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comments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omments5.xml" ContentType="application/vnd.openxmlformats-officedocument.spreadsheetml.comments+xml"/>
  <Override PartName="/xl/drawings/drawing39.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defaultThemeVersion="124226"/>
  <mc:AlternateContent xmlns:mc="http://schemas.openxmlformats.org/markup-compatibility/2006">
    <mc:Choice Requires="x15">
      <x15ac:absPath xmlns:x15ac="http://schemas.microsoft.com/office/spreadsheetml/2010/11/ac" url="D:\Users\justina-gi\Desktop\"/>
    </mc:Choice>
  </mc:AlternateContent>
  <bookViews>
    <workbookView xWindow="0" yWindow="0" windowWidth="17250" windowHeight="5175"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78" state="hidden" r:id="rId45"/>
    <sheet name="Prielaidos" sheetId="79" r:id="rId46"/>
    <sheet name="Prielaidos_energ_urbanist" sheetId="80" state="veryHidden" r:id="rId47"/>
  </sheets>
  <functionGroups builtInGroupCount="18"/>
  <externalReferences>
    <externalReference r:id="rId48"/>
    <externalReference r:id="rId49"/>
  </externalReferences>
  <definedNames>
    <definedName name="_xlnm._FilterDatabase" localSheetId="3" hidden="1">Data3!$A$1:$I$351</definedName>
    <definedName name="Alternatyvos_A" localSheetId="46">[1]Data0!$N$2:$N$7</definedName>
    <definedName name="Alternatyvos_A">Data0!$N$2:$N$7</definedName>
    <definedName name="Alternatyvos_B" localSheetId="46">[1]Data0!$N$8:$N$13</definedName>
    <definedName name="Alternatyvos_B">Data0!$N$8:$N$13</definedName>
    <definedName name="Alternatyvos_C" localSheetId="46">[1]Data0!$N$14:$N$19</definedName>
    <definedName name="Alternatyvos_C">Data0!$N$14:$N$19</definedName>
    <definedName name="Alternatyvos_D" localSheetId="46">[1]Data0!$N$20:$N$25</definedName>
    <definedName name="Alternatyvos_D">Data0!$N$20:$N$25</definedName>
    <definedName name="alternatyvu_masyvas">Data0!$A$20:$D$85</definedName>
    <definedName name="EVS_kodas">Data0!$Y$2:$Y$15</definedName>
    <definedName name="EVS_pavadinimas">Data0!$Z$2:$Z$15</definedName>
    <definedName name="EVS_projekto_tipo_kodas">Data0!$AA$2:$AA$51</definedName>
    <definedName name="EVS_projekto_tipo_pavadinimas">Data0!$AB$2:$AB$51</definedName>
    <definedName name="FDN" localSheetId="46">'[1]1'!$I$26</definedName>
    <definedName name="FDN">'1'!$I$26</definedName>
    <definedName name="Infliacija">'1'!$I$24</definedName>
    <definedName name="Investiciju_metu_skaicius" localSheetId="46">'[1]1'!$I$20</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 localSheetId="46">'[1]1'!$G$5</definedName>
    <definedName name="Kalba">'1'!$G$5</definedName>
    <definedName name="Kalbos_pasirinkimas" localSheetId="46">[1]Data0!$E$4:$E$5</definedName>
    <definedName name="Kalbos_pasirinkimas">Data0!$E$4:$E$5</definedName>
    <definedName name="Klaidu_pranesimai" localSheetId="46">[1]Data0!$S$2:$T$11</definedName>
    <definedName name="Klaidu_pranesimai">Data0!$S$2:$T$11</definedName>
    <definedName name="Komponento_parinkimas" localSheetId="46">IF([1]Data4!A$2&gt;=[1]Data4!$L1,INDEX([1]Data3!$B$2:$F$276,MATCH([1]Data4!$C1,[1]Data3!$B$2:$B$276,0),MATCH([1]Data4!A$2,[1]Data3!$B$1:$F$1,0))*[1]Data4!$K1,0)</definedName>
    <definedName name="Komponento_parinkimas">IF(Data4!A$2&gt;=Data4!$L1,INDEX(Data3!$B$2:$F$277,MATCH(Data4!$C1,Data3!$B$2:$B$277,0),MATCH(Data4!A$2,Data3!$B$1:$F$1,0))*Data4!$K1,0)</definedName>
    <definedName name="Naudos_Zalos" localSheetId="46">[1]Data3!$F$2:$F$178</definedName>
    <definedName name="Naudos_Zalos">Data3!$F$2:$F$179</definedName>
    <definedName name="Naudos_Zalos_kodas" localSheetId="46">[1]Data3!$E$2:$E$178</definedName>
    <definedName name="Naudos_Zalos_kodas">Data3!$E$2:$E$179</definedName>
    <definedName name="Naudos_Zalos_pav" localSheetId="46">[1]Data3!$D$2:$D$178</definedName>
    <definedName name="Naudos_Zalos_pav">Data3!$D$2:$D$179</definedName>
    <definedName name="PAL" localSheetId="46">'[1]1'!$I$18</definedName>
    <definedName name="PAL">'1'!$I$18</definedName>
    <definedName name="Pardavimo_PVM" localSheetId="46">[1]Data1!$C$13:$C$14</definedName>
    <definedName name="Pardavimo_PVM">Data1!$C$13:$C$14</definedName>
    <definedName name="Pasirenkami_tipai">Data0!$AC$2:$AC$5</definedName>
    <definedName name="Pasirinktos_alternatyvos">Data0!$M$2</definedName>
    <definedName name="PIL" localSheetId="46">[1]Data0!$J$2:$J$11</definedName>
    <definedName name="PIL">Data0!$J$2:$J$11</definedName>
    <definedName name="Pirkimo_PVM" localSheetId="46">[1]Data1!$C$3:$C$10</definedName>
    <definedName name="Pirkimo_PVM">Data1!$C$3:$C$10</definedName>
    <definedName name="Pirkimo_PVM_II" localSheetId="46">[1]Data1!$C$18:$C$23</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44">'6.3'!$A:$D</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 localSheetId="46">[1]Data0!$AE$2</definedName>
    <definedName name="pvm_susigrazinimas">Data0!$AE$2</definedName>
    <definedName name="SA_kintamieji">Data0!$AD$2:$AD$32</definedName>
    <definedName name="SavoAdresas" localSheetId="42">IF(LEN('3'!$D$8)=0,0,INDIRECT("'"&amp;'3'!$D$8&amp;"'!"&amp;CELL("address",'6.1'!A1)))</definedName>
    <definedName name="SavoAdresas" localSheetId="46">IF(LEN('[1]3'!$D$8)=0,0,INDIRECT("'"&amp;'[1]3'!$D$8&amp;"'!"&amp;CELL("address",'[1]4'!A1)))</definedName>
    <definedName name="SavoAdresas">IF(LEN('3'!$D$8)=0,0,INDIRECT("'"&amp;'3'!$D$8&amp;"'!"&amp;CELL("address",'4'!A1)))</definedName>
    <definedName name="SavoAdresas1" localSheetId="42">IF(LEN('3'!$D$9)=0,0,INDIRECT("'"&amp;'3'!$D$9&amp;"'!"&amp;CELL("address",'6.1'!A1)))</definedName>
    <definedName name="SavoAdresas1" localSheetId="44">IF(LEN('[2]3'!$D$9)=0,0,INDIRECT("'"&amp;'[2]3'!$D$9&amp;"'!"&amp;CELL("address",'[2]4'!A1)))</definedName>
    <definedName name="SavoAdresas1" localSheetId="46">IF(LEN('[1]3'!$D$9)=0,0,INDIRECT("'"&amp;'[1]3'!$D$9&amp;"'!"&amp;CELL("address",'[1]4'!A1)))</definedName>
    <definedName name="SavoAdresas1">IF(LEN('3'!$D$9)=0,0,INDIRECT("'"&amp;'3'!$D$9&amp;"'!"&amp;CELL("address",'4'!A1)))</definedName>
    <definedName name="SavoAdresas2" localSheetId="42">IF(LEN('3'!$D$10)=0,0,INDIRECT("'"&amp;'3'!$D$10&amp;"'!"&amp;CELL("address",'6.1'!A1)))</definedName>
    <definedName name="SavoAdresas2" localSheetId="46">IF(LEN('[1]3'!$D$10)=0,0,INDIRECT("'"&amp;'[1]3'!$D$10&amp;"'!"&amp;CELL("address",'[1]4'!A1)))</definedName>
    <definedName name="SavoAdresas2">IF(LEN('3'!$D$10)=0,0,INDIRECT("'"&amp;'3'!$D$10&amp;"'!"&amp;CELL("address",'4'!A1)))</definedName>
    <definedName name="SavoAdresas3" localSheetId="42">IF(LEN('3'!$D$11)=0,0,INDIRECT("'"&amp;'3'!$D$11&amp;"'!"&amp;CELL("address",'6.1'!A1)))</definedName>
    <definedName name="SavoAdresas3" localSheetId="46">IF(LEN('[1]3'!$D$11)=0,0,INDIRECT("'"&amp;'[1]3'!$D$11&amp;"'!"&amp;CELL("address",'[1]4'!A1)))</definedName>
    <definedName name="SavoAdresas3">IF(LEN('3'!$D$11)=0,0,INDIRECT("'"&amp;'3'!$D$11&amp;"'!"&amp;CELL("address",'4'!A1)))</definedName>
    <definedName name="SDN" localSheetId="46">'[1]1'!$I$32</definedName>
    <definedName name="SDN">'1'!$I$32</definedName>
    <definedName name="Veiklu_pradzia" localSheetId="46">'[1]1'!$I$22</definedName>
    <definedName name="Veiklu_pradzia">'1'!$I$22</definedName>
    <definedName name="VPSP" localSheetId="46">[1]Data0!$E$2</definedName>
    <definedName name="VPSP">Data0!$E$2</definedName>
  </definedNames>
  <calcPr calcId="152511"/>
</workbook>
</file>

<file path=xl/calcChain.xml><?xml version="1.0" encoding="utf-8"?>
<calcChain xmlns="http://schemas.openxmlformats.org/spreadsheetml/2006/main">
  <c r="AJ34" i="70" l="1"/>
  <c r="AI34" i="70"/>
  <c r="AH34" i="70"/>
  <c r="AG34" i="70"/>
  <c r="AF34" i="70"/>
  <c r="AE34"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AJ34" i="67"/>
  <c r="AI34" i="67"/>
  <c r="AH34" i="67"/>
  <c r="AG34" i="67"/>
  <c r="AF34" i="67"/>
  <c r="AE34" i="67"/>
  <c r="AD34" i="67"/>
  <c r="AC34" i="67"/>
  <c r="AB34" i="67"/>
  <c r="AA34" i="67"/>
  <c r="Z34" i="67"/>
  <c r="Y34" i="67"/>
  <c r="X34" i="67"/>
  <c r="W34" i="67"/>
  <c r="V34" i="67"/>
  <c r="U34" i="67"/>
  <c r="T34" i="67"/>
  <c r="S34" i="67"/>
  <c r="R34" i="67"/>
  <c r="Q34" i="67"/>
  <c r="P34" i="67"/>
  <c r="O34" i="67"/>
  <c r="N34" i="67"/>
  <c r="M34" i="67"/>
  <c r="L34" i="67"/>
  <c r="K34" i="67"/>
  <c r="J34" i="67"/>
  <c r="I34" i="67"/>
  <c r="H34" i="67"/>
  <c r="G34" i="67"/>
  <c r="F34" i="67"/>
  <c r="AJ34" i="58"/>
  <c r="AI34" i="58"/>
  <c r="AH34" i="58"/>
  <c r="AG34" i="58"/>
  <c r="AF34" i="58"/>
  <c r="AE34" i="58"/>
  <c r="AD34" i="58"/>
  <c r="AC34" i="58"/>
  <c r="AB34" i="58"/>
  <c r="AA34" i="58"/>
  <c r="Z34" i="58"/>
  <c r="Y34" i="58"/>
  <c r="X34" i="58"/>
  <c r="W34" i="58"/>
  <c r="V34" i="58"/>
  <c r="U34" i="58"/>
  <c r="T34" i="58"/>
  <c r="S34" i="58"/>
  <c r="R34" i="58"/>
  <c r="Q34" i="58"/>
  <c r="P34" i="58"/>
  <c r="O34" i="58"/>
  <c r="N34" i="58"/>
  <c r="M34" i="58"/>
  <c r="L34" i="58"/>
  <c r="K34" i="58"/>
  <c r="J34" i="58"/>
  <c r="I34" i="58"/>
  <c r="H34" i="58"/>
  <c r="G34" i="58"/>
  <c r="F34" i="58"/>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F34" i="57"/>
  <c r="AJ34" i="56"/>
  <c r="AI34" i="56"/>
  <c r="AH34" i="56"/>
  <c r="AG34" i="56"/>
  <c r="AF34" i="56"/>
  <c r="AE34" i="56"/>
  <c r="AD34" i="56"/>
  <c r="AC34" i="56"/>
  <c r="AB34" i="56"/>
  <c r="AA34" i="56"/>
  <c r="Z34" i="56"/>
  <c r="Y34" i="56"/>
  <c r="X34" i="56"/>
  <c r="W34" i="56"/>
  <c r="V34" i="56"/>
  <c r="U34" i="56"/>
  <c r="T34" i="56"/>
  <c r="S34" i="56"/>
  <c r="R34" i="56"/>
  <c r="Q34" i="56"/>
  <c r="P34" i="56"/>
  <c r="O34" i="56"/>
  <c r="N34" i="56"/>
  <c r="M34" i="56"/>
  <c r="L34" i="56"/>
  <c r="K34" i="56"/>
  <c r="J34" i="56"/>
  <c r="I34" i="56"/>
  <c r="H34" i="56"/>
  <c r="G34" i="56"/>
  <c r="F34" i="56"/>
  <c r="AJ34" i="55"/>
  <c r="AI34" i="55"/>
  <c r="AH34" i="55"/>
  <c r="AG34" i="55"/>
  <c r="AF34" i="55"/>
  <c r="AE34" i="55"/>
  <c r="AD34" i="55"/>
  <c r="AC34" i="55"/>
  <c r="AB34" i="55"/>
  <c r="AA34" i="55"/>
  <c r="Z34" i="55"/>
  <c r="Y34" i="55"/>
  <c r="X34" i="55"/>
  <c r="W34" i="55"/>
  <c r="V34" i="55"/>
  <c r="U34" i="55"/>
  <c r="T34" i="55"/>
  <c r="S34" i="55"/>
  <c r="R34" i="55"/>
  <c r="Q34" i="55"/>
  <c r="P34" i="55"/>
  <c r="O34" i="55"/>
  <c r="N34" i="55"/>
  <c r="M34" i="55"/>
  <c r="L34" i="55"/>
  <c r="K34" i="55"/>
  <c r="J34" i="55"/>
  <c r="I34" i="55"/>
  <c r="H34" i="55"/>
  <c r="G34" i="55"/>
  <c r="F34" i="55"/>
  <c r="AJ34" i="54"/>
  <c r="AI34" i="54"/>
  <c r="AH34" i="54"/>
  <c r="AG34" i="54"/>
  <c r="AF34" i="54"/>
  <c r="AE34" i="54"/>
  <c r="AD34" i="54"/>
  <c r="AC34" i="54"/>
  <c r="AB34" i="54"/>
  <c r="AA34" i="54"/>
  <c r="Z34" i="54"/>
  <c r="Y34" i="54"/>
  <c r="X34" i="54"/>
  <c r="W34" i="54"/>
  <c r="V34" i="54"/>
  <c r="U34" i="54"/>
  <c r="T34" i="54"/>
  <c r="S34" i="54"/>
  <c r="R34" i="54"/>
  <c r="Q34" i="54"/>
  <c r="P34" i="54"/>
  <c r="O34" i="54"/>
  <c r="N34" i="54"/>
  <c r="M34" i="54"/>
  <c r="L34" i="54"/>
  <c r="K34" i="54"/>
  <c r="J34" i="54"/>
  <c r="I34" i="54"/>
  <c r="H34" i="54"/>
  <c r="G34" i="54"/>
  <c r="F34" i="54"/>
  <c r="AJ34" i="53"/>
  <c r="AI34" i="53"/>
  <c r="AH34" i="53"/>
  <c r="AG34" i="53"/>
  <c r="AF34" i="53"/>
  <c r="AE34" i="53"/>
  <c r="AD34" i="53"/>
  <c r="AC34" i="53"/>
  <c r="AB34" i="53"/>
  <c r="AA34" i="53"/>
  <c r="Z34" i="53"/>
  <c r="Y34" i="53"/>
  <c r="X34" i="53"/>
  <c r="W34" i="53"/>
  <c r="V34" i="53"/>
  <c r="U34" i="53"/>
  <c r="T34" i="53"/>
  <c r="S34" i="53"/>
  <c r="R34" i="53"/>
  <c r="Q34" i="53"/>
  <c r="P34" i="53"/>
  <c r="O34" i="53"/>
  <c r="N34" i="53"/>
  <c r="M34" i="53"/>
  <c r="L34" i="53"/>
  <c r="K34" i="53"/>
  <c r="J34" i="53"/>
  <c r="I34" i="53"/>
  <c r="H34" i="53"/>
  <c r="G34" i="53"/>
  <c r="F34" i="53"/>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AJ34" i="51"/>
  <c r="AI34" i="51"/>
  <c r="AH34" i="51"/>
  <c r="AG34" i="51"/>
  <c r="AF34" i="51"/>
  <c r="AE34" i="51"/>
  <c r="AD34" i="51"/>
  <c r="AC34" i="51"/>
  <c r="AB34" i="51"/>
  <c r="AA34" i="51"/>
  <c r="Z34" i="51"/>
  <c r="Y34" i="51"/>
  <c r="X34" i="51"/>
  <c r="W34" i="51"/>
  <c r="V34" i="51"/>
  <c r="U34" i="51"/>
  <c r="T34" i="51"/>
  <c r="S34" i="51"/>
  <c r="R34" i="51"/>
  <c r="Q34" i="51"/>
  <c r="P34" i="51"/>
  <c r="O34" i="51"/>
  <c r="N34" i="51"/>
  <c r="M34" i="51"/>
  <c r="L34" i="51"/>
  <c r="K34" i="51"/>
  <c r="J34" i="51"/>
  <c r="I34" i="51"/>
  <c r="H34" i="51"/>
  <c r="G34" i="51"/>
  <c r="F34" i="51"/>
  <c r="AJ34" i="50"/>
  <c r="AI34" i="50"/>
  <c r="AH34" i="50"/>
  <c r="AG34" i="50"/>
  <c r="AF34" i="50"/>
  <c r="AE34" i="50"/>
  <c r="AD34" i="50"/>
  <c r="AC34" i="50"/>
  <c r="AB34" i="50"/>
  <c r="AA34" i="50"/>
  <c r="Z34" i="50"/>
  <c r="Y34" i="50"/>
  <c r="X34" i="50"/>
  <c r="W34" i="50"/>
  <c r="V34" i="50"/>
  <c r="U34" i="50"/>
  <c r="T34" i="50"/>
  <c r="S34" i="50"/>
  <c r="R34" i="50"/>
  <c r="Q34" i="50"/>
  <c r="P34" i="50"/>
  <c r="O34" i="50"/>
  <c r="N34" i="50"/>
  <c r="M34" i="50"/>
  <c r="L34" i="50"/>
  <c r="K34" i="50"/>
  <c r="J34" i="50"/>
  <c r="I34" i="50"/>
  <c r="H34" i="50"/>
  <c r="G34" i="50"/>
  <c r="F34" i="50"/>
  <c r="AJ34" i="49"/>
  <c r="AI34" i="49"/>
  <c r="AH34" i="49"/>
  <c r="AG34" i="49"/>
  <c r="AF34" i="49"/>
  <c r="AE34" i="49"/>
  <c r="AD34" i="49"/>
  <c r="AC34" i="49"/>
  <c r="AB34" i="49"/>
  <c r="AA34" i="49"/>
  <c r="Z34" i="49"/>
  <c r="Y34" i="49"/>
  <c r="X34" i="49"/>
  <c r="W34" i="49"/>
  <c r="V34" i="49"/>
  <c r="U34" i="49"/>
  <c r="T34" i="49"/>
  <c r="S34" i="49"/>
  <c r="R34" i="49"/>
  <c r="Q34" i="49"/>
  <c r="P34" i="49"/>
  <c r="O34" i="49"/>
  <c r="N34" i="49"/>
  <c r="M34" i="49"/>
  <c r="L34" i="49"/>
  <c r="K34" i="49"/>
  <c r="J34" i="49"/>
  <c r="I34" i="49"/>
  <c r="H34" i="49"/>
  <c r="G34" i="49"/>
  <c r="F34" i="49"/>
  <c r="AJ34" i="48"/>
  <c r="AI34" i="48"/>
  <c r="AH34" i="48"/>
  <c r="AG34" i="48"/>
  <c r="AF34" i="48"/>
  <c r="AE34" i="48"/>
  <c r="AD34" i="48"/>
  <c r="AC34" i="48"/>
  <c r="AB34" i="48"/>
  <c r="AA34" i="48"/>
  <c r="Z34" i="48"/>
  <c r="Y34" i="48"/>
  <c r="X34" i="48"/>
  <c r="W34" i="48"/>
  <c r="V34" i="48"/>
  <c r="U34" i="48"/>
  <c r="T34" i="48"/>
  <c r="S34" i="48"/>
  <c r="R34" i="48"/>
  <c r="Q34" i="48"/>
  <c r="P34" i="48"/>
  <c r="O34" i="48"/>
  <c r="N34" i="48"/>
  <c r="M34" i="48"/>
  <c r="L34" i="48"/>
  <c r="K34" i="48"/>
  <c r="J34" i="48"/>
  <c r="I34" i="48"/>
  <c r="H34" i="48"/>
  <c r="G34" i="48"/>
  <c r="F34" i="48"/>
  <c r="AJ34" i="47"/>
  <c r="AI34" i="47"/>
  <c r="AH34" i="47"/>
  <c r="AG34" i="47"/>
  <c r="AF34" i="47"/>
  <c r="AE34" i="47"/>
  <c r="AD34" i="47"/>
  <c r="AC34" i="47"/>
  <c r="AB34" i="47"/>
  <c r="AA34" i="47"/>
  <c r="Z34" i="47"/>
  <c r="Y34" i="47"/>
  <c r="X34" i="47"/>
  <c r="W34" i="47"/>
  <c r="V34" i="47"/>
  <c r="U34" i="47"/>
  <c r="T34" i="47"/>
  <c r="S34" i="47"/>
  <c r="R34" i="47"/>
  <c r="Q34" i="47"/>
  <c r="P34" i="47"/>
  <c r="O34" i="47"/>
  <c r="N34" i="47"/>
  <c r="M34" i="47"/>
  <c r="L34" i="47"/>
  <c r="K34" i="47"/>
  <c r="J34" i="47"/>
  <c r="I34" i="47"/>
  <c r="H34" i="47"/>
  <c r="G34" i="47"/>
  <c r="F34" i="47"/>
  <c r="AJ34" i="46"/>
  <c r="AI34" i="46"/>
  <c r="AH34" i="46"/>
  <c r="AG34" i="46"/>
  <c r="AF34" i="46"/>
  <c r="AE34" i="46"/>
  <c r="AD34" i="46"/>
  <c r="AC34" i="46"/>
  <c r="AB34" i="46"/>
  <c r="AA34" i="46"/>
  <c r="Z34" i="46"/>
  <c r="Y34" i="46"/>
  <c r="X34" i="46"/>
  <c r="W34" i="46"/>
  <c r="V34" i="46"/>
  <c r="U34" i="46"/>
  <c r="T34" i="46"/>
  <c r="S34" i="46"/>
  <c r="R34" i="46"/>
  <c r="Q34" i="46"/>
  <c r="P34" i="46"/>
  <c r="O34" i="46"/>
  <c r="N34" i="46"/>
  <c r="M34" i="46"/>
  <c r="L34" i="46"/>
  <c r="K34" i="46"/>
  <c r="J34" i="46"/>
  <c r="I34" i="46"/>
  <c r="H34" i="46"/>
  <c r="G34" i="46"/>
  <c r="F34" i="46"/>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AJ34" i="43"/>
  <c r="AI34" i="43"/>
  <c r="AH34" i="43"/>
  <c r="AG34" i="43"/>
  <c r="AF34" i="43"/>
  <c r="AE34" i="43"/>
  <c r="AD34" i="43"/>
  <c r="AC34" i="43"/>
  <c r="AB34" i="43"/>
  <c r="AA34" i="43"/>
  <c r="Z34" i="43"/>
  <c r="Y34" i="43"/>
  <c r="X34" i="43"/>
  <c r="W34" i="43"/>
  <c r="V34" i="43"/>
  <c r="U34" i="43"/>
  <c r="T34" i="43"/>
  <c r="S34" i="43"/>
  <c r="R34" i="43"/>
  <c r="Q34" i="43"/>
  <c r="P34" i="43"/>
  <c r="O34" i="43"/>
  <c r="N34" i="43"/>
  <c r="M34" i="43"/>
  <c r="L34" i="43"/>
  <c r="K34" i="43"/>
  <c r="J34" i="43"/>
  <c r="I34" i="43"/>
  <c r="H34" i="43"/>
  <c r="G34" i="43"/>
  <c r="F34" i="43"/>
  <c r="AJ34" i="42"/>
  <c r="AI34" i="42"/>
  <c r="AH34" i="42"/>
  <c r="AG34" i="42"/>
  <c r="AF34" i="42"/>
  <c r="AE34" i="42"/>
  <c r="AD34" i="42"/>
  <c r="AC34" i="42"/>
  <c r="AB34" i="42"/>
  <c r="AA34" i="42"/>
  <c r="Z34" i="42"/>
  <c r="Y34" i="42"/>
  <c r="X34" i="42"/>
  <c r="W34" i="42"/>
  <c r="V34" i="42"/>
  <c r="U34" i="42"/>
  <c r="T34" i="42"/>
  <c r="S34" i="42"/>
  <c r="R34" i="42"/>
  <c r="Q34" i="42"/>
  <c r="P34" i="42"/>
  <c r="O34" i="42"/>
  <c r="N34" i="42"/>
  <c r="M34" i="42"/>
  <c r="L34" i="42"/>
  <c r="K34" i="42"/>
  <c r="J34" i="42"/>
  <c r="I34" i="42"/>
  <c r="H34" i="42"/>
  <c r="G34" i="42"/>
  <c r="F34" i="42"/>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4" i="40"/>
  <c r="J34" i="40"/>
  <c r="I34" i="40"/>
  <c r="H34" i="40"/>
  <c r="G34" i="40"/>
  <c r="F34" i="40"/>
  <c r="AJ34" i="39"/>
  <c r="AI34" i="39"/>
  <c r="AH34" i="39"/>
  <c r="AG34" i="39"/>
  <c r="AF34" i="39"/>
  <c r="AE34" i="39"/>
  <c r="AD34" i="39"/>
  <c r="AC34" i="39"/>
  <c r="AB34" i="39"/>
  <c r="AA34" i="39"/>
  <c r="Z34" i="39"/>
  <c r="Y34" i="39"/>
  <c r="X34" i="39"/>
  <c r="W34" i="39"/>
  <c r="V34" i="39"/>
  <c r="U34" i="39"/>
  <c r="T34" i="39"/>
  <c r="S34" i="39"/>
  <c r="R34" i="39"/>
  <c r="Q34" i="39"/>
  <c r="P34" i="39"/>
  <c r="O34" i="39"/>
  <c r="N34" i="39"/>
  <c r="M34" i="39"/>
  <c r="L34" i="39"/>
  <c r="K34" i="39"/>
  <c r="J34" i="39"/>
  <c r="I34" i="39"/>
  <c r="H34" i="39"/>
  <c r="G34" i="39"/>
  <c r="F34" i="39"/>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J34" i="38"/>
  <c r="I34" i="38"/>
  <c r="H34" i="38"/>
  <c r="G34" i="38"/>
  <c r="F34" i="38"/>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G34" i="37"/>
  <c r="F34" i="37"/>
  <c r="AJ34" i="36"/>
  <c r="AI34" i="36"/>
  <c r="AH34" i="36"/>
  <c r="AG34" i="36"/>
  <c r="AF34" i="36"/>
  <c r="AE34" i="36"/>
  <c r="AD34" i="36"/>
  <c r="AC34" i="36"/>
  <c r="AB34" i="36"/>
  <c r="AA34" i="36"/>
  <c r="Z34" i="36"/>
  <c r="Y34" i="36"/>
  <c r="X34" i="36"/>
  <c r="W34" i="36"/>
  <c r="V34" i="36"/>
  <c r="U34" i="36"/>
  <c r="T34" i="36"/>
  <c r="S34" i="36"/>
  <c r="R34" i="36"/>
  <c r="Q34" i="36"/>
  <c r="P34" i="36"/>
  <c r="O34" i="36"/>
  <c r="N34" i="36"/>
  <c r="M34" i="36"/>
  <c r="L34" i="36"/>
  <c r="K34" i="36"/>
  <c r="J34" i="36"/>
  <c r="I34" i="36"/>
  <c r="H34" i="36"/>
  <c r="G34" i="36"/>
  <c r="F34" i="36"/>
  <c r="AJ34" i="34"/>
  <c r="AI34" i="34"/>
  <c r="AH34" i="34"/>
  <c r="AG34" i="34"/>
  <c r="AF34" i="34"/>
  <c r="AE34" i="34"/>
  <c r="AD34" i="34"/>
  <c r="AC34" i="34"/>
  <c r="AB34" i="34"/>
  <c r="AA34" i="34"/>
  <c r="Z34" i="34"/>
  <c r="Y34" i="34"/>
  <c r="X34" i="34"/>
  <c r="W34" i="34"/>
  <c r="V34" i="34"/>
  <c r="U34" i="34"/>
  <c r="T34" i="34"/>
  <c r="S34" i="34"/>
  <c r="R34" i="34"/>
  <c r="Q34" i="34"/>
  <c r="P34" i="34"/>
  <c r="O34" i="34"/>
  <c r="N34" i="34"/>
  <c r="M34" i="34"/>
  <c r="L34" i="34"/>
  <c r="K34" i="34"/>
  <c r="J34" i="34"/>
  <c r="I34" i="34"/>
  <c r="H34" i="34"/>
  <c r="G34" i="34"/>
  <c r="F34" i="34"/>
  <c r="H10" i="80" l="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I22" i="80"/>
  <c r="I10" i="80" l="1"/>
  <c r="I9" i="80"/>
  <c r="J26" i="80" l="1"/>
  <c r="R3" i="31" l="1"/>
  <c r="R2" i="31"/>
  <c r="K26" i="80"/>
  <c r="L26" i="80"/>
  <c r="J22" i="80"/>
  <c r="K22" i="80"/>
  <c r="F9" i="80"/>
  <c r="H9" i="80" s="1"/>
  <c r="K9" i="80"/>
  <c r="BG26" i="80"/>
  <c r="BF26" i="80"/>
  <c r="BE26" i="80"/>
  <c r="BD26" i="80"/>
  <c r="BC26" i="80"/>
  <c r="BB26" i="80"/>
  <c r="BA26" i="80"/>
  <c r="AZ26" i="80"/>
  <c r="AY26" i="80"/>
  <c r="AX26" i="80"/>
  <c r="AW26" i="80"/>
  <c r="AV26" i="80"/>
  <c r="AU26" i="80"/>
  <c r="AT26" i="80"/>
  <c r="AS26" i="80"/>
  <c r="AR26" i="80"/>
  <c r="AQ26" i="80"/>
  <c r="AP26" i="80"/>
  <c r="AO26" i="80"/>
  <c r="AN26" i="80"/>
  <c r="AM26" i="80"/>
  <c r="AL26" i="80"/>
  <c r="AK26" i="80"/>
  <c r="AJ26" i="80"/>
  <c r="AI26" i="80"/>
  <c r="AH26" i="80"/>
  <c r="AG26" i="80"/>
  <c r="AF26" i="80"/>
  <c r="AE26" i="80"/>
  <c r="AD26" i="80"/>
  <c r="AC26" i="80"/>
  <c r="AB26" i="80"/>
  <c r="AA26" i="80"/>
  <c r="Z26" i="80"/>
  <c r="Y26" i="80"/>
  <c r="X26" i="80"/>
  <c r="W26" i="80"/>
  <c r="V26" i="80"/>
  <c r="U26" i="80"/>
  <c r="T26" i="80"/>
  <c r="S26" i="80"/>
  <c r="R26" i="80"/>
  <c r="Q26" i="80"/>
  <c r="P26" i="80"/>
  <c r="O26" i="80"/>
  <c r="N26" i="80"/>
  <c r="M26" i="80"/>
  <c r="K10" i="80"/>
  <c r="F10" i="80"/>
  <c r="K11" i="80" l="1"/>
  <c r="C34" i="34"/>
  <c r="U50" i="35" l="1"/>
  <c r="U49" i="35"/>
  <c r="U29" i="35" l="1"/>
  <c r="U30" i="35"/>
  <c r="U35" i="35"/>
  <c r="U37" i="35"/>
  <c r="U38" i="35"/>
  <c r="U39" i="35"/>
  <c r="U40" i="35"/>
  <c r="U41" i="35"/>
  <c r="U42" i="35"/>
  <c r="U43" i="35"/>
  <c r="U28" i="35"/>
  <c r="D3" i="35"/>
  <c r="F86" i="64" l="1"/>
  <c r="F87" i="64"/>
  <c r="F88" i="64"/>
  <c r="F89" i="64"/>
  <c r="F90" i="64"/>
  <c r="F91" i="64"/>
  <c r="F92" i="64"/>
  <c r="F93" i="64"/>
  <c r="F94" i="64"/>
  <c r="F95" i="64"/>
  <c r="F96" i="64"/>
  <c r="F97" i="64"/>
  <c r="F98" i="64"/>
  <c r="F99" i="64"/>
  <c r="F100" i="64"/>
  <c r="F101" i="64"/>
  <c r="F102" i="64"/>
  <c r="F103" i="64"/>
  <c r="F104" i="64"/>
  <c r="F85" i="64"/>
  <c r="AI36" i="78" l="1"/>
  <c r="AH36" i="78"/>
  <c r="AG36" i="78"/>
  <c r="AF36" i="78"/>
  <c r="AE36" i="78"/>
  <c r="G36" i="78"/>
  <c r="F36" i="78"/>
  <c r="E36" i="78"/>
  <c r="S95" i="63" l="1"/>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H33" i="78" l="1"/>
  <c r="I33" i="78" s="1"/>
  <c r="J33" i="78" s="1"/>
  <c r="K33" i="78" s="1"/>
  <c r="L33" i="78" s="1"/>
  <c r="M33" i="78" s="1"/>
  <c r="N33" i="78" s="1"/>
  <c r="O33" i="78" s="1"/>
  <c r="P33" i="78" s="1"/>
  <c r="Q33" i="78" s="1"/>
  <c r="R33" i="78" s="1"/>
  <c r="S33" i="78" s="1"/>
  <c r="T33" i="78" s="1"/>
  <c r="U33" i="78" s="1"/>
  <c r="V33" i="78" s="1"/>
  <c r="W33" i="78" s="1"/>
  <c r="X33" i="78" s="1"/>
  <c r="Y33" i="78" s="1"/>
  <c r="Z33" i="78" s="1"/>
  <c r="AA33" i="78" s="1"/>
  <c r="AB33" i="78" s="1"/>
  <c r="AC33" i="78" s="1"/>
  <c r="AD33" i="78" s="1"/>
  <c r="H27" i="78"/>
  <c r="I27" i="78" s="1"/>
  <c r="J27" i="78" s="1"/>
  <c r="K27" i="78" s="1"/>
  <c r="L27" i="78" s="1"/>
  <c r="M27" i="78" s="1"/>
  <c r="N27" i="78" s="1"/>
  <c r="O27" i="78" s="1"/>
  <c r="P27" i="78" s="1"/>
  <c r="Q27" i="78" s="1"/>
  <c r="R27" i="78" s="1"/>
  <c r="S27" i="78" s="1"/>
  <c r="T27" i="78" s="1"/>
  <c r="U27" i="78" s="1"/>
  <c r="V27" i="78" s="1"/>
  <c r="W27" i="78" s="1"/>
  <c r="X27" i="78" s="1"/>
  <c r="Y27" i="78" s="1"/>
  <c r="Z27" i="78" s="1"/>
  <c r="AA27" i="78" s="1"/>
  <c r="AB27" i="78" s="1"/>
  <c r="AC27" i="78" s="1"/>
  <c r="AD27" i="78" s="1"/>
  <c r="H21" i="78"/>
  <c r="I21" i="78" s="1"/>
  <c r="J21" i="78" s="1"/>
  <c r="K21" i="78" s="1"/>
  <c r="L21" i="78" s="1"/>
  <c r="M21" i="78" s="1"/>
  <c r="N21" i="78" s="1"/>
  <c r="O21" i="78" s="1"/>
  <c r="P21" i="78" s="1"/>
  <c r="Q21" i="78" s="1"/>
  <c r="R21" i="78" s="1"/>
  <c r="S21" i="78" s="1"/>
  <c r="T21" i="78" s="1"/>
  <c r="U21" i="78" s="1"/>
  <c r="V21" i="78" s="1"/>
  <c r="W21" i="78" s="1"/>
  <c r="X21" i="78" s="1"/>
  <c r="Y21" i="78" s="1"/>
  <c r="Z21" i="78" s="1"/>
  <c r="AA21" i="78" s="1"/>
  <c r="AB21" i="78" s="1"/>
  <c r="AC21" i="78" s="1"/>
  <c r="AD21" i="78" s="1"/>
  <c r="H15" i="78"/>
  <c r="I15" i="78" l="1"/>
  <c r="H36" i="78"/>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J15" i="78" l="1"/>
  <c r="I36" i="78"/>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K15" i="78" l="1"/>
  <c r="J36" i="78"/>
  <c r="AN44" i="51"/>
  <c r="AN41" i="53"/>
  <c r="AN44" i="55"/>
  <c r="AN41" i="39"/>
  <c r="AN44" i="46"/>
  <c r="E9" i="78"/>
  <c r="F9" i="78" s="1"/>
  <c r="G9" i="78" s="1"/>
  <c r="H9" i="78" s="1"/>
  <c r="I9" i="78" s="1"/>
  <c r="J9" i="78" s="1"/>
  <c r="K9" i="78" s="1"/>
  <c r="L9" i="78" s="1"/>
  <c r="M9" i="78" s="1"/>
  <c r="N9" i="78" s="1"/>
  <c r="O9" i="78" s="1"/>
  <c r="P9" i="78" s="1"/>
  <c r="Q9" i="78" s="1"/>
  <c r="R9" i="78" s="1"/>
  <c r="S9" i="78" s="1"/>
  <c r="T9" i="78" s="1"/>
  <c r="U9" i="78" s="1"/>
  <c r="V9" i="78" s="1"/>
  <c r="W9" i="78" s="1"/>
  <c r="X9" i="78" s="1"/>
  <c r="Y9" i="78" s="1"/>
  <c r="Z9" i="78" s="1"/>
  <c r="AA9" i="78" s="1"/>
  <c r="AB9" i="78" s="1"/>
  <c r="AC9" i="78" s="1"/>
  <c r="AD9" i="78" s="1"/>
  <c r="AE9" i="78" s="1"/>
  <c r="AF9" i="78" s="1"/>
  <c r="AG9" i="78" s="1"/>
  <c r="AH9" i="78" s="1"/>
  <c r="AI9" i="78" s="1"/>
  <c r="D39" i="78"/>
  <c r="E40" i="78"/>
  <c r="F40" i="78"/>
  <c r="G40" i="78"/>
  <c r="H40" i="78"/>
  <c r="I40" i="78"/>
  <c r="J40" i="78"/>
  <c r="K40" i="78"/>
  <c r="L40" i="78"/>
  <c r="M40" i="78"/>
  <c r="N40" i="78"/>
  <c r="O40" i="78"/>
  <c r="P40" i="78"/>
  <c r="Q40" i="78"/>
  <c r="R40" i="78"/>
  <c r="S40" i="78"/>
  <c r="T40" i="78"/>
  <c r="U40" i="78"/>
  <c r="V40" i="78"/>
  <c r="W40" i="78"/>
  <c r="X40" i="78"/>
  <c r="Y40" i="78"/>
  <c r="Z40" i="78"/>
  <c r="AA40" i="78"/>
  <c r="AB40" i="78"/>
  <c r="AC40" i="78"/>
  <c r="AD40" i="78"/>
  <c r="AE40" i="78"/>
  <c r="AF40" i="78"/>
  <c r="AG40" i="78"/>
  <c r="AH40" i="78"/>
  <c r="AI40" i="78"/>
  <c r="D66" i="78"/>
  <c r="E67" i="78"/>
  <c r="F67" i="78"/>
  <c r="G67" i="78"/>
  <c r="H67" i="78"/>
  <c r="I67" i="78"/>
  <c r="J67" i="78"/>
  <c r="K67" i="78"/>
  <c r="L67" i="78"/>
  <c r="M67" i="78"/>
  <c r="N67" i="78"/>
  <c r="O67" i="78"/>
  <c r="P67" i="78"/>
  <c r="Q67" i="78"/>
  <c r="R67" i="78"/>
  <c r="S67" i="78"/>
  <c r="T67" i="78"/>
  <c r="U67" i="78"/>
  <c r="V67" i="78"/>
  <c r="W67" i="78"/>
  <c r="X67" i="78"/>
  <c r="Y67" i="78"/>
  <c r="Z67" i="78"/>
  <c r="AA67" i="78"/>
  <c r="AB67" i="78"/>
  <c r="AC67" i="78"/>
  <c r="AD67" i="78"/>
  <c r="AE67" i="78"/>
  <c r="AF67" i="78"/>
  <c r="AG67" i="78"/>
  <c r="AH67" i="78"/>
  <c r="AI67" i="78"/>
  <c r="F75" i="78"/>
  <c r="G75" i="78" s="1"/>
  <c r="H75" i="78" s="1"/>
  <c r="I75" i="78" s="1"/>
  <c r="J75" i="78" s="1"/>
  <c r="K75" i="78" s="1"/>
  <c r="L75" i="78" s="1"/>
  <c r="M75" i="78" s="1"/>
  <c r="N75" i="78" s="1"/>
  <c r="O75" i="78" s="1"/>
  <c r="P75" i="78" s="1"/>
  <c r="Q75" i="78" s="1"/>
  <c r="R75" i="78" s="1"/>
  <c r="S75" i="78" s="1"/>
  <c r="T75" i="78" s="1"/>
  <c r="U75" i="78" s="1"/>
  <c r="V75" i="78" s="1"/>
  <c r="W75" i="78" s="1"/>
  <c r="X75" i="78" s="1"/>
  <c r="Y75" i="78" s="1"/>
  <c r="Z75" i="78" s="1"/>
  <c r="AA75" i="78" s="1"/>
  <c r="AB75" i="78" s="1"/>
  <c r="AC75" i="78" s="1"/>
  <c r="AD75" i="78" s="1"/>
  <c r="AE75" i="78" s="1"/>
  <c r="AF75" i="78" s="1"/>
  <c r="AG75" i="78" s="1"/>
  <c r="AH75" i="78" s="1"/>
  <c r="AI75" i="78" s="1"/>
  <c r="E76" i="78"/>
  <c r="E77" i="78"/>
  <c r="E78" i="78"/>
  <c r="E79" i="78"/>
  <c r="L15" i="78" l="1"/>
  <c r="K36" i="78"/>
  <c r="D67" i="78"/>
  <c r="D21" i="78"/>
  <c r="D40" i="78"/>
  <c r="D27" i="78"/>
  <c r="D10" i="35"/>
  <c r="M15" i="78" l="1"/>
  <c r="L36" i="78"/>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D33" i="78"/>
  <c r="A136" i="31"/>
  <c r="A137" i="31"/>
  <c r="N15" i="78" l="1"/>
  <c r="M36" i="78"/>
  <c r="D24" i="35"/>
  <c r="D23" i="35"/>
  <c r="D22" i="35"/>
  <c r="D21" i="35"/>
  <c r="D20" i="35"/>
  <c r="D19" i="35"/>
  <c r="D18" i="35"/>
  <c r="D17" i="35"/>
  <c r="D16" i="35"/>
  <c r="D15" i="35"/>
  <c r="D14" i="35"/>
  <c r="D13" i="35"/>
  <c r="D12" i="35"/>
  <c r="D9" i="35"/>
  <c r="D8" i="35"/>
  <c r="D7" i="35"/>
  <c r="D6" i="35"/>
  <c r="D5" i="35"/>
  <c r="D4" i="35"/>
  <c r="D2" i="35"/>
  <c r="AN8" i="34"/>
  <c r="O15" i="78" l="1"/>
  <c r="N36" i="78"/>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P15" i="78" l="1"/>
  <c r="O36" i="78"/>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0" i="52" s="1"/>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AN30" i="47" l="1"/>
  <c r="AN30" i="39"/>
  <c r="AN30" i="55"/>
  <c r="Q15" i="78"/>
  <c r="P36" i="78"/>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I6" i="77" s="1"/>
  <c r="J6" i="77" s="1"/>
  <c r="K6" i="77" s="1"/>
  <c r="L6" i="77" s="1"/>
  <c r="M6" i="77" s="1"/>
  <c r="N6" i="77" s="1"/>
  <c r="O6" i="77" s="1"/>
  <c r="P6" i="77" s="1"/>
  <c r="Q6" i="77" s="1"/>
  <c r="R6" i="77" s="1"/>
  <c r="S6" i="77" s="1"/>
  <c r="T6" i="77" s="1"/>
  <c r="U6" i="77" s="1"/>
  <c r="V6" i="77" s="1"/>
  <c r="W6" i="77" s="1"/>
  <c r="X6" i="77" s="1"/>
  <c r="Y6" i="77" s="1"/>
  <c r="Z6" i="77" s="1"/>
  <c r="AA6" i="77" s="1"/>
  <c r="AB6" i="77" s="1"/>
  <c r="AC6" i="77" s="1"/>
  <c r="AD6" i="77" s="1"/>
  <c r="AE6" i="77" s="1"/>
  <c r="AF6" i="77" s="1"/>
  <c r="AG6" i="77" s="1"/>
  <c r="AH6" i="77" s="1"/>
  <c r="AI6" i="77" s="1"/>
  <c r="AJ6" i="77" s="1"/>
  <c r="AK6" i="77" s="1"/>
  <c r="AL6" i="77" s="1"/>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J35" i="77" l="1"/>
  <c r="N35" i="77"/>
  <c r="R35" i="77"/>
  <c r="V35" i="77"/>
  <c r="Z35" i="77"/>
  <c r="AD35" i="77"/>
  <c r="AH35" i="77"/>
  <c r="AL35" i="77"/>
  <c r="R15" i="78"/>
  <c r="Q36" i="78"/>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S15" i="78" l="1"/>
  <c r="R36" i="78"/>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T15" i="78" l="1"/>
  <c r="S36" i="78"/>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29" i="62"/>
  <c r="G16" i="62"/>
  <c r="G43" i="62"/>
  <c r="G25" i="62"/>
  <c r="G18" i="62"/>
  <c r="G12" i="62"/>
  <c r="G49" i="62"/>
  <c r="G55" i="62"/>
  <c r="G57" i="62"/>
  <c r="G28" i="62"/>
  <c r="G27" i="62"/>
  <c r="G42" i="62"/>
  <c r="G10" i="62"/>
  <c r="G33" i="62"/>
  <c r="G8" i="62"/>
  <c r="G13" i="62"/>
  <c r="G9" i="62"/>
  <c r="G59" i="62"/>
  <c r="G45" i="62"/>
  <c r="G53" i="62"/>
  <c r="G51" i="62"/>
  <c r="G39" i="62"/>
  <c r="G11" i="62"/>
  <c r="G24" i="62"/>
  <c r="G38" i="62"/>
  <c r="G19" i="62"/>
  <c r="G26" i="62"/>
  <c r="G20" i="62"/>
  <c r="G37" i="62"/>
  <c r="G15" i="62"/>
  <c r="G14" i="62"/>
  <c r="G23" i="62"/>
  <c r="G58" i="62"/>
  <c r="G40" i="62"/>
  <c r="G52" i="62"/>
  <c r="G54" i="62"/>
  <c r="G46" i="62"/>
  <c r="G50" i="62"/>
  <c r="U15" i="78" l="1"/>
  <c r="T36" i="78"/>
  <c r="AN56" i="36"/>
  <c r="AN47" i="36" s="1"/>
  <c r="AN56" i="38"/>
  <c r="AN47" i="38" s="1"/>
  <c r="AN56" i="40"/>
  <c r="AN47" i="40" s="1"/>
  <c r="AN56" i="51"/>
  <c r="AN47" i="51" s="1"/>
  <c r="AN56" i="58"/>
  <c r="AN47" i="58" s="1"/>
  <c r="AN56" i="37"/>
  <c r="AN47" i="37" s="1"/>
  <c r="AN56" i="39"/>
  <c r="AN47" i="39" s="1"/>
  <c r="AN56" i="34"/>
  <c r="AN47" i="34" s="1"/>
  <c r="G55" i="63"/>
  <c r="G55" i="76"/>
  <c r="G12" i="63"/>
  <c r="G12" i="76"/>
  <c r="G10" i="63"/>
  <c r="G10" i="76"/>
  <c r="G14" i="63"/>
  <c r="G14" i="76"/>
  <c r="G19" i="63"/>
  <c r="G19" i="76"/>
  <c r="G25" i="63"/>
  <c r="G25" i="76"/>
  <c r="G29" i="63"/>
  <c r="G29" i="76"/>
  <c r="G39" i="63"/>
  <c r="G39" i="76"/>
  <c r="G45" i="63"/>
  <c r="G45" i="76"/>
  <c r="G44" i="62"/>
  <c r="G51" i="63"/>
  <c r="G51" i="76"/>
  <c r="G11" i="63"/>
  <c r="G11" i="76"/>
  <c r="G15" i="63"/>
  <c r="G15" i="76"/>
  <c r="G20" i="63"/>
  <c r="G20" i="76"/>
  <c r="G26" i="63"/>
  <c r="G26" i="76"/>
  <c r="G33" i="63"/>
  <c r="G33" i="76"/>
  <c r="G40" i="63"/>
  <c r="G40" i="76"/>
  <c r="G46" i="63"/>
  <c r="G46" i="76"/>
  <c r="G52" i="63"/>
  <c r="G52" i="76"/>
  <c r="G57" i="63"/>
  <c r="G57" i="76"/>
  <c r="G56" i="62"/>
  <c r="G58" i="63"/>
  <c r="G58" i="76"/>
  <c r="G8" i="63"/>
  <c r="G7" i="62"/>
  <c r="G31" i="62"/>
  <c r="G31" i="76" s="1"/>
  <c r="G8" i="76"/>
  <c r="G16" i="63"/>
  <c r="G16" i="76"/>
  <c r="F30" i="78" s="1"/>
  <c r="G23" i="63"/>
  <c r="G23" i="76"/>
  <c r="G22" i="62"/>
  <c r="G21" i="62" s="1"/>
  <c r="G27" i="63"/>
  <c r="G27" i="76"/>
  <c r="G37" i="63"/>
  <c r="G37" i="76"/>
  <c r="G36" i="62"/>
  <c r="G42" i="63"/>
  <c r="G41" i="62"/>
  <c r="G42" i="76"/>
  <c r="G49" i="63"/>
  <c r="G49" i="76"/>
  <c r="G48" i="62"/>
  <c r="G53" i="63"/>
  <c r="G53" i="76"/>
  <c r="G9" i="63"/>
  <c r="G9" i="76"/>
  <c r="G13" i="63"/>
  <c r="G13" i="76"/>
  <c r="G32" i="62"/>
  <c r="G32" i="76" s="1"/>
  <c r="G18" i="76"/>
  <c r="G17" i="62"/>
  <c r="G34" i="62" s="1"/>
  <c r="G18" i="63"/>
  <c r="G24" i="63"/>
  <c r="G24" i="76"/>
  <c r="G28" i="63"/>
  <c r="G28" i="76"/>
  <c r="G38" i="63"/>
  <c r="G38" i="76"/>
  <c r="G43" i="63"/>
  <c r="G43" i="76"/>
  <c r="G50" i="63"/>
  <c r="G50" i="76"/>
  <c r="G54" i="63"/>
  <c r="G54" i="76"/>
  <c r="G59" i="63"/>
  <c r="G59" i="76"/>
  <c r="D56" i="34"/>
  <c r="I14" i="32"/>
  <c r="B2" i="32" s="1"/>
  <c r="V15" i="78" l="1"/>
  <c r="U36" i="78"/>
  <c r="G30" i="62"/>
  <c r="G32" i="63"/>
  <c r="G35" i="62"/>
  <c r="G30" i="76"/>
  <c r="G22" i="76"/>
  <c r="G47" i="62"/>
  <c r="G56" i="63"/>
  <c r="G17" i="63"/>
  <c r="G41" i="76"/>
  <c r="G36" i="76"/>
  <c r="G7" i="76"/>
  <c r="F12" i="78" s="1"/>
  <c r="G44" i="76"/>
  <c r="G48" i="76"/>
  <c r="G17" i="76"/>
  <c r="G36" i="63"/>
  <c r="G56" i="76"/>
  <c r="G31" i="63"/>
  <c r="G41" i="63"/>
  <c r="G48" i="63"/>
  <c r="G7" i="63"/>
  <c r="G22" i="63"/>
  <c r="G21" i="63" s="1"/>
  <c r="G44" i="63"/>
  <c r="AF55" i="71"/>
  <c r="AD54" i="71"/>
  <c r="AE54" i="71" s="1"/>
  <c r="AD5" i="71"/>
  <c r="Z55" i="71"/>
  <c r="X54" i="71"/>
  <c r="Y54" i="71" s="1"/>
  <c r="X5" i="71"/>
  <c r="T55" i="71"/>
  <c r="R54" i="71"/>
  <c r="S54" i="71" s="1"/>
  <c r="R5" i="71"/>
  <c r="N55" i="71"/>
  <c r="L54" i="71"/>
  <c r="L5" i="71"/>
  <c r="H6" i="71"/>
  <c r="I6" i="71" s="1"/>
  <c r="H5" i="71"/>
  <c r="H4" i="71"/>
  <c r="I4" i="71" s="1"/>
  <c r="H3" i="71"/>
  <c r="H8" i="62"/>
  <c r="G34" i="76" l="1"/>
  <c r="G34" i="63"/>
  <c r="F24" i="78"/>
  <c r="W15" i="78"/>
  <c r="V36" i="78"/>
  <c r="G21" i="76"/>
  <c r="F18" i="78"/>
  <c r="G30" i="63"/>
  <c r="G47" i="63"/>
  <c r="G62" i="63"/>
  <c r="G47" i="76"/>
  <c r="G35" i="76"/>
  <c r="G62" i="76"/>
  <c r="G35" i="63"/>
  <c r="G64" i="63"/>
  <c r="H8" i="63"/>
  <c r="H8" i="76"/>
  <c r="M54" i="71"/>
  <c r="L55" i="71"/>
  <c r="L6" i="71" s="1"/>
  <c r="AD55" i="71"/>
  <c r="AD6" i="71" s="1"/>
  <c r="AE5" i="71" s="1"/>
  <c r="X55" i="71"/>
  <c r="X6" i="71" s="1"/>
  <c r="R55" i="71"/>
  <c r="R6" i="71" s="1"/>
  <c r="R7" i="71" s="1"/>
  <c r="D88" i="66"/>
  <c r="I5" i="71"/>
  <c r="D87" i="66" s="1"/>
  <c r="D86" i="66"/>
  <c r="I3" i="71"/>
  <c r="D85" i="66" s="1"/>
  <c r="X15" i="78" l="1"/>
  <c r="W36" i="78"/>
  <c r="G64" i="76"/>
  <c r="S5" i="71"/>
  <c r="L7" i="71"/>
  <c r="M6" i="71" s="1"/>
  <c r="M5" i="71"/>
  <c r="AD7" i="71"/>
  <c r="AE6" i="71" s="1"/>
  <c r="Y5" i="71"/>
  <c r="X7" i="71"/>
  <c r="Y6" i="71" s="1"/>
  <c r="S6" i="71"/>
  <c r="R8" i="71"/>
  <c r="Y15" i="78" l="1"/>
  <c r="X36" i="78"/>
  <c r="T6" i="71"/>
  <c r="L8" i="71"/>
  <c r="M7" i="71" s="1"/>
  <c r="N6" i="71"/>
  <c r="N5" i="71"/>
  <c r="AD8" i="71"/>
  <c r="AE7" i="71" s="1"/>
  <c r="AF6" i="71"/>
  <c r="AF5" i="71"/>
  <c r="Z5" i="71"/>
  <c r="X8" i="71"/>
  <c r="S7" i="71"/>
  <c r="T7" i="71" s="1"/>
  <c r="T5" i="71"/>
  <c r="R9" i="71"/>
  <c r="Z15" i="78" l="1"/>
  <c r="Y36" i="78"/>
  <c r="N7" i="71"/>
  <c r="L9" i="71"/>
  <c r="M8" i="71" s="1"/>
  <c r="N8" i="71" s="1"/>
  <c r="AF7" i="71"/>
  <c r="AD9" i="71"/>
  <c r="Y7" i="71"/>
  <c r="Z6" i="71"/>
  <c r="X9" i="71"/>
  <c r="S8" i="71"/>
  <c r="T8" i="71" s="1"/>
  <c r="R10" i="71"/>
  <c r="AA15" i="78" l="1"/>
  <c r="Z36" i="78"/>
  <c r="L10" i="71"/>
  <c r="M9" i="71" s="1"/>
  <c r="Z7" i="71"/>
  <c r="AE8" i="71"/>
  <c r="AD10" i="71"/>
  <c r="AE9" i="71" s="1"/>
  <c r="Y8" i="71"/>
  <c r="Z8" i="71" s="1"/>
  <c r="X10" i="71"/>
  <c r="S9" i="71"/>
  <c r="T9" i="71" s="1"/>
  <c r="R11" i="71"/>
  <c r="S10" i="71" s="1"/>
  <c r="R45" i="66"/>
  <c r="S45" i="66"/>
  <c r="V45" i="66"/>
  <c r="W45" i="66"/>
  <c r="X45" i="66"/>
  <c r="Y45" i="66"/>
  <c r="Z45" i="66"/>
  <c r="AA45" i="66"/>
  <c r="AB45" i="66"/>
  <c r="AC45" i="66"/>
  <c r="AD45" i="66"/>
  <c r="AE45" i="66"/>
  <c r="AF45" i="66"/>
  <c r="AG45" i="66"/>
  <c r="AH45" i="66"/>
  <c r="AI45" i="66"/>
  <c r="AJ45" i="66"/>
  <c r="R46" i="66"/>
  <c r="S46" i="66"/>
  <c r="V46" i="66"/>
  <c r="W46" i="66"/>
  <c r="X46" i="66"/>
  <c r="Y46" i="66"/>
  <c r="Z46" i="66"/>
  <c r="AA46" i="66"/>
  <c r="AB46" i="66"/>
  <c r="AC46" i="66"/>
  <c r="AD46" i="66"/>
  <c r="AE46" i="66"/>
  <c r="AF46" i="66"/>
  <c r="AG46" i="66"/>
  <c r="AH46" i="66"/>
  <c r="AI46" i="66"/>
  <c r="AJ46" i="66"/>
  <c r="R42" i="66"/>
  <c r="S42" i="66"/>
  <c r="V42" i="66"/>
  <c r="W42" i="66"/>
  <c r="X42" i="66"/>
  <c r="Y42" i="66"/>
  <c r="Z42" i="66"/>
  <c r="AA42" i="66"/>
  <c r="AB42" i="66"/>
  <c r="AC42" i="66"/>
  <c r="AD42" i="66"/>
  <c r="AE42" i="66"/>
  <c r="AF42" i="66"/>
  <c r="AG42" i="66"/>
  <c r="AH42" i="66"/>
  <c r="AI42" i="66"/>
  <c r="AJ42" i="66"/>
  <c r="R43" i="66"/>
  <c r="S43" i="66"/>
  <c r="V43" i="66"/>
  <c r="W43" i="66"/>
  <c r="X43" i="66"/>
  <c r="Y43" i="66"/>
  <c r="Z43" i="66"/>
  <c r="AA43" i="66"/>
  <c r="AB43" i="66"/>
  <c r="AC43" i="66"/>
  <c r="AD43" i="66"/>
  <c r="AE43" i="66"/>
  <c r="AF43" i="66"/>
  <c r="AG43" i="66"/>
  <c r="AH43" i="66"/>
  <c r="AI43" i="66"/>
  <c r="AJ43" i="66"/>
  <c r="AB15" i="78" l="1"/>
  <c r="AA36" i="78"/>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AB44" i="66"/>
  <c r="C44" i="66"/>
  <c r="C43" i="66"/>
  <c r="AH41" i="66"/>
  <c r="AF41" i="66"/>
  <c r="AD41" i="66"/>
  <c r="Z41" i="66"/>
  <c r="V41" i="66"/>
  <c r="R41"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AC15" i="78" l="1"/>
  <c r="AB36" i="78"/>
  <c r="N10" i="71"/>
  <c r="L12" i="71"/>
  <c r="M11" i="71" s="1"/>
  <c r="AE10" i="71"/>
  <c r="AF10" i="71" s="1"/>
  <c r="AD12" i="71"/>
  <c r="Z10" i="71"/>
  <c r="X12" i="71"/>
  <c r="Y11" i="71" s="1"/>
  <c r="R13" i="71"/>
  <c r="V44" i="66"/>
  <c r="AD44" i="66"/>
  <c r="W44" i="66"/>
  <c r="AE44" i="66"/>
  <c r="S44" i="66"/>
  <c r="AA44" i="66"/>
  <c r="X41" i="66"/>
  <c r="AC41" i="66"/>
  <c r="AG41" i="66"/>
  <c r="AB41" i="66"/>
  <c r="AJ41" i="66"/>
  <c r="AI44" i="66"/>
  <c r="AH44" i="66"/>
  <c r="Y41" i="66"/>
  <c r="X44" i="66"/>
  <c r="AF44" i="66"/>
  <c r="AJ44" i="66"/>
  <c r="R44" i="66"/>
  <c r="S41" i="66"/>
  <c r="W41" i="66"/>
  <c r="AA41" i="66"/>
  <c r="AE41" i="66"/>
  <c r="AI41" i="66"/>
  <c r="Z44" i="66"/>
  <c r="Y44" i="66"/>
  <c r="AC44" i="66"/>
  <c r="AG44" i="66"/>
  <c r="AO59" i="64"/>
  <c r="AO58" i="64"/>
  <c r="AO57" i="64"/>
  <c r="AO50" i="64"/>
  <c r="AO51" i="64"/>
  <c r="AO52" i="64"/>
  <c r="AO53" i="64"/>
  <c r="AO54" i="64"/>
  <c r="AO55" i="64"/>
  <c r="AO49" i="64"/>
  <c r="AD15" i="78" l="1"/>
  <c r="AD36" i="78" s="1"/>
  <c r="D36" i="78" s="1"/>
  <c r="AC36" i="78"/>
  <c r="D15" i="78"/>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L14" i="71" l="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AM41" i="56" l="1"/>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L16" i="71" l="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I17" i="58"/>
  <c r="AH17" i="58"/>
  <c r="AG17" i="58"/>
  <c r="AF17" i="58"/>
  <c r="AE17" i="58"/>
  <c r="AD17" i="58"/>
  <c r="AC17" i="58"/>
  <c r="AB17" i="58"/>
  <c r="AA17" i="58"/>
  <c r="Z17" i="58"/>
  <c r="Y17" i="58"/>
  <c r="X17" i="58"/>
  <c r="W17" i="58"/>
  <c r="V17" i="58"/>
  <c r="U17" i="58"/>
  <c r="T17" i="58"/>
  <c r="S17" i="58"/>
  <c r="R17" i="58"/>
  <c r="Q17" i="58"/>
  <c r="P17" i="58"/>
  <c r="O17" i="58"/>
  <c r="N17" i="58"/>
  <c r="M17" i="58"/>
  <c r="L17" i="58"/>
  <c r="K17" i="58"/>
  <c r="J17" i="58"/>
  <c r="I17" i="58"/>
  <c r="H17" i="58"/>
  <c r="G17" i="58"/>
  <c r="F17" i="58"/>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H17" i="57"/>
  <c r="AG17" i="57"/>
  <c r="AF17" i="57"/>
  <c r="AE17" i="57"/>
  <c r="AD17" i="57"/>
  <c r="AC17" i="57"/>
  <c r="AB17" i="57"/>
  <c r="AA17" i="57"/>
  <c r="Z17" i="57"/>
  <c r="Y17" i="57"/>
  <c r="X17" i="57"/>
  <c r="W17" i="57"/>
  <c r="V17" i="57"/>
  <c r="U17" i="57"/>
  <c r="T17" i="57"/>
  <c r="S17" i="57"/>
  <c r="R17" i="57"/>
  <c r="Q17" i="57"/>
  <c r="P17" i="57"/>
  <c r="O17" i="57"/>
  <c r="N17" i="57"/>
  <c r="M17" i="57"/>
  <c r="L17" i="57"/>
  <c r="K17" i="57"/>
  <c r="J17" i="57"/>
  <c r="I17" i="57"/>
  <c r="H17" i="57"/>
  <c r="G17" i="57"/>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I17" i="56"/>
  <c r="AH17" i="56"/>
  <c r="AG17" i="56"/>
  <c r="AF17" i="56"/>
  <c r="AE17" i="56"/>
  <c r="AD17" i="56"/>
  <c r="AC17" i="56"/>
  <c r="AB17" i="56"/>
  <c r="AA17" i="56"/>
  <c r="Z17" i="56"/>
  <c r="Y17" i="56"/>
  <c r="X17" i="56"/>
  <c r="W17" i="56"/>
  <c r="V17" i="56"/>
  <c r="U17" i="56"/>
  <c r="T17" i="56"/>
  <c r="S17" i="56"/>
  <c r="R17" i="56"/>
  <c r="Q17" i="56"/>
  <c r="P17" i="56"/>
  <c r="O17" i="56"/>
  <c r="N17" i="56"/>
  <c r="M17" i="56"/>
  <c r="L17" i="56"/>
  <c r="K17" i="56"/>
  <c r="J17" i="56"/>
  <c r="I17" i="56"/>
  <c r="H17" i="56"/>
  <c r="G17" i="56"/>
  <c r="F17" i="56"/>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H17" i="55"/>
  <c r="AG17" i="55"/>
  <c r="AF17" i="55"/>
  <c r="AE17" i="55"/>
  <c r="AD17" i="55"/>
  <c r="AC17" i="55"/>
  <c r="AB17" i="55"/>
  <c r="AA17" i="55"/>
  <c r="Z17" i="55"/>
  <c r="Y17" i="55"/>
  <c r="X17" i="55"/>
  <c r="W17" i="55"/>
  <c r="V17" i="55"/>
  <c r="U17" i="55"/>
  <c r="T17" i="55"/>
  <c r="S17" i="55"/>
  <c r="R17" i="55"/>
  <c r="Q17" i="55"/>
  <c r="P17" i="55"/>
  <c r="O17" i="55"/>
  <c r="N17" i="55"/>
  <c r="M17" i="55"/>
  <c r="L17" i="55"/>
  <c r="K17" i="55"/>
  <c r="J17" i="55"/>
  <c r="I17" i="55"/>
  <c r="H17" i="55"/>
  <c r="G17" i="55"/>
  <c r="F17" i="55"/>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H17" i="54"/>
  <c r="AG17" i="54"/>
  <c r="AF17" i="54"/>
  <c r="AE17" i="54"/>
  <c r="AD17" i="54"/>
  <c r="AC17" i="54"/>
  <c r="AB17" i="54"/>
  <c r="AA17" i="54"/>
  <c r="Z17" i="54"/>
  <c r="Y17" i="54"/>
  <c r="X17" i="54"/>
  <c r="W17" i="54"/>
  <c r="V17" i="54"/>
  <c r="U17" i="54"/>
  <c r="T17" i="54"/>
  <c r="S17" i="54"/>
  <c r="R17" i="54"/>
  <c r="Q17" i="54"/>
  <c r="P17" i="54"/>
  <c r="O17" i="54"/>
  <c r="N17" i="54"/>
  <c r="M17" i="54"/>
  <c r="L17" i="54"/>
  <c r="K17" i="54"/>
  <c r="J17" i="54"/>
  <c r="I17" i="54"/>
  <c r="H17" i="54"/>
  <c r="G17" i="54"/>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H17" i="53"/>
  <c r="AG17" i="53"/>
  <c r="AF17" i="53"/>
  <c r="AE17" i="53"/>
  <c r="AD17" i="53"/>
  <c r="AC17" i="53"/>
  <c r="AB17" i="53"/>
  <c r="AA17" i="53"/>
  <c r="Z17" i="53"/>
  <c r="Y17" i="53"/>
  <c r="X17" i="53"/>
  <c r="W17" i="53"/>
  <c r="V17" i="53"/>
  <c r="U17" i="53"/>
  <c r="T17" i="53"/>
  <c r="S17" i="53"/>
  <c r="R17" i="53"/>
  <c r="Q17" i="53"/>
  <c r="P17" i="53"/>
  <c r="O17" i="53"/>
  <c r="N17" i="53"/>
  <c r="M17" i="53"/>
  <c r="L17" i="53"/>
  <c r="K17" i="53"/>
  <c r="J17" i="53"/>
  <c r="I17" i="53"/>
  <c r="H17" i="53"/>
  <c r="G17" i="53"/>
  <c r="F17" i="53"/>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H17"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H17" i="49"/>
  <c r="AG17" i="49"/>
  <c r="AF17" i="49"/>
  <c r="AE17" i="49"/>
  <c r="AD17" i="49"/>
  <c r="AC17" i="49"/>
  <c r="AB17" i="49"/>
  <c r="AA17" i="49"/>
  <c r="Z17" i="49"/>
  <c r="Y17" i="49"/>
  <c r="X17" i="49"/>
  <c r="W17" i="49"/>
  <c r="V17" i="49"/>
  <c r="U17" i="49"/>
  <c r="T17" i="49"/>
  <c r="S17" i="49"/>
  <c r="R17" i="49"/>
  <c r="Q17" i="49"/>
  <c r="P17" i="49"/>
  <c r="O17" i="49"/>
  <c r="N17" i="49"/>
  <c r="M17" i="49"/>
  <c r="L17" i="49"/>
  <c r="K17" i="49"/>
  <c r="J17" i="49"/>
  <c r="I17" i="49"/>
  <c r="H17" i="49"/>
  <c r="G17" i="49"/>
  <c r="F17" i="49"/>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H17" i="48"/>
  <c r="AG17" i="48"/>
  <c r="AF17" i="48"/>
  <c r="AE17" i="48"/>
  <c r="AD17" i="48"/>
  <c r="AC17" i="48"/>
  <c r="AB17" i="48"/>
  <c r="AA17" i="48"/>
  <c r="Z17" i="48"/>
  <c r="Y17" i="48"/>
  <c r="X17" i="48"/>
  <c r="W17" i="48"/>
  <c r="V17" i="48"/>
  <c r="U17" i="48"/>
  <c r="T17" i="48"/>
  <c r="S17" i="48"/>
  <c r="R17" i="48"/>
  <c r="Q17" i="48"/>
  <c r="P17" i="48"/>
  <c r="O17" i="48"/>
  <c r="N17" i="48"/>
  <c r="M17" i="48"/>
  <c r="L17" i="48"/>
  <c r="K17" i="48"/>
  <c r="J17" i="48"/>
  <c r="I17" i="48"/>
  <c r="H17" i="48"/>
  <c r="G17" i="48"/>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I17" i="46"/>
  <c r="AH17" i="46"/>
  <c r="AG17" i="46"/>
  <c r="AF17" i="46"/>
  <c r="AE17" i="46"/>
  <c r="AD17" i="46"/>
  <c r="AC17" i="46"/>
  <c r="AB17" i="46"/>
  <c r="AA17" i="46"/>
  <c r="Z17" i="46"/>
  <c r="Y17" i="46"/>
  <c r="X17" i="46"/>
  <c r="W17" i="46"/>
  <c r="V17" i="46"/>
  <c r="U17" i="46"/>
  <c r="T17" i="46"/>
  <c r="S17" i="46"/>
  <c r="R17" i="46"/>
  <c r="Q17" i="46"/>
  <c r="P17" i="46"/>
  <c r="O17" i="46"/>
  <c r="N17" i="46"/>
  <c r="M17" i="46"/>
  <c r="L17" i="46"/>
  <c r="K17" i="46"/>
  <c r="J17" i="46"/>
  <c r="I17" i="46"/>
  <c r="H17" i="46"/>
  <c r="G17" i="46"/>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K17" i="45"/>
  <c r="J17" i="45"/>
  <c r="I17" i="45"/>
  <c r="H17" i="45"/>
  <c r="G17" i="45"/>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c r="F17" i="43"/>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H17" i="42"/>
  <c r="AG17" i="42"/>
  <c r="AF17" i="42"/>
  <c r="AE17" i="42"/>
  <c r="AD17" i="42"/>
  <c r="AC17" i="42"/>
  <c r="AB17" i="42"/>
  <c r="AA17" i="42"/>
  <c r="Z17" i="42"/>
  <c r="Y17" i="42"/>
  <c r="X17" i="42"/>
  <c r="W17" i="42"/>
  <c r="V17" i="42"/>
  <c r="U17" i="42"/>
  <c r="T17" i="42"/>
  <c r="S17" i="42"/>
  <c r="R17" i="42"/>
  <c r="Q17" i="42"/>
  <c r="P17" i="42"/>
  <c r="O17" i="42"/>
  <c r="N17" i="42"/>
  <c r="M17" i="42"/>
  <c r="L17" i="42"/>
  <c r="K17" i="42"/>
  <c r="J17" i="42"/>
  <c r="I17" i="42"/>
  <c r="H17" i="42"/>
  <c r="G17" i="42"/>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C35" i="41" s="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G17" i="67"/>
  <c r="AF17" i="67"/>
  <c r="AE17" i="67"/>
  <c r="AD17" i="67"/>
  <c r="AC17" i="67"/>
  <c r="AB17" i="67"/>
  <c r="AA17" i="67"/>
  <c r="Z17" i="67"/>
  <c r="Y17" i="67"/>
  <c r="X17" i="67"/>
  <c r="W17" i="67"/>
  <c r="V17" i="67"/>
  <c r="U17" i="67"/>
  <c r="T17" i="67"/>
  <c r="S17" i="67"/>
  <c r="R17" i="67"/>
  <c r="Q17" i="67"/>
  <c r="P17" i="67"/>
  <c r="O17" i="67"/>
  <c r="N17" i="67"/>
  <c r="M17" i="67"/>
  <c r="L17" i="67"/>
  <c r="K17" i="67"/>
  <c r="J17" i="67"/>
  <c r="I17" i="67"/>
  <c r="H17" i="67"/>
  <c r="G17" i="67"/>
  <c r="F17" i="67"/>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H17" i="40"/>
  <c r="AG17" i="40"/>
  <c r="AF17" i="40"/>
  <c r="AE17" i="40"/>
  <c r="AD17" i="40"/>
  <c r="AC17" i="40"/>
  <c r="AB17" i="40"/>
  <c r="AA17" i="40"/>
  <c r="Z17" i="40"/>
  <c r="Y17" i="40"/>
  <c r="X17" i="40"/>
  <c r="W17" i="40"/>
  <c r="V17" i="40"/>
  <c r="U17" i="40"/>
  <c r="T17" i="40"/>
  <c r="S17" i="40"/>
  <c r="R17" i="40"/>
  <c r="Q17" i="40"/>
  <c r="P17" i="40"/>
  <c r="O17" i="40"/>
  <c r="N17" i="40"/>
  <c r="M17" i="40"/>
  <c r="L17" i="40"/>
  <c r="K17" i="40"/>
  <c r="J17" i="40"/>
  <c r="I17" i="40"/>
  <c r="H17" i="40"/>
  <c r="G17" i="40"/>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I17" i="39"/>
  <c r="AH17" i="39"/>
  <c r="AG17" i="39"/>
  <c r="AF17" i="39"/>
  <c r="AE17" i="39"/>
  <c r="AD17" i="39"/>
  <c r="AC17" i="39"/>
  <c r="AB17" i="39"/>
  <c r="AA17" i="39"/>
  <c r="Z17" i="39"/>
  <c r="Y17" i="39"/>
  <c r="X17" i="39"/>
  <c r="W17" i="39"/>
  <c r="V17" i="39"/>
  <c r="U17" i="39"/>
  <c r="T17" i="39"/>
  <c r="S17" i="39"/>
  <c r="R17" i="39"/>
  <c r="Q17" i="39"/>
  <c r="P17" i="39"/>
  <c r="O17" i="39"/>
  <c r="N17" i="39"/>
  <c r="M17" i="39"/>
  <c r="L17" i="39"/>
  <c r="K17" i="39"/>
  <c r="J17" i="39"/>
  <c r="I17" i="39"/>
  <c r="H17" i="39"/>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I17" i="38"/>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H17" i="37"/>
  <c r="AG17" i="37"/>
  <c r="AF17" i="37"/>
  <c r="AE17" i="37"/>
  <c r="AD17" i="37"/>
  <c r="AC17" i="37"/>
  <c r="AB17" i="37"/>
  <c r="AA17" i="37"/>
  <c r="Z17" i="37"/>
  <c r="Y17" i="37"/>
  <c r="X17" i="37"/>
  <c r="W17" i="37"/>
  <c r="V17" i="37"/>
  <c r="U17" i="37"/>
  <c r="T17" i="37"/>
  <c r="S17" i="37"/>
  <c r="R17" i="37"/>
  <c r="Q17" i="37"/>
  <c r="P17" i="37"/>
  <c r="O17" i="37"/>
  <c r="N17" i="37"/>
  <c r="M17" i="37"/>
  <c r="L17" i="37"/>
  <c r="K17" i="37"/>
  <c r="J17" i="37"/>
  <c r="I17" i="37"/>
  <c r="H17" i="37"/>
  <c r="G17" i="37"/>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7" i="32"/>
  <c r="B8" i="32"/>
  <c r="B9" i="32"/>
  <c r="B10" i="32"/>
  <c r="B11" i="32"/>
  <c r="B12" i="32"/>
  <c r="B14" i="32"/>
  <c r="B16" i="32"/>
  <c r="B18" i="32"/>
  <c r="K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G35" i="38" l="1"/>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F63" i="34" s="1"/>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F63" i="50" s="1"/>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34" i="69" s="1"/>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34" i="40" s="1"/>
  <c r="D41" i="67"/>
  <c r="D17" i="42"/>
  <c r="D34" i="42" s="1"/>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34" i="47" s="1"/>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34" i="45" s="1"/>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34" i="68" s="1"/>
  <c r="D22" i="58"/>
  <c r="F36" i="65"/>
  <c r="F44" i="65"/>
  <c r="D34" i="52" l="1"/>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2" i="31"/>
  <c r="AJ2" i="31" s="1"/>
  <c r="AI2"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M2"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H3" i="31" s="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34" i="47" s="1"/>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E34" i="50" s="1"/>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34" i="70" s="1"/>
  <c r="E7" i="70"/>
  <c r="E36" i="70"/>
  <c r="AM30" i="56"/>
  <c r="E22" i="57"/>
  <c r="E21" i="57" s="1"/>
  <c r="E7" i="58"/>
  <c r="D30" i="58"/>
  <c r="E17" i="68"/>
  <c r="E22" i="56"/>
  <c r="E21" i="56" s="1"/>
  <c r="E17" i="57"/>
  <c r="E30" i="50"/>
  <c r="E7" i="42"/>
  <c r="E17" i="45"/>
  <c r="E34" i="45" s="1"/>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34" i="42" s="1"/>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34" i="67" s="1"/>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4" i="46" s="1"/>
  <c r="E36" i="67"/>
  <c r="E36" i="40"/>
  <c r="E17" i="69"/>
  <c r="E34" i="69" s="1"/>
  <c r="E30" i="54"/>
  <c r="E17" i="54"/>
  <c r="E34" i="54" s="1"/>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34" i="38" s="1"/>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E34" i="49" l="1"/>
  <c r="E34" i="40"/>
  <c r="E34" i="58"/>
  <c r="E34" i="43"/>
  <c r="E34" i="68"/>
  <c r="E34" i="37"/>
  <c r="E34" i="53"/>
  <c r="E34" i="41"/>
  <c r="E34" i="44"/>
  <c r="E34" i="56"/>
  <c r="E34" i="52"/>
  <c r="E34" i="51"/>
  <c r="E34" i="36"/>
  <c r="E34" i="34"/>
  <c r="E34" i="48"/>
  <c r="E34" i="57"/>
  <c r="E34" i="39"/>
  <c r="E34" i="55"/>
  <c r="D78" i="50"/>
  <c r="D78" i="54"/>
  <c r="F88" i="43"/>
  <c r="D79" i="49"/>
  <c r="F88" i="52"/>
  <c r="G75" i="62"/>
  <c r="G75" i="63"/>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H4" i="3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AL3" i="31"/>
  <c r="AL4" i="31" s="1"/>
  <c r="AL5" i="31" s="1"/>
  <c r="AL6" i="31" s="1"/>
  <c r="AQ2" i="31"/>
  <c r="AV2" i="31"/>
  <c r="BB2" i="31"/>
  <c r="BC2" i="31"/>
  <c r="AK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6"/>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X18" i="62"/>
  <c r="V12" i="62"/>
  <c r="T25" i="62"/>
  <c r="AH15" i="62"/>
  <c r="Y55" i="62"/>
  <c r="AE50" i="62"/>
  <c r="AE51" i="62"/>
  <c r="F25" i="62"/>
  <c r="AJ11" i="62"/>
  <c r="Z55" i="62"/>
  <c r="AB23" i="62"/>
  <c r="L39" i="62"/>
  <c r="AJ57" i="62"/>
  <c r="H38" i="62"/>
  <c r="J24" i="62"/>
  <c r="N55" i="62"/>
  <c r="U16" i="62"/>
  <c r="U26" i="62"/>
  <c r="I28" i="62"/>
  <c r="O43" i="62"/>
  <c r="P45" i="62"/>
  <c r="M50" i="62"/>
  <c r="K8" i="62"/>
  <c r="X13" i="62"/>
  <c r="R28" i="62"/>
  <c r="J51" i="62"/>
  <c r="AJ27" i="62"/>
  <c r="T50" i="62"/>
  <c r="N24" i="62"/>
  <c r="AG15" i="62"/>
  <c r="Z29" i="62"/>
  <c r="AI14" i="62"/>
  <c r="AA58" i="62"/>
  <c r="AH28" i="62"/>
  <c r="L20" i="62"/>
  <c r="J33" i="62"/>
  <c r="R46" i="62"/>
  <c r="N57" i="62"/>
  <c r="AA26" i="62"/>
  <c r="AE29" i="62"/>
  <c r="Q59" i="62"/>
  <c r="Q52" i="62"/>
  <c r="L49" i="62"/>
  <c r="P28" i="62"/>
  <c r="T49" i="62"/>
  <c r="L8" i="62"/>
  <c r="AJ12" i="62"/>
  <c r="Y23" i="62"/>
  <c r="O8" i="62"/>
  <c r="K14" i="62"/>
  <c r="AG40" i="62"/>
  <c r="AI28" i="62"/>
  <c r="O55" i="62"/>
  <c r="F51" i="62"/>
  <c r="AD27" i="62"/>
  <c r="T26" i="62"/>
  <c r="AJ46" i="62"/>
  <c r="Y25" i="62"/>
  <c r="K37" i="62"/>
  <c r="Q16" i="62"/>
  <c r="Q10" i="62"/>
  <c r="O40" i="62"/>
  <c r="AG13" i="62"/>
  <c r="J49" i="62"/>
  <c r="O19" i="62"/>
  <c r="I57" i="62"/>
  <c r="AG38" i="62"/>
  <c r="AA52" i="62"/>
  <c r="K15" i="62"/>
  <c r="W52" i="62"/>
  <c r="Y29" i="62"/>
  <c r="F27" i="62"/>
  <c r="AJ26" i="62"/>
  <c r="AG9" i="62"/>
  <c r="V25" i="62"/>
  <c r="AC19" i="62"/>
  <c r="AI59" i="62"/>
  <c r="AH29" i="62"/>
  <c r="F37" i="62"/>
  <c r="AF28" i="62"/>
  <c r="K58" i="62"/>
  <c r="T8" i="62"/>
  <c r="H42" i="62"/>
  <c r="I33" i="62"/>
  <c r="N12" i="62"/>
  <c r="AC45" i="62"/>
  <c r="Q18" i="62"/>
  <c r="J28" i="62"/>
  <c r="R18" i="62"/>
  <c r="H12" i="62"/>
  <c r="AA37" i="62"/>
  <c r="T23" i="62"/>
  <c r="P20" i="62"/>
  <c r="AJ53" i="62"/>
  <c r="AE37" i="62"/>
  <c r="V8" i="62"/>
  <c r="AH51" i="62"/>
  <c r="J37" i="62"/>
  <c r="O23" i="62"/>
  <c r="L23" i="62"/>
  <c r="AI45" i="62"/>
  <c r="AC27" i="62"/>
  <c r="X26" i="62"/>
  <c r="P27" i="62"/>
  <c r="L51" i="62"/>
  <c r="R19" i="62"/>
  <c r="V53" i="62"/>
  <c r="AH12" i="62"/>
  <c r="Q9" i="62"/>
  <c r="V51" i="62"/>
  <c r="T24" i="62"/>
  <c r="M11" i="62"/>
  <c r="V15" i="62"/>
  <c r="P37" i="62"/>
  <c r="F42" i="62"/>
  <c r="U24" i="62"/>
  <c r="H52" i="62"/>
  <c r="M46" i="62"/>
  <c r="AE43" i="62"/>
  <c r="S13" i="62"/>
  <c r="O58" i="62"/>
  <c r="Z46" i="62"/>
  <c r="AD38" i="62"/>
  <c r="K59" i="62"/>
  <c r="P25" i="62"/>
  <c r="AI23" i="62"/>
  <c r="AB28" i="62"/>
  <c r="Y51" i="62"/>
  <c r="AE42" i="62"/>
  <c r="Q20" i="62"/>
  <c r="S46" i="62"/>
  <c r="AD54" i="62"/>
  <c r="AE25" i="62"/>
  <c r="AC15" i="62"/>
  <c r="M27" i="62"/>
  <c r="K33" i="62"/>
  <c r="M51" i="62"/>
  <c r="AD9" i="62"/>
  <c r="P13" i="62"/>
  <c r="L24" i="62"/>
  <c r="F11" i="62"/>
  <c r="Y19" i="62"/>
  <c r="I8" i="62"/>
  <c r="H39" i="62"/>
  <c r="M19" i="62"/>
  <c r="AD8" i="62"/>
  <c r="M24" i="62"/>
  <c r="AE52" i="62"/>
  <c r="AB46" i="62"/>
  <c r="M54" i="62"/>
  <c r="Q28" i="62"/>
  <c r="Z18" i="62"/>
  <c r="AG33" i="62"/>
  <c r="M57" i="62"/>
  <c r="N19" i="62"/>
  <c r="X45" i="62"/>
  <c r="P57" i="62"/>
  <c r="I20" i="62"/>
  <c r="R52" i="62"/>
  <c r="R14" i="62"/>
  <c r="W9" i="62"/>
  <c r="I11" i="62"/>
  <c r="K46" i="62"/>
  <c r="P40" i="62"/>
  <c r="Y58" i="62"/>
  <c r="AJ14" i="62"/>
  <c r="AH18" i="62"/>
  <c r="AD49" i="62"/>
  <c r="AI53" i="62"/>
  <c r="J20" i="62"/>
  <c r="AE14" i="62"/>
  <c r="AH52" i="62"/>
  <c r="M12" i="62"/>
  <c r="V23" i="62"/>
  <c r="AB39" i="62"/>
  <c r="O25" i="62"/>
  <c r="AB15" i="62"/>
  <c r="Z11" i="62"/>
  <c r="U19" i="62"/>
  <c r="P39" i="62"/>
  <c r="S58" i="62"/>
  <c r="Z19" i="62"/>
  <c r="R16" i="62"/>
  <c r="S33" i="62"/>
  <c r="N8" i="62"/>
  <c r="K19" i="62"/>
  <c r="U37" i="62"/>
  <c r="O20" i="62"/>
  <c r="J42" i="62"/>
  <c r="AB49" i="62"/>
  <c r="AA54" i="62"/>
  <c r="AD28" i="62"/>
  <c r="F13" i="62"/>
  <c r="Q51" i="62"/>
  <c r="X27" i="62"/>
  <c r="Y33" i="62"/>
  <c r="R27" i="62"/>
  <c r="AJ51" i="62"/>
  <c r="AA14" i="62"/>
  <c r="AG53" i="62"/>
  <c r="AH24" i="62"/>
  <c r="M45" i="62"/>
  <c r="AA8" i="62"/>
  <c r="F23" i="62"/>
  <c r="I52" i="62"/>
  <c r="AH10" i="62"/>
  <c r="R45" i="62"/>
  <c r="R11" i="62"/>
  <c r="AG46" i="62"/>
  <c r="Q25" i="62"/>
  <c r="U40" i="62"/>
  <c r="X8" i="62"/>
  <c r="I59" i="62"/>
  <c r="F59" i="62"/>
  <c r="U29" i="62"/>
  <c r="F49" i="62"/>
  <c r="AG26" i="62"/>
  <c r="P19" i="62"/>
  <c r="W26" i="62"/>
  <c r="Z52" i="62"/>
  <c r="P11" i="62"/>
  <c r="R58" i="62"/>
  <c r="V50" i="62"/>
  <c r="T33" i="62"/>
  <c r="S43" i="62"/>
  <c r="Q19" i="62"/>
  <c r="AC49" i="62"/>
  <c r="U13" i="62"/>
  <c r="H9" i="62"/>
  <c r="AC38" i="62"/>
  <c r="S51" i="62"/>
  <c r="AF25" i="62"/>
  <c r="I42" i="62"/>
  <c r="AA40" i="62"/>
  <c r="N11" i="62"/>
  <c r="H16" i="62"/>
  <c r="AJ16" i="62"/>
  <c r="V24" i="62"/>
  <c r="P24" i="62"/>
  <c r="K53" i="62"/>
  <c r="F8" i="62"/>
  <c r="AI52" i="62"/>
  <c r="AJ59" i="62"/>
  <c r="X58" i="62"/>
  <c r="AC51" i="62"/>
  <c r="M39" i="62"/>
  <c r="T57" i="62"/>
  <c r="R24" i="62"/>
  <c r="AG23" i="62"/>
  <c r="H24" i="62"/>
  <c r="AD25" i="62"/>
  <c r="W55" i="62"/>
  <c r="AD55" i="62"/>
  <c r="J23" i="62"/>
  <c r="AA23" i="62"/>
  <c r="AF57" i="62"/>
  <c r="J11" i="62"/>
  <c r="U57" i="62"/>
  <c r="H27" i="62"/>
  <c r="M49" i="62"/>
  <c r="AD45" i="62"/>
  <c r="Y53" i="62"/>
  <c r="J54" i="62"/>
  <c r="W10" i="62"/>
  <c r="AB29" i="62"/>
  <c r="Z28" i="62"/>
  <c r="J57" i="62"/>
  <c r="W45" i="62"/>
  <c r="T59" i="62"/>
  <c r="AA29" i="62"/>
  <c r="I18" i="62"/>
  <c r="F15" i="62"/>
  <c r="AB18" i="62"/>
  <c r="W49" i="62"/>
  <c r="H43" i="62"/>
  <c r="O12" i="62"/>
  <c r="R40" i="62"/>
  <c r="P18" i="62"/>
  <c r="F43" i="62"/>
  <c r="AF54" i="62"/>
  <c r="AE11" i="62"/>
  <c r="AI42" i="62"/>
  <c r="U50" i="62"/>
  <c r="T45" i="62"/>
  <c r="Y12" i="62"/>
  <c r="AG42" i="62"/>
  <c r="AG37" i="62"/>
  <c r="V39" i="62"/>
  <c r="AI51" i="62"/>
  <c r="S59" i="62"/>
  <c r="AH25" i="62"/>
  <c r="V37" i="62"/>
  <c r="Y13" i="62"/>
  <c r="AA28" i="62"/>
  <c r="P26" i="62"/>
  <c r="T54" i="62"/>
  <c r="T39" i="62"/>
  <c r="W51" i="62"/>
  <c r="AG14" i="62"/>
  <c r="Z20" i="62"/>
  <c r="O45" i="62"/>
  <c r="X50" i="62"/>
  <c r="R39" i="62"/>
  <c r="H28" i="62"/>
  <c r="X16" i="62"/>
  <c r="T12" i="62"/>
  <c r="AI13" i="62"/>
  <c r="S25" i="62"/>
  <c r="R53" i="62"/>
  <c r="T29" i="62"/>
  <c r="L18" i="62"/>
  <c r="J59" i="62"/>
  <c r="L52" i="62"/>
  <c r="K28" i="62"/>
  <c r="N27" i="62"/>
  <c r="AF37" i="62"/>
  <c r="P55" i="62"/>
  <c r="AH42" i="62"/>
  <c r="V59" i="62"/>
  <c r="J46" i="62"/>
  <c r="L37" i="62"/>
  <c r="X55" i="62"/>
  <c r="L14" i="62"/>
  <c r="AE46" i="62"/>
  <c r="T42" i="62"/>
  <c r="AI12" i="62"/>
  <c r="V26" i="62"/>
  <c r="O16" i="62"/>
  <c r="L28" i="62"/>
  <c r="Q38" i="62"/>
  <c r="M42" i="62"/>
  <c r="J19" i="62"/>
  <c r="AG52" i="62"/>
  <c r="AH27" i="62"/>
  <c r="H45" i="62"/>
  <c r="R50" i="62"/>
  <c r="AA20" i="62"/>
  <c r="Y43" i="62"/>
  <c r="R33" i="62"/>
  <c r="N49" i="62"/>
  <c r="AB55" i="62"/>
  <c r="AF24" i="62"/>
  <c r="AA18" i="62"/>
  <c r="P33" i="62"/>
  <c r="AA16" i="62"/>
  <c r="AD11" i="62"/>
  <c r="AC43" i="62"/>
  <c r="P53" i="62"/>
  <c r="AH9" i="62"/>
  <c r="AD16" i="62"/>
  <c r="AI18" i="62"/>
  <c r="Z14" i="62"/>
  <c r="Y37" i="62"/>
  <c r="Y52" i="62"/>
  <c r="AH55" i="62"/>
  <c r="P52" i="62"/>
  <c r="V46" i="62"/>
  <c r="AJ52" i="62"/>
  <c r="AJ33" i="62"/>
  <c r="AD20" i="62"/>
  <c r="O33" i="62"/>
  <c r="O26" i="62"/>
  <c r="AG20" i="62"/>
  <c r="H23" i="62"/>
  <c r="AD46" i="62"/>
  <c r="AC55" i="62"/>
  <c r="L42" i="62"/>
  <c r="AJ23" i="62"/>
  <c r="W23" i="62"/>
  <c r="Q42" i="62"/>
  <c r="AI11" i="62"/>
  <c r="Y14" i="62"/>
  <c r="H33" i="62"/>
  <c r="R43" i="62"/>
  <c r="AH46" i="62"/>
  <c r="AB10" i="62"/>
  <c r="F57" i="62"/>
  <c r="AH33" i="62"/>
  <c r="V40" i="62"/>
  <c r="W18" i="62"/>
  <c r="N51" i="62"/>
  <c r="AE39" i="62"/>
  <c r="L15" i="62"/>
  <c r="AI26" i="62"/>
  <c r="AA15" i="62"/>
  <c r="R26" i="62"/>
  <c r="R9" i="62"/>
  <c r="K27" i="62"/>
  <c r="T46" i="62"/>
  <c r="F33" i="62"/>
  <c r="P58" i="62"/>
  <c r="AH37" i="62"/>
  <c r="AI46" i="62"/>
  <c r="Q50" i="62"/>
  <c r="L26" i="62"/>
  <c r="AE55" i="62"/>
  <c r="W57" i="62"/>
  <c r="AB58" i="62"/>
  <c r="AC33" i="62"/>
  <c r="O59" i="62"/>
  <c r="U51" i="62"/>
  <c r="R54" i="62"/>
  <c r="AB45" i="62"/>
  <c r="Q46" i="62"/>
  <c r="M37" i="62"/>
  <c r="W54" i="62"/>
  <c r="M58" i="62"/>
  <c r="AH26" i="62"/>
  <c r="AD24" i="62"/>
  <c r="Y18" i="62"/>
  <c r="N38" i="62"/>
  <c r="Z13" i="62"/>
  <c r="AH54" i="62"/>
  <c r="AC58" i="62"/>
  <c r="Z45" i="62"/>
  <c r="Q58" i="62"/>
  <c r="U42" i="62"/>
  <c r="U18" i="62"/>
  <c r="S18" i="62"/>
  <c r="AA45" i="62"/>
  <c r="T38" i="62"/>
  <c r="X40" i="62"/>
  <c r="L57" i="62"/>
  <c r="U52" i="62"/>
  <c r="AC11" i="62"/>
  <c r="F14" i="62"/>
  <c r="V9" i="62"/>
  <c r="Z24" i="62"/>
  <c r="Y15" i="62"/>
  <c r="V27" i="62"/>
  <c r="L58" i="62"/>
  <c r="AD52" i="62"/>
  <c r="AF14" i="62"/>
  <c r="K39" i="62"/>
  <c r="O11" i="62"/>
  <c r="Y45" i="62"/>
  <c r="L29" i="62"/>
  <c r="L43" i="62"/>
  <c r="V43" i="62"/>
  <c r="AA24" i="62"/>
  <c r="J55" i="62"/>
  <c r="J25" i="62"/>
  <c r="O9" i="62"/>
  <c r="AC28" i="62"/>
  <c r="AC54" i="62"/>
  <c r="AI29" i="62"/>
  <c r="AB27" i="62"/>
  <c r="AC29" i="62"/>
  <c r="J40" i="62"/>
  <c r="AF39" i="62"/>
  <c r="AF18" i="62"/>
  <c r="K24" i="62"/>
  <c r="S52" i="62"/>
  <c r="AF42" i="62"/>
  <c r="AC24" i="62"/>
  <c r="V58" i="62"/>
  <c r="AI50" i="62"/>
  <c r="N14" i="62"/>
  <c r="AB19" i="62"/>
  <c r="AA10" i="62"/>
  <c r="T19" i="62"/>
  <c r="X15" i="62"/>
  <c r="F58" i="62"/>
  <c r="S20" i="62"/>
  <c r="W25" i="62"/>
  <c r="V54" i="62"/>
  <c r="T51" i="62"/>
  <c r="J39" i="62"/>
  <c r="I13" i="62"/>
  <c r="AG43" i="62"/>
  <c r="U27" i="62"/>
  <c r="U15" i="62"/>
  <c r="I53" i="62"/>
  <c r="J10" i="62"/>
  <c r="J26" i="62"/>
  <c r="AJ45" i="62"/>
  <c r="K16" i="62"/>
  <c r="Q39" i="62"/>
  <c r="AD51" i="62"/>
  <c r="W12" i="62"/>
  <c r="T14" i="62"/>
  <c r="U53" i="62"/>
  <c r="AB14" i="62"/>
  <c r="M15" i="62"/>
  <c r="AJ37" i="62"/>
  <c r="K45" i="62"/>
  <c r="W59" i="62"/>
  <c r="AE59" i="62"/>
  <c r="W50" i="62"/>
  <c r="W27" i="62"/>
  <c r="K25" i="62"/>
  <c r="AI20" i="62"/>
  <c r="Z38" i="62"/>
  <c r="L11" i="62"/>
  <c r="AE45" i="62"/>
  <c r="W46" i="62"/>
  <c r="L33" i="62"/>
  <c r="AF8" i="62"/>
  <c r="AC53" i="62"/>
  <c r="Z25" i="62"/>
  <c r="AF15" i="62"/>
  <c r="X12" i="62"/>
  <c r="S14" i="62"/>
  <c r="AB24" i="62"/>
  <c r="M52" i="62"/>
  <c r="I51" i="62"/>
  <c r="X54" i="62"/>
  <c r="AH16" i="62"/>
  <c r="AC26" i="62"/>
  <c r="W38" i="62"/>
  <c r="T28" i="62"/>
  <c r="H29" i="62"/>
  <c r="X10" i="62"/>
  <c r="AB26" i="62"/>
  <c r="Q13" i="62"/>
  <c r="AB25" i="62"/>
  <c r="AJ49" i="62"/>
  <c r="S24" i="62"/>
  <c r="J9" i="62"/>
  <c r="V45" i="62"/>
  <c r="W40" i="62"/>
  <c r="Y28" i="62"/>
  <c r="W33" i="62"/>
  <c r="I29" i="62"/>
  <c r="AC39" i="62"/>
  <c r="N37" i="62"/>
  <c r="X23" i="62"/>
  <c r="M18" i="62"/>
  <c r="O10" i="62"/>
  <c r="S38" i="62"/>
  <c r="J29" i="62"/>
  <c r="R49" i="62"/>
  <c r="V38" i="62"/>
  <c r="Z49" i="62"/>
  <c r="AF27" i="62"/>
  <c r="Q40" i="62"/>
  <c r="Q53" i="62"/>
  <c r="AD57" i="62"/>
  <c r="Z40" i="62"/>
  <c r="H51" i="62"/>
  <c r="F20" i="62"/>
  <c r="R37" i="62"/>
  <c r="AB12" i="62"/>
  <c r="T18" i="62"/>
  <c r="U25" i="62"/>
  <c r="AB57" i="62"/>
  <c r="N43" i="62"/>
  <c r="U9" i="62"/>
  <c r="AA13" i="62"/>
  <c r="M53" i="62"/>
  <c r="X33" i="62"/>
  <c r="U55" i="62"/>
  <c r="O57" i="62"/>
  <c r="I45" i="62"/>
  <c r="AB40" i="62"/>
  <c r="K42" i="62"/>
  <c r="Z51" i="62"/>
  <c r="AE19" i="62"/>
  <c r="H25" i="62"/>
  <c r="AG45" i="62"/>
  <c r="U23" i="62"/>
  <c r="Z59" i="62"/>
  <c r="AG50" i="62"/>
  <c r="M26" i="62"/>
  <c r="AA33" i="62"/>
  <c r="P10" i="62"/>
  <c r="R59" i="62"/>
  <c r="Q14" i="62"/>
  <c r="Z54" i="62"/>
  <c r="U46" i="62"/>
  <c r="X43" i="62"/>
  <c r="S50" i="62"/>
  <c r="X37" i="62"/>
  <c r="P50" i="62"/>
  <c r="AF13" i="62"/>
  <c r="Z33" i="62"/>
  <c r="P54" i="62"/>
  <c r="AI58" i="62"/>
  <c r="AJ9" i="62"/>
  <c r="AJ43" i="62"/>
  <c r="N26" i="62"/>
  <c r="AJ39" i="62"/>
  <c r="AH38" i="62"/>
  <c r="AE38" i="62"/>
  <c r="X42" i="62"/>
  <c r="V33" i="62"/>
  <c r="U10" i="62"/>
  <c r="Y26" i="62"/>
  <c r="M33" i="62"/>
  <c r="AH11" i="62"/>
  <c r="AJ42" i="62"/>
  <c r="U33" i="62"/>
  <c r="F52" i="62"/>
  <c r="N28" i="62"/>
  <c r="T16" i="62"/>
  <c r="AJ13" i="62"/>
  <c r="I9" i="62"/>
  <c r="AA38" i="62"/>
  <c r="U54" i="62"/>
  <c r="AJ55" i="62"/>
  <c r="J13" i="62"/>
  <c r="I15" i="62"/>
  <c r="R25" i="62"/>
  <c r="L25" i="62"/>
  <c r="AF10" i="62"/>
  <c r="K40" i="62"/>
  <c r="Q29" i="62"/>
  <c r="X24" i="62"/>
  <c r="AA19" i="62"/>
  <c r="S12" i="62"/>
  <c r="N10" i="62"/>
  <c r="Q23" i="62"/>
  <c r="U49" i="62"/>
  <c r="I40" i="62"/>
  <c r="O18" i="62"/>
  <c r="AC50" i="62"/>
  <c r="L13" i="62"/>
  <c r="AH13" i="62"/>
  <c r="AE24" i="62"/>
  <c r="R13" i="62"/>
  <c r="T9" i="62"/>
  <c r="AE53" i="62"/>
  <c r="R51" i="62"/>
  <c r="S39" i="62"/>
  <c r="P49" i="62"/>
  <c r="X52" i="62"/>
  <c r="K38" i="62"/>
  <c r="P16" i="62"/>
  <c r="AD23" i="62"/>
  <c r="AG8" i="62"/>
  <c r="O49" i="62"/>
  <c r="AB59" i="62"/>
  <c r="AG55" i="62"/>
  <c r="K26" i="62"/>
  <c r="AF52" i="62"/>
  <c r="Q8" i="62"/>
  <c r="W58" i="62"/>
  <c r="X20" i="62"/>
  <c r="AG24" i="62"/>
  <c r="T40" i="62"/>
  <c r="F53" i="62"/>
  <c r="M23" i="62"/>
  <c r="U20" i="62"/>
  <c r="AD37" i="62"/>
  <c r="V20" i="62"/>
  <c r="AD43" i="62"/>
  <c r="Q27" i="62"/>
  <c r="I24" i="62"/>
  <c r="U45" i="62"/>
  <c r="AF19" i="62"/>
  <c r="J14" i="62"/>
  <c r="N53" i="62"/>
  <c r="AB50" i="62"/>
  <c r="H46" i="62"/>
  <c r="AF40" i="62"/>
  <c r="W14" i="62"/>
  <c r="AA46" i="62"/>
  <c r="AH58" i="62"/>
  <c r="Q12" i="62"/>
  <c r="AF23" i="62"/>
  <c r="H19" i="62"/>
  <c r="AE40" i="62"/>
  <c r="N29" i="62"/>
  <c r="Q15" i="62"/>
  <c r="N52" i="62"/>
  <c r="AG39" i="62"/>
  <c r="AJ58" i="62"/>
  <c r="W20" i="62"/>
  <c r="F9" i="62"/>
  <c r="O28" i="62"/>
  <c r="K20" i="62"/>
  <c r="X29" i="62"/>
  <c r="K13" i="62"/>
  <c r="N40" i="62"/>
  <c r="V18" i="62"/>
  <c r="AF49" i="62"/>
  <c r="R55" i="62"/>
  <c r="AG58" i="62"/>
  <c r="M38" i="62"/>
  <c r="I50" i="62"/>
  <c r="M8" i="62"/>
  <c r="AI16" i="62"/>
  <c r="AE54" i="62"/>
  <c r="AB53" i="62"/>
  <c r="L53" i="62"/>
  <c r="L16" i="62"/>
  <c r="T10" i="62"/>
  <c r="AG29" i="62"/>
  <c r="AD39" i="62"/>
  <c r="AI49" i="62"/>
  <c r="U58" i="62"/>
  <c r="K54" i="62"/>
  <c r="AJ54" i="62"/>
  <c r="H26" i="62"/>
  <c r="L27" i="62"/>
  <c r="U38" i="62"/>
  <c r="K51" i="62"/>
  <c r="K29" i="62"/>
  <c r="X14" i="62"/>
  <c r="AC16" i="62"/>
  <c r="AB13" i="62"/>
  <c r="AC57" i="62"/>
  <c r="H54" i="62"/>
  <c r="V49" i="62"/>
  <c r="AJ20" i="62"/>
  <c r="N13" i="62"/>
  <c r="AE26" i="62"/>
  <c r="S54" i="62"/>
  <c r="Z26" i="62"/>
  <c r="S16" i="62"/>
  <c r="AI10" i="62"/>
  <c r="AF26" i="62"/>
  <c r="F24" i="62"/>
  <c r="S26" i="62"/>
  <c r="S57" i="62"/>
  <c r="O52" i="62"/>
  <c r="W42" i="62"/>
  <c r="X57" i="62"/>
  <c r="AG51" i="62"/>
  <c r="V14" i="62"/>
  <c r="N50" i="62"/>
  <c r="W53" i="62"/>
  <c r="AE27" i="62"/>
  <c r="AE13" i="62"/>
  <c r="AJ29" i="62"/>
  <c r="AF53" i="62"/>
  <c r="N16" i="62"/>
  <c r="R23" i="62"/>
  <c r="Q57" i="62"/>
  <c r="P59" i="62"/>
  <c r="P43" i="62"/>
  <c r="P12" i="62"/>
  <c r="Y40" i="62"/>
  <c r="Y11" i="62"/>
  <c r="V16" i="62"/>
  <c r="AI8" i="62"/>
  <c r="F29" i="62"/>
  <c r="Q45" i="62"/>
  <c r="AG54" i="62"/>
  <c r="AC20" i="62"/>
  <c r="AB9" i="62"/>
  <c r="R29" i="62"/>
  <c r="K11" i="62"/>
  <c r="T43" i="62"/>
  <c r="H50" i="62"/>
  <c r="AG18" i="62"/>
  <c r="AB33" i="62"/>
  <c r="AA59" i="62"/>
  <c r="K18" i="62"/>
  <c r="AA11" i="62"/>
  <c r="AJ18" i="62"/>
  <c r="V42" i="62"/>
  <c r="AF9" i="62"/>
  <c r="O50" i="62"/>
  <c r="N33" i="62"/>
  <c r="P15" i="62"/>
  <c r="T11" i="62"/>
  <c r="U39" i="62"/>
  <c r="T52" i="62"/>
  <c r="AC59" i="62"/>
  <c r="S9" i="62"/>
  <c r="AD50" i="62"/>
  <c r="AJ38" i="62"/>
  <c r="Y46" i="62"/>
  <c r="S27" i="62"/>
  <c r="AI19" i="62"/>
  <c r="R15" i="62"/>
  <c r="S15" i="62"/>
  <c r="Q24" i="62"/>
  <c r="AJ15" i="62"/>
  <c r="AJ50" i="62"/>
  <c r="S28" i="62"/>
  <c r="S37" i="62"/>
  <c r="I37" i="62"/>
  <c r="J38" i="62"/>
  <c r="T55" i="62"/>
  <c r="F46" i="62"/>
  <c r="AJ10" i="62"/>
  <c r="O46" i="62"/>
  <c r="J52" i="62"/>
  <c r="F40" i="62"/>
  <c r="AF51" i="62"/>
  <c r="AD19" i="62"/>
  <c r="K9" i="62"/>
  <c r="M14" i="62"/>
  <c r="T15" i="62"/>
  <c r="W15" i="62"/>
  <c r="AF59" i="62"/>
  <c r="U11" i="62"/>
  <c r="J18" i="62"/>
  <c r="AB38" i="62"/>
  <c r="P14" i="62"/>
  <c r="L12" i="62"/>
  <c r="Q37" i="62"/>
  <c r="S11" i="62"/>
  <c r="AA49" i="62"/>
  <c r="V29" i="62"/>
  <c r="R42" i="62"/>
  <c r="J50" i="62"/>
  <c r="AE20" i="62"/>
  <c r="X49" i="62"/>
  <c r="F55" i="62"/>
  <c r="H11" i="62"/>
  <c r="AC12" i="62"/>
  <c r="F19" i="62"/>
  <c r="AC13" i="62"/>
  <c r="Q43" i="62"/>
  <c r="L10" i="62"/>
  <c r="AH53" i="62"/>
  <c r="Q55" i="62"/>
  <c r="AC23" i="62"/>
  <c r="X19" i="62"/>
  <c r="AB52" i="62"/>
  <c r="J12" i="62"/>
  <c r="Y24" i="62"/>
  <c r="F28" i="62"/>
  <c r="V28" i="62"/>
  <c r="K12" i="62"/>
  <c r="Q26" i="62"/>
  <c r="V19" i="62"/>
  <c r="AF12" i="62"/>
  <c r="T20" i="62"/>
  <c r="L38" i="62"/>
  <c r="AI27" i="62"/>
  <c r="AA57" i="62"/>
  <c r="N59" i="62"/>
  <c r="Y8" i="62"/>
  <c r="AI37" i="62"/>
  <c r="AH14" i="62"/>
  <c r="Y39" i="62"/>
  <c r="M59" i="62"/>
  <c r="H58" i="62"/>
  <c r="S49" i="62"/>
  <c r="H10" i="62"/>
  <c r="AE8" i="62"/>
  <c r="P8" i="62"/>
  <c r="Y42" i="62"/>
  <c r="M9" i="62"/>
  <c r="AI38" i="62"/>
  <c r="AB54" i="62"/>
  <c r="AF43" i="62"/>
  <c r="AE28" i="62"/>
  <c r="AB37" i="62"/>
  <c r="AH59" i="62"/>
  <c r="X53" i="62"/>
  <c r="H13" i="62"/>
  <c r="F54" i="62"/>
  <c r="AC18" i="62"/>
  <c r="AE18" i="62"/>
  <c r="AG49" i="62"/>
  <c r="AC25" i="62"/>
  <c r="W19" i="62"/>
  <c r="Y49" i="62"/>
  <c r="AC40" i="62"/>
  <c r="X28" i="62"/>
  <c r="N20" i="62"/>
  <c r="H37" i="62"/>
  <c r="X25" i="62"/>
  <c r="AE58" i="62"/>
  <c r="P9" i="62"/>
  <c r="T58" i="62"/>
  <c r="AA53" i="62"/>
  <c r="P42" i="62"/>
  <c r="W29" i="62"/>
  <c r="Z9" i="62"/>
  <c r="AH20" i="62"/>
  <c r="AG16" i="62"/>
  <c r="P29" i="62"/>
  <c r="U28" i="62"/>
  <c r="N18" i="62"/>
  <c r="L54" i="62"/>
  <c r="M28" i="62"/>
  <c r="J8" i="62"/>
  <c r="AG25" i="62"/>
  <c r="O54" i="62"/>
  <c r="AI55" i="62"/>
  <c r="AA25" i="62"/>
  <c r="I14" i="62"/>
  <c r="AC37" i="62"/>
  <c r="M16" i="62"/>
  <c r="AD13" i="62"/>
  <c r="K43" i="62"/>
  <c r="O51" i="62"/>
  <c r="AG27" i="62"/>
  <c r="O27" i="62"/>
  <c r="H15" i="62"/>
  <c r="H49" i="62"/>
  <c r="W8" i="62"/>
  <c r="I43" i="62"/>
  <c r="AE12" i="62"/>
  <c r="M43" i="62"/>
  <c r="U59" i="62"/>
  <c r="J27" i="62"/>
  <c r="AH50" i="62"/>
  <c r="AC14" i="62"/>
  <c r="AF29" i="62"/>
  <c r="S55" i="62"/>
  <c r="AJ8" i="62"/>
  <c r="AB8" i="62"/>
  <c r="T53" i="62"/>
  <c r="AD40" i="62"/>
  <c r="AC52" i="62"/>
  <c r="O37" i="62"/>
  <c r="Y9" i="62"/>
  <c r="AG57" i="62"/>
  <c r="T13" i="62"/>
  <c r="J15" i="62"/>
  <c r="F38" i="62"/>
  <c r="I26" i="62"/>
  <c r="J53" i="62"/>
  <c r="X39" i="62"/>
  <c r="AD59" i="62"/>
  <c r="I25" i="62"/>
  <c r="AB11" i="62"/>
  <c r="I54" i="62"/>
  <c r="I39" i="62"/>
  <c r="Q33" i="62"/>
  <c r="Y38" i="62"/>
  <c r="AD33" i="62"/>
  <c r="S10" i="62"/>
  <c r="H55" i="62"/>
  <c r="S42" i="62"/>
  <c r="U43" i="62"/>
  <c r="I16" i="62"/>
  <c r="AA9" i="62"/>
  <c r="Y10" i="62"/>
  <c r="N9" i="62"/>
  <c r="W37" i="62"/>
  <c r="H18" i="62"/>
  <c r="I27" i="62"/>
  <c r="Y57" i="62"/>
  <c r="Q54" i="62"/>
  <c r="F16" i="62"/>
  <c r="AI43" i="62"/>
  <c r="S8" i="62"/>
  <c r="N46" i="62"/>
  <c r="R20" i="62"/>
  <c r="AI9" i="62"/>
  <c r="J58" i="62"/>
  <c r="Z58" i="62"/>
  <c r="AD18" i="62"/>
  <c r="AJ24" i="62"/>
  <c r="AI57" i="62"/>
  <c r="AH19" i="62"/>
  <c r="M13" i="62"/>
  <c r="N54" i="62"/>
  <c r="AD12" i="62"/>
  <c r="W11" i="62"/>
  <c r="AA55" i="62"/>
  <c r="AB20" i="62"/>
  <c r="AF55" i="62"/>
  <c r="Z43" i="62"/>
  <c r="R8" i="62"/>
  <c r="AG10" i="62"/>
  <c r="AF33" i="62"/>
  <c r="S29" i="62"/>
  <c r="Z16" i="62"/>
  <c r="AE33" i="62"/>
  <c r="I19" i="62"/>
  <c r="F50" i="62"/>
  <c r="AH49" i="62"/>
  <c r="L19" i="62"/>
  <c r="AA51" i="62"/>
  <c r="Z23" i="62"/>
  <c r="AG19" i="62"/>
  <c r="AF11" i="62"/>
  <c r="O38" i="62"/>
  <c r="Q11" i="62"/>
  <c r="Z27" i="62"/>
  <c r="Q49" i="62"/>
  <c r="AA50" i="62"/>
  <c r="Z37" i="62"/>
  <c r="AH23" i="62"/>
  <c r="N58" i="62"/>
  <c r="I49" i="62"/>
  <c r="W43" i="62"/>
  <c r="O29" i="62"/>
  <c r="X11" i="62"/>
  <c r="M40" i="62"/>
  <c r="AA27" i="62"/>
  <c r="AF50" i="62"/>
  <c r="V52" i="62"/>
  <c r="AH43" i="62"/>
  <c r="O24" i="62"/>
  <c r="P46" i="62"/>
  <c r="AG28" i="62"/>
  <c r="Y27" i="62"/>
  <c r="AB16" i="62"/>
  <c r="AG12" i="62"/>
  <c r="Z12" i="62"/>
  <c r="V13" i="62"/>
  <c r="AA42" i="62"/>
  <c r="AH40" i="62"/>
  <c r="AC8" i="62"/>
  <c r="AB43" i="62"/>
  <c r="I46" i="62"/>
  <c r="AC42" i="62"/>
  <c r="Z8" i="62"/>
  <c r="L50" i="62"/>
  <c r="K50" i="62"/>
  <c r="X46" i="62"/>
  <c r="L59" i="62"/>
  <c r="P38" i="62"/>
  <c r="AF45" i="62"/>
  <c r="Y54" i="62"/>
  <c r="Z15" i="62"/>
  <c r="AE10" i="62"/>
  <c r="V10" i="62"/>
  <c r="AB51" i="62"/>
  <c r="AJ28" i="62"/>
  <c r="AD53" i="62"/>
  <c r="S19" i="62"/>
  <c r="AJ40" i="62"/>
  <c r="U8" i="62"/>
  <c r="L55" i="62"/>
  <c r="M20" i="62"/>
  <c r="AH45" i="62"/>
  <c r="N15" i="62"/>
  <c r="F45" i="62"/>
  <c r="F39" i="62"/>
  <c r="O39" i="62"/>
  <c r="AC46" i="62"/>
  <c r="AI24" i="62"/>
  <c r="V55" i="62"/>
  <c r="F26" i="62"/>
  <c r="Y50" i="62"/>
  <c r="R10" i="62"/>
  <c r="W28" i="62"/>
  <c r="P23" i="62"/>
  <c r="AH39" i="62"/>
  <c r="M25" i="62"/>
  <c r="Y20" i="62"/>
  <c r="K23" i="62"/>
  <c r="O42" i="62"/>
  <c r="AI54" i="62"/>
  <c r="AD58" i="62"/>
  <c r="H53" i="62"/>
  <c r="S45" i="62"/>
  <c r="P51" i="62"/>
  <c r="Y59" i="62"/>
  <c r="K10" i="62"/>
  <c r="O53" i="62"/>
  <c r="M29" i="62"/>
  <c r="AD15" i="62"/>
  <c r="X51" i="62"/>
  <c r="AI25" i="62"/>
  <c r="H20" i="62"/>
  <c r="M10" i="62"/>
  <c r="J45" i="62"/>
  <c r="AA39" i="62"/>
  <c r="J16" i="62"/>
  <c r="F18" i="62"/>
  <c r="H57" i="62"/>
  <c r="Z39" i="62"/>
  <c r="AI40" i="62"/>
  <c r="AE57" i="62"/>
  <c r="I23" i="62"/>
  <c r="AD10" i="62"/>
  <c r="AF16" i="62"/>
  <c r="O15" i="62"/>
  <c r="AF46" i="62"/>
  <c r="AD29" i="62"/>
  <c r="AE9" i="62"/>
  <c r="U14" i="62"/>
  <c r="K57" i="62"/>
  <c r="AG11" i="62"/>
  <c r="Z53" i="62"/>
  <c r="AI33" i="62"/>
  <c r="F12" i="62"/>
  <c r="O14" i="62"/>
  <c r="V11" i="62"/>
  <c r="N39" i="62"/>
  <c r="I38" i="62"/>
  <c r="AJ19" i="62"/>
  <c r="L45" i="62"/>
  <c r="N42" i="62"/>
  <c r="AB42" i="62"/>
  <c r="L9" i="62"/>
  <c r="K49" i="62"/>
  <c r="S23" i="62"/>
  <c r="AF20" i="62"/>
  <c r="AI15" i="62"/>
  <c r="W13" i="62"/>
  <c r="AD26" i="62"/>
  <c r="N25" i="62"/>
  <c r="AH8" i="62"/>
  <c r="AA43" i="62"/>
  <c r="V57" i="62"/>
  <c r="AG59" i="62"/>
  <c r="L46" i="62"/>
  <c r="S53" i="62"/>
  <c r="Z50" i="62"/>
  <c r="AC10" i="62"/>
  <c r="AE49" i="62"/>
  <c r="I12" i="62"/>
  <c r="O13" i="62"/>
  <c r="AE15" i="62"/>
  <c r="AE16" i="62"/>
  <c r="H59" i="62"/>
  <c r="Z57" i="62"/>
  <c r="AI39" i="62"/>
  <c r="R38" i="62"/>
  <c r="J43" i="62"/>
  <c r="T27" i="62"/>
  <c r="I58" i="62"/>
  <c r="H40" i="62"/>
  <c r="N45" i="62"/>
  <c r="X9" i="62"/>
  <c r="R57" i="62"/>
  <c r="I55" i="62"/>
  <c r="W16" i="62"/>
  <c r="F10" i="62"/>
  <c r="H14" i="62"/>
  <c r="AD14" i="62"/>
  <c r="S40" i="62"/>
  <c r="K52" i="62"/>
  <c r="Z10" i="62"/>
  <c r="AF58" i="62"/>
  <c r="R12" i="62"/>
  <c r="N23" i="62"/>
  <c r="AD42" i="62"/>
  <c r="AF38" i="62"/>
  <c r="W24" i="62"/>
  <c r="AE23" i="62"/>
  <c r="L40" i="62"/>
  <c r="M55" i="62"/>
  <c r="U12" i="62"/>
  <c r="K55" i="62"/>
  <c r="AC9" i="62"/>
  <c r="I10" i="62"/>
  <c r="T37" i="62"/>
  <c r="AA12" i="62"/>
  <c r="AH57" i="62"/>
  <c r="AJ25" i="62"/>
  <c r="Y16" i="62"/>
  <c r="X59" i="62"/>
  <c r="X38" i="62"/>
  <c r="W39" i="62"/>
  <c r="Z42" i="62"/>
  <c r="BH2" i="31"/>
  <c r="DB2" i="31"/>
  <c r="EP2" i="31"/>
  <c r="CZ2" i="31"/>
  <c r="EJ2" i="31"/>
  <c r="CH2" i="31"/>
  <c r="DL2" i="31"/>
  <c r="BL2" i="31"/>
  <c r="CL2" i="31"/>
  <c r="DP2" i="31"/>
  <c r="CV2" i="31"/>
  <c r="ET2" i="31"/>
  <c r="EB2" i="31"/>
  <c r="ER2" i="31"/>
  <c r="BJ2" i="31"/>
  <c r="BP2" i="31"/>
  <c r="BZ2" i="31"/>
  <c r="DZ2" i="31"/>
  <c r="CN2" i="31"/>
  <c r="DT2" i="31"/>
  <c r="EN2" i="31"/>
  <c r="CX2" i="31"/>
  <c r="DX2" i="31"/>
  <c r="DH2" i="31"/>
  <c r="DD2" i="31"/>
  <c r="BR2" i="31"/>
  <c r="EL2" i="31"/>
  <c r="BT2" i="31"/>
  <c r="CJ2" i="31"/>
  <c r="CR2" i="31"/>
  <c r="EF2" i="31"/>
  <c r="BX2" i="31"/>
  <c r="BD2" i="31"/>
  <c r="BN2" i="31"/>
  <c r="CD2" i="31"/>
  <c r="BV2" i="31"/>
  <c r="DN2" i="31"/>
  <c r="EH2" i="31"/>
  <c r="CF2" i="31"/>
  <c r="CT2" i="31"/>
  <c r="CB2" i="31"/>
  <c r="CP2" i="31"/>
  <c r="DF2" i="31"/>
  <c r="DR2" i="31"/>
  <c r="ED2" i="31"/>
  <c r="DV2" i="31"/>
  <c r="BF2" i="31"/>
  <c r="DJ2" i="31"/>
  <c r="AN55" i="62" l="1"/>
  <c r="AN14" i="62"/>
  <c r="AN33" i="62"/>
  <c r="AN59" i="62"/>
  <c r="AN51" i="62"/>
  <c r="AN26" i="62"/>
  <c r="AN16" i="62"/>
  <c r="AN46" i="62"/>
  <c r="U46" i="66" s="1"/>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U43" i="66" s="1"/>
  <c r="AN42" i="62"/>
  <c r="U42" i="66" s="1"/>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M31" i="62"/>
  <c r="M31" i="76" s="1"/>
  <c r="S31" i="62"/>
  <c r="S31" i="76" s="1"/>
  <c r="V32" i="62"/>
  <c r="V32" i="76" s="1"/>
  <c r="H32" i="62"/>
  <c r="H32" i="76" s="1"/>
  <c r="AJ32" i="62"/>
  <c r="AJ32" i="76" s="1"/>
  <c r="AH31" i="62"/>
  <c r="AH31" i="76" s="1"/>
  <c r="K32" i="62"/>
  <c r="K32" i="76" s="1"/>
  <c r="AG32" i="62"/>
  <c r="AG32" i="76" s="1"/>
  <c r="Z31" i="62"/>
  <c r="Z31" i="76" s="1"/>
  <c r="AC31" i="62"/>
  <c r="AC31" i="76" s="1"/>
  <c r="AB31" i="62"/>
  <c r="AB31" i="76" s="1"/>
  <c r="AJ31" i="62"/>
  <c r="AJ31" i="76" s="1"/>
  <c r="AI31" i="62"/>
  <c r="AI31" i="76" s="1"/>
  <c r="Q31" i="62"/>
  <c r="Q31" i="76" s="1"/>
  <c r="F32" i="62"/>
  <c r="W31" i="62"/>
  <c r="W31" i="76" s="1"/>
  <c r="AG31" i="62"/>
  <c r="AG31" i="76" s="1"/>
  <c r="J31" i="62"/>
  <c r="J31" i="76" s="1"/>
  <c r="N32" i="62"/>
  <c r="N32" i="76" s="1"/>
  <c r="O32" i="62"/>
  <c r="O32" i="76" s="1"/>
  <c r="M32" i="62"/>
  <c r="M32" i="76" s="1"/>
  <c r="AE32" i="62"/>
  <c r="AE32" i="76" s="1"/>
  <c r="AC32" i="62"/>
  <c r="AC32" i="76" s="1"/>
  <c r="W32" i="62"/>
  <c r="W32" i="76" s="1"/>
  <c r="AF31" i="62"/>
  <c r="AF31" i="76" s="1"/>
  <c r="P31" i="62"/>
  <c r="P31" i="76" s="1"/>
  <c r="AE31" i="62"/>
  <c r="AE31" i="76" s="1"/>
  <c r="AI32" i="62"/>
  <c r="AI32" i="76" s="1"/>
  <c r="AA32" i="62"/>
  <c r="AA32" i="76" s="1"/>
  <c r="Y31" i="62"/>
  <c r="Y31" i="76" s="1"/>
  <c r="AF32" i="62"/>
  <c r="AF32" i="76" s="1"/>
  <c r="R31" i="62"/>
  <c r="R31" i="76" s="1"/>
  <c r="F31" i="62"/>
  <c r="L32" i="62"/>
  <c r="L32" i="76" s="1"/>
  <c r="H31" i="62"/>
  <c r="H31" i="76" s="1"/>
  <c r="V31" i="62"/>
  <c r="V31" i="76" s="1"/>
  <c r="R32" i="62"/>
  <c r="R32" i="76" s="1"/>
  <c r="Q32" i="62"/>
  <c r="Q32" i="76" s="1"/>
  <c r="X31" i="62"/>
  <c r="X31" i="76" s="1"/>
  <c r="T31" i="62"/>
  <c r="T31" i="76" s="1"/>
  <c r="AA31" i="62"/>
  <c r="AA31" i="76" s="1"/>
  <c r="S32" i="62"/>
  <c r="S32" i="76" s="1"/>
  <c r="U32" i="62"/>
  <c r="U32" i="76" s="1"/>
  <c r="T32" i="62"/>
  <c r="T32" i="76" s="1"/>
  <c r="N31" i="62"/>
  <c r="N31" i="76" s="1"/>
  <c r="Y32" i="62"/>
  <c r="Y32" i="76" s="1"/>
  <c r="O31" i="62"/>
  <c r="O31" i="76" s="1"/>
  <c r="P32" i="62"/>
  <c r="P32" i="76" s="1"/>
  <c r="L31" i="62"/>
  <c r="L31" i="76" s="1"/>
  <c r="AH32" i="62"/>
  <c r="AH32" i="76" s="1"/>
  <c r="AB32" i="62"/>
  <c r="AB32" i="76" s="1"/>
  <c r="AD32" i="62"/>
  <c r="AD32" i="76" s="1"/>
  <c r="I32" i="62"/>
  <c r="I32" i="76" s="1"/>
  <c r="Z32" i="62"/>
  <c r="Z32" i="76" s="1"/>
  <c r="K31" i="62"/>
  <c r="K31" i="76" s="1"/>
  <c r="J32" i="62"/>
  <c r="J32" i="76" s="1"/>
  <c r="AD31" i="62"/>
  <c r="AD31" i="76" s="1"/>
  <c r="I31" i="62"/>
  <c r="I31" i="76" s="1"/>
  <c r="U31" i="62"/>
  <c r="U31" i="76" s="1"/>
  <c r="X32" i="62"/>
  <c r="X32" i="76" s="1"/>
  <c r="V57" i="63"/>
  <c r="V57" i="64"/>
  <c r="V57" i="76"/>
  <c r="V56" i="62"/>
  <c r="U39" i="63"/>
  <c r="U39" i="64"/>
  <c r="U39" i="66"/>
  <c r="U39" i="76"/>
  <c r="N46" i="63"/>
  <c r="N46" i="64"/>
  <c r="N46" i="76"/>
  <c r="M8" i="76"/>
  <c r="M8" i="64"/>
  <c r="M7" i="62"/>
  <c r="M8" i="63"/>
  <c r="L45" i="63"/>
  <c r="L45" i="76"/>
  <c r="L45" i="64"/>
  <c r="L44" i="62"/>
  <c r="S19" i="63"/>
  <c r="S19" i="76"/>
  <c r="S19" i="64"/>
  <c r="S8" i="76"/>
  <c r="S8" i="63"/>
  <c r="S7" i="62"/>
  <c r="S8" i="64"/>
  <c r="I50" i="63"/>
  <c r="I50" i="64"/>
  <c r="I50" i="76"/>
  <c r="H14" i="63"/>
  <c r="H14" i="76"/>
  <c r="H14" i="64"/>
  <c r="T11" i="63"/>
  <c r="T11" i="76"/>
  <c r="T11" i="64"/>
  <c r="AI43" i="63"/>
  <c r="AI43" i="76"/>
  <c r="AI43" i="64"/>
  <c r="P43" i="66"/>
  <c r="M38" i="76"/>
  <c r="M38" i="66"/>
  <c r="M38" i="64"/>
  <c r="M38" i="63"/>
  <c r="AE9" i="63"/>
  <c r="AE9" i="76"/>
  <c r="AE9" i="64"/>
  <c r="AD53" i="63"/>
  <c r="AD53" i="76"/>
  <c r="AD53" i="64"/>
  <c r="F16" i="63"/>
  <c r="F16" i="76"/>
  <c r="E30" i="78" s="1"/>
  <c r="AM16" i="62"/>
  <c r="D16" i="62"/>
  <c r="F16" i="64"/>
  <c r="E16" i="62"/>
  <c r="AG58" i="63"/>
  <c r="AG58" i="76"/>
  <c r="AG58" i="64"/>
  <c r="Z42" i="63"/>
  <c r="Z42" i="76"/>
  <c r="Z42" i="64"/>
  <c r="Z41" i="62"/>
  <c r="G42" i="66"/>
  <c r="P15" i="63"/>
  <c r="P15" i="76"/>
  <c r="P15" i="64"/>
  <c r="Q54" i="63"/>
  <c r="Q54" i="76"/>
  <c r="Q54" i="64"/>
  <c r="R55" i="63"/>
  <c r="R55" i="76"/>
  <c r="R55" i="64"/>
  <c r="M55" i="63"/>
  <c r="M55" i="76"/>
  <c r="M55" i="64"/>
  <c r="AJ28" i="63"/>
  <c r="AJ28" i="76"/>
  <c r="AJ28" i="64"/>
  <c r="Y57" i="63"/>
  <c r="Y57" i="76"/>
  <c r="Y57" i="64"/>
  <c r="Y56" i="62"/>
  <c r="AF49" i="63"/>
  <c r="AF49" i="76"/>
  <c r="AF48" i="62"/>
  <c r="AF49" i="64"/>
  <c r="F10" i="63"/>
  <c r="E10" i="62"/>
  <c r="F10" i="76"/>
  <c r="F10" i="64"/>
  <c r="AM10" i="62"/>
  <c r="D10" i="62"/>
  <c r="N33" i="63"/>
  <c r="N33" i="76"/>
  <c r="N33" i="64"/>
  <c r="N33" i="66"/>
  <c r="I27" i="63"/>
  <c r="I27" i="64"/>
  <c r="I27" i="76"/>
  <c r="V18" i="76"/>
  <c r="V18" i="63"/>
  <c r="V18" i="64"/>
  <c r="V17" i="62"/>
  <c r="AD29" i="63"/>
  <c r="AD29" i="76"/>
  <c r="AD29" i="64"/>
  <c r="AB51" i="63"/>
  <c r="AB51" i="76"/>
  <c r="AB51" i="64"/>
  <c r="H18" i="63"/>
  <c r="H18" i="76"/>
  <c r="H17" i="62"/>
  <c r="H18" i="64"/>
  <c r="N40" i="63"/>
  <c r="N40" i="76"/>
  <c r="N40" i="64"/>
  <c r="N40" i="66"/>
  <c r="AA43" i="63"/>
  <c r="AA43" i="76"/>
  <c r="H43" i="66"/>
  <c r="AA43" i="64"/>
  <c r="O50" i="63"/>
  <c r="O50" i="64"/>
  <c r="O50" i="76"/>
  <c r="W37" i="63"/>
  <c r="W36" i="62"/>
  <c r="W37" i="76"/>
  <c r="W37" i="64"/>
  <c r="W37" i="66"/>
  <c r="K13" i="63"/>
  <c r="K13" i="76"/>
  <c r="K13" i="64"/>
  <c r="AJ19" i="76"/>
  <c r="AJ19" i="63"/>
  <c r="AJ19" i="64"/>
  <c r="V10" i="63"/>
  <c r="V10" i="76"/>
  <c r="V10" i="64"/>
  <c r="N9" i="63"/>
  <c r="N9" i="76"/>
  <c r="N9" i="64"/>
  <c r="X29" i="63"/>
  <c r="X29" i="76"/>
  <c r="X29" i="64"/>
  <c r="W16" i="63"/>
  <c r="W16" i="76"/>
  <c r="V30" i="78" s="1"/>
  <c r="W16" i="64"/>
  <c r="AF9" i="63"/>
  <c r="AF9" i="76"/>
  <c r="AF9" i="64"/>
  <c r="Y10" i="63"/>
  <c r="Y10" i="76"/>
  <c r="Y10" i="64"/>
  <c r="K20" i="63"/>
  <c r="K20" i="76"/>
  <c r="K20" i="64"/>
  <c r="AF46" i="63"/>
  <c r="AF46" i="76"/>
  <c r="AF46" i="64"/>
  <c r="M46" i="66"/>
  <c r="AE10" i="63"/>
  <c r="AE10" i="64"/>
  <c r="AE10" i="76"/>
  <c r="AA9" i="63"/>
  <c r="AA9" i="76"/>
  <c r="AA9" i="64"/>
  <c r="O28" i="63"/>
  <c r="O28" i="76"/>
  <c r="O28" i="64"/>
  <c r="W39" i="63"/>
  <c r="W39" i="76"/>
  <c r="W39" i="64"/>
  <c r="W39" i="66"/>
  <c r="V42" i="76"/>
  <c r="V42" i="63"/>
  <c r="V41" i="62"/>
  <c r="V42" i="64"/>
  <c r="I16" i="63"/>
  <c r="I16" i="76"/>
  <c r="H30" i="78" s="1"/>
  <c r="I16" i="64"/>
  <c r="F9" i="76"/>
  <c r="E9" i="62"/>
  <c r="D9" i="62"/>
  <c r="F9" i="63"/>
  <c r="F9" i="64"/>
  <c r="AM9" i="62"/>
  <c r="L40" i="63"/>
  <c r="L40" i="76"/>
  <c r="L40" i="64"/>
  <c r="L40" i="66"/>
  <c r="Z15" i="63"/>
  <c r="Z15" i="76"/>
  <c r="Z15" i="64"/>
  <c r="U43" i="76"/>
  <c r="U43" i="63"/>
  <c r="U43" i="64"/>
  <c r="W20" i="63"/>
  <c r="W20" i="76"/>
  <c r="W20" i="64"/>
  <c r="I55" i="76"/>
  <c r="I55" i="63"/>
  <c r="I55" i="64"/>
  <c r="AJ18" i="76"/>
  <c r="AJ18" i="63"/>
  <c r="AJ17" i="62"/>
  <c r="AJ18" i="64"/>
  <c r="S42" i="63"/>
  <c r="S42" i="76"/>
  <c r="S41" i="62"/>
  <c r="S42" i="64"/>
  <c r="AJ58" i="63"/>
  <c r="AJ58" i="76"/>
  <c r="AJ58" i="64"/>
  <c r="O15" i="76"/>
  <c r="O15" i="63"/>
  <c r="O15" i="64"/>
  <c r="Y54" i="63"/>
  <c r="Y54" i="76"/>
  <c r="Y54" i="64"/>
  <c r="H55" i="76"/>
  <c r="H55" i="63"/>
  <c r="H55" i="64"/>
  <c r="AG39" i="63"/>
  <c r="AG39" i="66"/>
  <c r="AG39" i="76"/>
  <c r="AG39" i="64"/>
  <c r="AH8" i="63"/>
  <c r="AH8" i="76"/>
  <c r="AH7" i="62"/>
  <c r="AH8" i="64"/>
  <c r="AA11" i="63"/>
  <c r="AA11" i="76"/>
  <c r="AA11" i="64"/>
  <c r="S10" i="63"/>
  <c r="S10" i="64"/>
  <c r="S10" i="76"/>
  <c r="N52" i="63"/>
  <c r="N52" i="76"/>
  <c r="N52" i="64"/>
  <c r="I38" i="63"/>
  <c r="I38" i="76"/>
  <c r="I38" i="66"/>
  <c r="I38" i="64"/>
  <c r="AF45" i="63"/>
  <c r="AF44" i="62"/>
  <c r="M45" i="66"/>
  <c r="AF45" i="76"/>
  <c r="AF45" i="64"/>
  <c r="AD33" i="63"/>
  <c r="AD33" i="76"/>
  <c r="AD33" i="66"/>
  <c r="AD33" i="64"/>
  <c r="Q15" i="63"/>
  <c r="Q15" i="76"/>
  <c r="Q15" i="64"/>
  <c r="R57" i="76"/>
  <c r="R57" i="63"/>
  <c r="R57" i="64"/>
  <c r="R56" i="62"/>
  <c r="K18" i="76"/>
  <c r="K18" i="63"/>
  <c r="K17" i="62"/>
  <c r="K18" i="64"/>
  <c r="Y38" i="63"/>
  <c r="Y38" i="64"/>
  <c r="Y38" i="76"/>
  <c r="Y38" i="66"/>
  <c r="N29" i="63"/>
  <c r="N29" i="76"/>
  <c r="N29" i="64"/>
  <c r="AF16" i="63"/>
  <c r="AF16" i="76"/>
  <c r="AE30" i="78" s="1"/>
  <c r="AF16" i="64"/>
  <c r="P38" i="63"/>
  <c r="P38" i="76"/>
  <c r="P38" i="66"/>
  <c r="P38" i="64"/>
  <c r="Q33" i="63"/>
  <c r="Q33" i="76"/>
  <c r="Q33" i="64"/>
  <c r="Q33" i="66"/>
  <c r="AE40" i="63"/>
  <c r="AE40" i="76"/>
  <c r="AE40" i="64"/>
  <c r="AE40" i="66"/>
  <c r="X38" i="63"/>
  <c r="X38" i="76"/>
  <c r="X38" i="64"/>
  <c r="X38" i="66"/>
  <c r="AA59" i="63"/>
  <c r="AA59" i="76"/>
  <c r="AA59" i="64"/>
  <c r="I39" i="63"/>
  <c r="I39" i="76"/>
  <c r="I39" i="66"/>
  <c r="I39" i="64"/>
  <c r="H19" i="63"/>
  <c r="H19" i="76"/>
  <c r="H19" i="64"/>
  <c r="AE23" i="63"/>
  <c r="AE23" i="76"/>
  <c r="AE23" i="64"/>
  <c r="AE22" i="62"/>
  <c r="AE21" i="62" s="1"/>
  <c r="L59" i="63"/>
  <c r="L59" i="76"/>
  <c r="L59" i="64"/>
  <c r="I54" i="63"/>
  <c r="I54" i="76"/>
  <c r="I54" i="64"/>
  <c r="AF23" i="63"/>
  <c r="AF23" i="76"/>
  <c r="AF22" i="62"/>
  <c r="AF21" i="62" s="1"/>
  <c r="AF23" i="64"/>
  <c r="X9" i="63"/>
  <c r="X9" i="76"/>
  <c r="X9" i="64"/>
  <c r="AB33" i="63"/>
  <c r="AB33" i="76"/>
  <c r="AB33" i="66"/>
  <c r="AB33" i="64"/>
  <c r="AB11" i="63"/>
  <c r="AB11" i="76"/>
  <c r="AB11" i="64"/>
  <c r="Q12" i="63"/>
  <c r="Q12" i="76"/>
  <c r="Q12" i="64"/>
  <c r="AD10" i="63"/>
  <c r="AD10" i="76"/>
  <c r="AD10" i="64"/>
  <c r="X46" i="76"/>
  <c r="X46" i="63"/>
  <c r="X46" i="64"/>
  <c r="I25" i="63"/>
  <c r="I25" i="76"/>
  <c r="I25" i="64"/>
  <c r="AH58" i="63"/>
  <c r="AH58" i="76"/>
  <c r="AH58" i="64"/>
  <c r="N25" i="63"/>
  <c r="N25" i="76"/>
  <c r="N25" i="64"/>
  <c r="AG18" i="63"/>
  <c r="AG18" i="76"/>
  <c r="AG17" i="62"/>
  <c r="AG18" i="64"/>
  <c r="AD59" i="63"/>
  <c r="AD59" i="76"/>
  <c r="AD59" i="64"/>
  <c r="AA46" i="63"/>
  <c r="AA46" i="76"/>
  <c r="H46" i="66"/>
  <c r="AA46" i="64"/>
  <c r="N39" i="63"/>
  <c r="N39" i="66"/>
  <c r="N39" i="76"/>
  <c r="N39" i="64"/>
  <c r="K50" i="63"/>
  <c r="K50" i="76"/>
  <c r="K50" i="64"/>
  <c r="X39" i="63"/>
  <c r="X39" i="66"/>
  <c r="X39" i="76"/>
  <c r="X39" i="64"/>
  <c r="W14" i="63"/>
  <c r="W14" i="76"/>
  <c r="W14" i="64"/>
  <c r="N45" i="63"/>
  <c r="N44" i="62"/>
  <c r="N45" i="64"/>
  <c r="N45" i="76"/>
  <c r="H50" i="63"/>
  <c r="H50" i="76"/>
  <c r="H50" i="64"/>
  <c r="J53" i="63"/>
  <c r="J53" i="76"/>
  <c r="J53" i="64"/>
  <c r="AF40" i="63"/>
  <c r="AF40" i="76"/>
  <c r="AF40" i="64"/>
  <c r="AF40" i="66"/>
  <c r="I23" i="63"/>
  <c r="I23" i="76"/>
  <c r="I23" i="64"/>
  <c r="I22" i="62"/>
  <c r="I21" i="62" s="1"/>
  <c r="L50" i="63"/>
  <c r="L50" i="76"/>
  <c r="L50" i="64"/>
  <c r="I26" i="63"/>
  <c r="I26" i="76"/>
  <c r="I26" i="64"/>
  <c r="H46" i="63"/>
  <c r="H46" i="64"/>
  <c r="H46" i="76"/>
  <c r="X59" i="63"/>
  <c r="X59" i="76"/>
  <c r="X59" i="64"/>
  <c r="T43" i="63"/>
  <c r="T43" i="76"/>
  <c r="T43" i="64"/>
  <c r="F38" i="63"/>
  <c r="AM38" i="62"/>
  <c r="D38" i="62"/>
  <c r="F38" i="76"/>
  <c r="F38" i="64"/>
  <c r="E38" i="62"/>
  <c r="D38" i="65" s="1"/>
  <c r="E38" i="65" s="1"/>
  <c r="F38" i="66"/>
  <c r="AB50" i="63"/>
  <c r="AB50" i="76"/>
  <c r="AB50" i="64"/>
  <c r="W24" i="63"/>
  <c r="W24" i="64"/>
  <c r="W24" i="76"/>
  <c r="Z8" i="76"/>
  <c r="Z8" i="64"/>
  <c r="Z8" i="63"/>
  <c r="Z7" i="62"/>
  <c r="J15" i="63"/>
  <c r="J15" i="76"/>
  <c r="J15" i="64"/>
  <c r="N53" i="63"/>
  <c r="N53" i="76"/>
  <c r="N53" i="64"/>
  <c r="H40" i="63"/>
  <c r="H40" i="76"/>
  <c r="H40" i="66"/>
  <c r="H40" i="64"/>
  <c r="K11" i="63"/>
  <c r="K11" i="76"/>
  <c r="K11" i="64"/>
  <c r="T13" i="63"/>
  <c r="T13" i="76"/>
  <c r="T13" i="64"/>
  <c r="J14" i="63"/>
  <c r="J14" i="76"/>
  <c r="J14" i="64"/>
  <c r="AE57" i="63"/>
  <c r="AE57" i="76"/>
  <c r="AE57" i="64"/>
  <c r="AE56" i="62"/>
  <c r="AC42" i="63"/>
  <c r="AC41" i="62"/>
  <c r="AC42" i="64"/>
  <c r="J42" i="66"/>
  <c r="AC42" i="76"/>
  <c r="AG57" i="63"/>
  <c r="AG57" i="76"/>
  <c r="AG57" i="64"/>
  <c r="AG56" i="62"/>
  <c r="AF19" i="63"/>
  <c r="AF19" i="76"/>
  <c r="AF19" i="64"/>
  <c r="AD26" i="63"/>
  <c r="AD26" i="76"/>
  <c r="AD26" i="64"/>
  <c r="R29" i="63"/>
  <c r="R29" i="76"/>
  <c r="R29" i="64"/>
  <c r="Y9" i="63"/>
  <c r="Y9" i="76"/>
  <c r="Y9" i="64"/>
  <c r="U45" i="63"/>
  <c r="U45" i="76"/>
  <c r="U45" i="64"/>
  <c r="U44" i="62"/>
  <c r="V11" i="63"/>
  <c r="V11" i="76"/>
  <c r="V11" i="64"/>
  <c r="I46" i="63"/>
  <c r="I46" i="76"/>
  <c r="I46" i="64"/>
  <c r="O37" i="63"/>
  <c r="O37" i="66"/>
  <c r="O37" i="76"/>
  <c r="O36" i="62"/>
  <c r="O37" i="64"/>
  <c r="I24" i="63"/>
  <c r="I24" i="76"/>
  <c r="I24" i="64"/>
  <c r="I58" i="63"/>
  <c r="I58" i="76"/>
  <c r="I58" i="64"/>
  <c r="AB9" i="63"/>
  <c r="AB9" i="76"/>
  <c r="AB9" i="64"/>
  <c r="AC52" i="63"/>
  <c r="AC52" i="76"/>
  <c r="AC52" i="64"/>
  <c r="Q27" i="76"/>
  <c r="Q27" i="63"/>
  <c r="Q27" i="64"/>
  <c r="AI40" i="63"/>
  <c r="AI40" i="76"/>
  <c r="AI40" i="66"/>
  <c r="AI40" i="64"/>
  <c r="AB43" i="63"/>
  <c r="AB43" i="76"/>
  <c r="AB43" i="64"/>
  <c r="I43" i="66"/>
  <c r="AD40" i="63"/>
  <c r="AD40" i="76"/>
  <c r="AD40" i="66"/>
  <c r="AD40" i="64"/>
  <c r="AD43" i="63"/>
  <c r="AD43" i="76"/>
  <c r="AD43" i="64"/>
  <c r="K43" i="66"/>
  <c r="Y16" i="76"/>
  <c r="X30" i="78" s="1"/>
  <c r="Y16" i="63"/>
  <c r="Y16" i="64"/>
  <c r="AC20" i="76"/>
  <c r="AC20" i="63"/>
  <c r="AC20" i="64"/>
  <c r="T53" i="63"/>
  <c r="T53" i="76"/>
  <c r="T53" i="64"/>
  <c r="V20" i="76"/>
  <c r="V20" i="63"/>
  <c r="V20" i="64"/>
  <c r="AF38" i="76"/>
  <c r="AF38" i="66"/>
  <c r="AF38" i="63"/>
  <c r="AF38" i="64"/>
  <c r="AC8" i="76"/>
  <c r="AC8" i="63"/>
  <c r="AC8" i="64"/>
  <c r="AC7" i="62"/>
  <c r="AB8" i="63"/>
  <c r="AB8" i="64"/>
  <c r="AB8" i="76"/>
  <c r="AB7" i="62"/>
  <c r="AD37" i="63"/>
  <c r="AD37" i="76"/>
  <c r="AD37" i="66"/>
  <c r="AD36" i="62"/>
  <c r="AD37" i="64"/>
  <c r="T27" i="63"/>
  <c r="T27" i="76"/>
  <c r="T27" i="64"/>
  <c r="AG54" i="63"/>
  <c r="AG54" i="76"/>
  <c r="AG54" i="64"/>
  <c r="AJ8" i="76"/>
  <c r="AJ8" i="63"/>
  <c r="AJ7" i="62"/>
  <c r="AJ8" i="64"/>
  <c r="U20" i="63"/>
  <c r="U20" i="76"/>
  <c r="U20" i="64"/>
  <c r="Z39" i="63"/>
  <c r="Z39" i="66"/>
  <c r="Z39" i="64"/>
  <c r="Z39" i="76"/>
  <c r="AH40" i="63"/>
  <c r="AH40" i="76"/>
  <c r="AH40" i="64"/>
  <c r="AH40" i="66"/>
  <c r="S55" i="63"/>
  <c r="S55" i="76"/>
  <c r="S55" i="64"/>
  <c r="M23" i="63"/>
  <c r="M23" i="76"/>
  <c r="M22" i="62"/>
  <c r="M21" i="62" s="1"/>
  <c r="M23" i="64"/>
  <c r="W13" i="63"/>
  <c r="W13" i="64"/>
  <c r="W13" i="76"/>
  <c r="Q45" i="63"/>
  <c r="Q45" i="76"/>
  <c r="Q44" i="62"/>
  <c r="Q45" i="64"/>
  <c r="AF29" i="63"/>
  <c r="AF29" i="76"/>
  <c r="AF29" i="64"/>
  <c r="F53" i="76"/>
  <c r="F53" i="63"/>
  <c r="D53" i="62"/>
  <c r="E53" i="62"/>
  <c r="AM53" i="62"/>
  <c r="F53" i="64"/>
  <c r="O14" i="63"/>
  <c r="O14" i="76"/>
  <c r="O14" i="64"/>
  <c r="AA42" i="63"/>
  <c r="AA41" i="62"/>
  <c r="H42" i="66"/>
  <c r="AA42" i="76"/>
  <c r="AA42" i="64"/>
  <c r="AC14" i="63"/>
  <c r="AC14" i="64"/>
  <c r="AC14" i="76"/>
  <c r="T40" i="63"/>
  <c r="T40" i="76"/>
  <c r="T40" i="66"/>
  <c r="T40" i="64"/>
  <c r="J43" i="63"/>
  <c r="J43" i="76"/>
  <c r="J43" i="64"/>
  <c r="AM29" i="62"/>
  <c r="F29" i="64"/>
  <c r="F29" i="76"/>
  <c r="E29" i="62"/>
  <c r="F29" i="63"/>
  <c r="D29" i="62"/>
  <c r="AH50" i="63"/>
  <c r="AH50" i="76"/>
  <c r="AH50" i="64"/>
  <c r="AG24" i="63"/>
  <c r="AG24" i="76"/>
  <c r="AG24" i="64"/>
  <c r="H57" i="63"/>
  <c r="H57" i="76"/>
  <c r="H57" i="64"/>
  <c r="H56" i="62"/>
  <c r="V13" i="63"/>
  <c r="V13" i="76"/>
  <c r="V13" i="64"/>
  <c r="J27" i="63"/>
  <c r="J27" i="76"/>
  <c r="J27" i="64"/>
  <c r="X20" i="63"/>
  <c r="X20" i="64"/>
  <c r="X20" i="76"/>
  <c r="AJ25" i="63"/>
  <c r="AJ25" i="76"/>
  <c r="AJ25" i="64"/>
  <c r="AI8" i="76"/>
  <c r="AI8" i="63"/>
  <c r="AI8" i="64"/>
  <c r="AI7" i="62"/>
  <c r="U59" i="76"/>
  <c r="U59" i="63"/>
  <c r="U59" i="64"/>
  <c r="W58" i="63"/>
  <c r="W58" i="76"/>
  <c r="W58" i="64"/>
  <c r="AD42" i="63"/>
  <c r="AD42" i="76"/>
  <c r="AD42" i="64"/>
  <c r="AD41" i="62"/>
  <c r="K42" i="66"/>
  <c r="Z12" i="63"/>
  <c r="Z12" i="76"/>
  <c r="Z12" i="64"/>
  <c r="M43" i="63"/>
  <c r="M43" i="76"/>
  <c r="M43" i="64"/>
  <c r="Q8" i="63"/>
  <c r="Q8" i="64"/>
  <c r="Q8" i="76"/>
  <c r="Q7" i="62"/>
  <c r="R38" i="63"/>
  <c r="R38" i="76"/>
  <c r="R38" i="64"/>
  <c r="R38" i="66"/>
  <c r="V16" i="63"/>
  <c r="V16" i="76"/>
  <c r="U30" i="78" s="1"/>
  <c r="V16" i="64"/>
  <c r="AE12" i="63"/>
  <c r="AE12" i="76"/>
  <c r="AE12" i="64"/>
  <c r="AF52" i="63"/>
  <c r="AF52" i="64"/>
  <c r="AF52" i="76"/>
  <c r="F18" i="76"/>
  <c r="F18" i="63"/>
  <c r="E18" i="62"/>
  <c r="AM18" i="62"/>
  <c r="F17" i="62"/>
  <c r="D18" i="62"/>
  <c r="F18" i="64"/>
  <c r="AG12" i="63"/>
  <c r="AG12" i="64"/>
  <c r="AG12" i="76"/>
  <c r="I43" i="63"/>
  <c r="I43" i="76"/>
  <c r="I43" i="64"/>
  <c r="K26" i="63"/>
  <c r="K26" i="76"/>
  <c r="K26" i="64"/>
  <c r="AI15" i="63"/>
  <c r="AI15" i="76"/>
  <c r="AI15" i="64"/>
  <c r="Y11" i="63"/>
  <c r="Y11" i="76"/>
  <c r="Y11" i="64"/>
  <c r="W7" i="62"/>
  <c r="W8" i="63"/>
  <c r="W8" i="64"/>
  <c r="W8" i="76"/>
  <c r="AG55" i="63"/>
  <c r="AG55" i="76"/>
  <c r="AG55" i="64"/>
  <c r="F12" i="63"/>
  <c r="D12" i="62"/>
  <c r="F12" i="76"/>
  <c r="AM12" i="62"/>
  <c r="E12" i="62"/>
  <c r="F12" i="64"/>
  <c r="AB16" i="63"/>
  <c r="AB16" i="76"/>
  <c r="AA30" i="78" s="1"/>
  <c r="AB16" i="64"/>
  <c r="H49" i="63"/>
  <c r="H49" i="76"/>
  <c r="H48" i="62"/>
  <c r="H49" i="64"/>
  <c r="AB59" i="63"/>
  <c r="AB59" i="76"/>
  <c r="AB59" i="64"/>
  <c r="AI39" i="63"/>
  <c r="AI39" i="76"/>
  <c r="AI39" i="64"/>
  <c r="AI39" i="66"/>
  <c r="Y40" i="63"/>
  <c r="Y40" i="76"/>
  <c r="Y40" i="66"/>
  <c r="Y40" i="64"/>
  <c r="H15" i="63"/>
  <c r="H15" i="76"/>
  <c r="H15" i="64"/>
  <c r="O49" i="63"/>
  <c r="O49" i="76"/>
  <c r="O48" i="62"/>
  <c r="O49" i="64"/>
  <c r="J16" i="63"/>
  <c r="J16" i="64"/>
  <c r="J16" i="76"/>
  <c r="I30" i="78" s="1"/>
  <c r="Y27" i="63"/>
  <c r="Y27" i="76"/>
  <c r="Y27" i="64"/>
  <c r="O27" i="63"/>
  <c r="O27" i="76"/>
  <c r="O27" i="64"/>
  <c r="AG8" i="63"/>
  <c r="AG7" i="62"/>
  <c r="AG8" i="64"/>
  <c r="AG8" i="76"/>
  <c r="AH57" i="63"/>
  <c r="AH57" i="76"/>
  <c r="AH57" i="64"/>
  <c r="AH56" i="62"/>
  <c r="P12" i="63"/>
  <c r="P12" i="76"/>
  <c r="P12" i="64"/>
  <c r="AG27" i="63"/>
  <c r="AG27" i="76"/>
  <c r="AG27" i="64"/>
  <c r="AD23" i="63"/>
  <c r="AD23" i="76"/>
  <c r="AD23" i="64"/>
  <c r="AD22" i="62"/>
  <c r="AD21" i="62" s="1"/>
  <c r="N23" i="63"/>
  <c r="N23" i="76"/>
  <c r="N23" i="64"/>
  <c r="N22" i="62"/>
  <c r="N21" i="62" s="1"/>
  <c r="AG28" i="63"/>
  <c r="AG28" i="76"/>
  <c r="AG28" i="64"/>
  <c r="O51" i="63"/>
  <c r="O51" i="76"/>
  <c r="O51" i="64"/>
  <c r="P16" i="63"/>
  <c r="P16" i="76"/>
  <c r="O30" i="78" s="1"/>
  <c r="P16" i="64"/>
  <c r="Z57" i="63"/>
  <c r="Z57" i="76"/>
  <c r="Z56" i="62"/>
  <c r="Z57" i="64"/>
  <c r="P43" i="63"/>
  <c r="P43" i="76"/>
  <c r="P43" i="64"/>
  <c r="K43" i="63"/>
  <c r="K43" i="76"/>
  <c r="K43" i="64"/>
  <c r="K38" i="63"/>
  <c r="K38" i="64"/>
  <c r="K38" i="76"/>
  <c r="K38" i="66"/>
  <c r="AA39" i="63"/>
  <c r="AA39" i="76"/>
  <c r="AA39" i="64"/>
  <c r="AA39" i="66"/>
  <c r="P46" i="63"/>
  <c r="P46" i="64"/>
  <c r="P46" i="76"/>
  <c r="AD13" i="63"/>
  <c r="AD13" i="76"/>
  <c r="AD13" i="64"/>
  <c r="X52" i="63"/>
  <c r="X52" i="64"/>
  <c r="X52" i="76"/>
  <c r="AF20" i="63"/>
  <c r="AF20" i="76"/>
  <c r="AF20" i="64"/>
  <c r="P59" i="63"/>
  <c r="P59" i="76"/>
  <c r="P59" i="64"/>
  <c r="M16" i="63"/>
  <c r="M16" i="76"/>
  <c r="L30" i="78" s="1"/>
  <c r="M16" i="64"/>
  <c r="P49" i="63"/>
  <c r="P49" i="76"/>
  <c r="P49" i="64"/>
  <c r="P48" i="62"/>
  <c r="AI33" i="63"/>
  <c r="AI33" i="76"/>
  <c r="AI33" i="66"/>
  <c r="AI33" i="64"/>
  <c r="O24" i="76"/>
  <c r="O24" i="63"/>
  <c r="O24" i="64"/>
  <c r="AC37" i="63"/>
  <c r="AC37" i="76"/>
  <c r="AC36" i="62"/>
  <c r="AC37" i="64"/>
  <c r="AC37" i="66"/>
  <c r="S39" i="63"/>
  <c r="S39" i="76"/>
  <c r="S39" i="64"/>
  <c r="S39" i="66"/>
  <c r="H59" i="63"/>
  <c r="H59" i="76"/>
  <c r="H59" i="64"/>
  <c r="Q57" i="63"/>
  <c r="Q57" i="76"/>
  <c r="Q57" i="64"/>
  <c r="Q56" i="62"/>
  <c r="I14" i="76"/>
  <c r="I14" i="63"/>
  <c r="I14" i="64"/>
  <c r="R51" i="63"/>
  <c r="R51" i="76"/>
  <c r="R51" i="64"/>
  <c r="J45" i="63"/>
  <c r="J45" i="64"/>
  <c r="J45" i="76"/>
  <c r="J44" i="62"/>
  <c r="AH43" i="63"/>
  <c r="AH43" i="76"/>
  <c r="AH43" i="64"/>
  <c r="O43" i="66"/>
  <c r="AA25" i="63"/>
  <c r="AA25" i="76"/>
  <c r="AA25" i="64"/>
  <c r="AE53" i="63"/>
  <c r="AE53" i="76"/>
  <c r="AE53" i="64"/>
  <c r="AA12" i="76"/>
  <c r="AA12" i="63"/>
  <c r="AA12" i="64"/>
  <c r="R23" i="63"/>
  <c r="R22" i="62"/>
  <c r="R23" i="76"/>
  <c r="R23" i="64"/>
  <c r="AI55" i="63"/>
  <c r="AI55" i="64"/>
  <c r="AI55" i="76"/>
  <c r="T9" i="63"/>
  <c r="T9" i="76"/>
  <c r="T9" i="64"/>
  <c r="R12" i="63"/>
  <c r="R12" i="76"/>
  <c r="R12" i="64"/>
  <c r="V52" i="63"/>
  <c r="V52" i="76"/>
  <c r="V52" i="64"/>
  <c r="O54" i="63"/>
  <c r="O54" i="76"/>
  <c r="O54" i="64"/>
  <c r="R13" i="63"/>
  <c r="R13" i="76"/>
  <c r="R13" i="64"/>
  <c r="AE16" i="63"/>
  <c r="AE16" i="76"/>
  <c r="AD30" i="78" s="1"/>
  <c r="AE16" i="64"/>
  <c r="N16" i="63"/>
  <c r="N16" i="64"/>
  <c r="N16" i="76"/>
  <c r="M30" i="78" s="1"/>
  <c r="AG25" i="76"/>
  <c r="AG25" i="63"/>
  <c r="AG25" i="64"/>
  <c r="AE24" i="63"/>
  <c r="AE24" i="64"/>
  <c r="AE24" i="76"/>
  <c r="M10" i="63"/>
  <c r="M10" i="76"/>
  <c r="M10" i="64"/>
  <c r="AF50" i="63"/>
  <c r="AF50" i="76"/>
  <c r="AF50" i="64"/>
  <c r="J8" i="63"/>
  <c r="J8" i="76"/>
  <c r="J7" i="62"/>
  <c r="J8" i="64"/>
  <c r="AH13" i="63"/>
  <c r="AH13" i="76"/>
  <c r="AH13" i="64"/>
  <c r="S23" i="63"/>
  <c r="S23" i="76"/>
  <c r="S23" i="64"/>
  <c r="S22" i="62"/>
  <c r="S21" i="62" s="1"/>
  <c r="AF53" i="63"/>
  <c r="AF53" i="64"/>
  <c r="AF53" i="76"/>
  <c r="M28" i="63"/>
  <c r="M28" i="76"/>
  <c r="M28" i="64"/>
  <c r="L13" i="63"/>
  <c r="L13" i="64"/>
  <c r="L13" i="76"/>
  <c r="Z53" i="63"/>
  <c r="Z53" i="76"/>
  <c r="Z53" i="64"/>
  <c r="AA27" i="63"/>
  <c r="AA27" i="76"/>
  <c r="AA27" i="64"/>
  <c r="L54" i="63"/>
  <c r="L54" i="76"/>
  <c r="L54" i="64"/>
  <c r="AC50" i="63"/>
  <c r="AC50" i="76"/>
  <c r="AC50" i="64"/>
  <c r="AE15" i="63"/>
  <c r="AE15" i="76"/>
  <c r="AE15" i="64"/>
  <c r="AJ29" i="63"/>
  <c r="AJ29" i="64"/>
  <c r="AJ29" i="76"/>
  <c r="N18" i="63"/>
  <c r="N18" i="76"/>
  <c r="N17" i="62"/>
  <c r="N34" i="62" s="1"/>
  <c r="N18" i="64"/>
  <c r="O18" i="63"/>
  <c r="O18" i="76"/>
  <c r="O17" i="62"/>
  <c r="O18" i="64"/>
  <c r="H20" i="63"/>
  <c r="H20" i="76"/>
  <c r="H20" i="64"/>
  <c r="M40" i="63"/>
  <c r="M40" i="66"/>
  <c r="M40" i="76"/>
  <c r="M40" i="64"/>
  <c r="U28" i="63"/>
  <c r="U28" i="76"/>
  <c r="U28" i="64"/>
  <c r="I40" i="63"/>
  <c r="I40" i="76"/>
  <c r="I40" i="66"/>
  <c r="I40" i="64"/>
  <c r="T37" i="76"/>
  <c r="T37" i="63"/>
  <c r="T37" i="66"/>
  <c r="T36" i="62"/>
  <c r="T37" i="64"/>
  <c r="AE13" i="63"/>
  <c r="AE13" i="76"/>
  <c r="AE13" i="64"/>
  <c r="P29" i="63"/>
  <c r="P29" i="64"/>
  <c r="P29" i="76"/>
  <c r="U49" i="63"/>
  <c r="U49" i="76"/>
  <c r="U48" i="62"/>
  <c r="U49" i="64"/>
  <c r="AF58" i="63"/>
  <c r="AF58" i="64"/>
  <c r="AF58" i="76"/>
  <c r="X11" i="63"/>
  <c r="X11" i="76"/>
  <c r="X11" i="64"/>
  <c r="AG16" i="63"/>
  <c r="AG16" i="76"/>
  <c r="AF30" i="78" s="1"/>
  <c r="AG16" i="64"/>
  <c r="Q23" i="63"/>
  <c r="Q22" i="62"/>
  <c r="Q21" i="62" s="1"/>
  <c r="Q23" i="76"/>
  <c r="Q23" i="64"/>
  <c r="O13" i="63"/>
  <c r="O13" i="76"/>
  <c r="O13" i="64"/>
  <c r="AE27" i="63"/>
  <c r="AE27" i="76"/>
  <c r="AE27" i="64"/>
  <c r="AH20" i="63"/>
  <c r="AH20" i="64"/>
  <c r="AH20" i="76"/>
  <c r="N10" i="63"/>
  <c r="N10" i="76"/>
  <c r="N10" i="64"/>
  <c r="AI25" i="63"/>
  <c r="AI25" i="76"/>
  <c r="AI25" i="64"/>
  <c r="O29" i="63"/>
  <c r="O29" i="76"/>
  <c r="O29" i="64"/>
  <c r="Z9" i="63"/>
  <c r="Z9" i="76"/>
  <c r="Z9" i="64"/>
  <c r="S12" i="76"/>
  <c r="S12" i="63"/>
  <c r="S12" i="64"/>
  <c r="K49" i="63"/>
  <c r="K49" i="76"/>
  <c r="K49" i="64"/>
  <c r="K48" i="62"/>
  <c r="W53" i="63"/>
  <c r="W53" i="64"/>
  <c r="W53" i="76"/>
  <c r="W29" i="63"/>
  <c r="W29" i="76"/>
  <c r="W29" i="64"/>
  <c r="AA19" i="63"/>
  <c r="AA19" i="64"/>
  <c r="AA19" i="76"/>
  <c r="AG11" i="76"/>
  <c r="AG11" i="63"/>
  <c r="AG11" i="64"/>
  <c r="O10" i="63"/>
  <c r="O10" i="76"/>
  <c r="O10" i="64"/>
  <c r="W43" i="63"/>
  <c r="W43" i="76"/>
  <c r="W43" i="64"/>
  <c r="P42" i="63"/>
  <c r="P41" i="63" s="1"/>
  <c r="P42" i="64"/>
  <c r="P41" i="62"/>
  <c r="P42" i="76"/>
  <c r="X24" i="63"/>
  <c r="X24" i="76"/>
  <c r="X24" i="64"/>
  <c r="M18" i="63"/>
  <c r="M18" i="64"/>
  <c r="M17" i="62"/>
  <c r="M18" i="76"/>
  <c r="I12" i="63"/>
  <c r="I12" i="76"/>
  <c r="I12" i="64"/>
  <c r="N50" i="63"/>
  <c r="N50" i="76"/>
  <c r="N50" i="64"/>
  <c r="AA53" i="63"/>
  <c r="AA53" i="76"/>
  <c r="AA53" i="64"/>
  <c r="X23" i="63"/>
  <c r="X23" i="76"/>
  <c r="X23" i="64"/>
  <c r="X22" i="62"/>
  <c r="Q29" i="63"/>
  <c r="Q29" i="76"/>
  <c r="Q29" i="64"/>
  <c r="X51" i="63"/>
  <c r="X51" i="76"/>
  <c r="X51" i="64"/>
  <c r="I49" i="63"/>
  <c r="I49" i="76"/>
  <c r="I48" i="62"/>
  <c r="I49" i="64"/>
  <c r="N37" i="63"/>
  <c r="N37" i="76"/>
  <c r="N37" i="64"/>
  <c r="N36" i="62"/>
  <c r="N37" i="66"/>
  <c r="T58" i="76"/>
  <c r="T58" i="63"/>
  <c r="T58" i="64"/>
  <c r="K40" i="63"/>
  <c r="K40" i="76"/>
  <c r="K40" i="64"/>
  <c r="K40" i="66"/>
  <c r="I10" i="63"/>
  <c r="I10" i="76"/>
  <c r="I10" i="64"/>
  <c r="AC39" i="63"/>
  <c r="AC39" i="76"/>
  <c r="AC39" i="66"/>
  <c r="AC39" i="64"/>
  <c r="V14" i="63"/>
  <c r="V14" i="64"/>
  <c r="V14" i="76"/>
  <c r="P9" i="63"/>
  <c r="P9" i="76"/>
  <c r="P9" i="64"/>
  <c r="AF10" i="63"/>
  <c r="AF10" i="76"/>
  <c r="AF10" i="64"/>
  <c r="I29" i="63"/>
  <c r="I29" i="64"/>
  <c r="I29" i="76"/>
  <c r="Z10" i="63"/>
  <c r="Z10" i="76"/>
  <c r="Z10" i="64"/>
  <c r="N58" i="63"/>
  <c r="N58" i="76"/>
  <c r="N58" i="64"/>
  <c r="AE58" i="63"/>
  <c r="AE58" i="76"/>
  <c r="AE58" i="64"/>
  <c r="W33" i="63"/>
  <c r="W33" i="76"/>
  <c r="W33" i="66"/>
  <c r="W33" i="64"/>
  <c r="L25" i="63"/>
  <c r="L25" i="76"/>
  <c r="L25" i="64"/>
  <c r="AE49" i="63"/>
  <c r="AE49" i="76"/>
  <c r="AE48" i="62"/>
  <c r="AE49" i="64"/>
  <c r="AG51" i="63"/>
  <c r="AG51" i="76"/>
  <c r="AG51" i="64"/>
  <c r="Y28" i="63"/>
  <c r="Y28" i="76"/>
  <c r="Y28" i="64"/>
  <c r="X25" i="63"/>
  <c r="X25" i="76"/>
  <c r="X25" i="64"/>
  <c r="R25" i="63"/>
  <c r="R25" i="76"/>
  <c r="R25" i="64"/>
  <c r="AD15" i="63"/>
  <c r="AD15" i="76"/>
  <c r="AD15" i="64"/>
  <c r="W40" i="63"/>
  <c r="W40" i="76"/>
  <c r="W40" i="66"/>
  <c r="W40" i="64"/>
  <c r="AH23" i="63"/>
  <c r="AH23" i="76"/>
  <c r="AH22" i="62"/>
  <c r="AH21" i="62" s="1"/>
  <c r="AH23" i="64"/>
  <c r="H37" i="63"/>
  <c r="H37" i="76"/>
  <c r="H37" i="66"/>
  <c r="H36" i="62"/>
  <c r="H37" i="64"/>
  <c r="I15" i="76"/>
  <c r="I15" i="63"/>
  <c r="I15" i="64"/>
  <c r="V45" i="63"/>
  <c r="V45" i="76"/>
  <c r="V44" i="62"/>
  <c r="V45" i="64"/>
  <c r="L9" i="63"/>
  <c r="L9" i="64"/>
  <c r="L9" i="76"/>
  <c r="X57" i="63"/>
  <c r="X57" i="64"/>
  <c r="X56" i="62"/>
  <c r="X57" i="76"/>
  <c r="N20" i="63"/>
  <c r="N20" i="76"/>
  <c r="N20" i="64"/>
  <c r="J9" i="63"/>
  <c r="J9" i="76"/>
  <c r="J9" i="64"/>
  <c r="J13" i="63"/>
  <c r="J13" i="76"/>
  <c r="J13" i="64"/>
  <c r="K57" i="63"/>
  <c r="K56" i="62"/>
  <c r="K57" i="76"/>
  <c r="K57" i="64"/>
  <c r="Z37" i="76"/>
  <c r="Z36" i="62"/>
  <c r="Z37" i="64"/>
  <c r="Z37" i="63"/>
  <c r="Z37" i="66"/>
  <c r="S24" i="63"/>
  <c r="S24" i="76"/>
  <c r="S24" i="64"/>
  <c r="X28" i="63"/>
  <c r="X28" i="76"/>
  <c r="X28" i="64"/>
  <c r="AJ55" i="76"/>
  <c r="AJ55" i="63"/>
  <c r="AJ55" i="64"/>
  <c r="AC10" i="63"/>
  <c r="AC10" i="76"/>
  <c r="AC10" i="64"/>
  <c r="AJ49" i="63"/>
  <c r="AJ49" i="76"/>
  <c r="AJ49" i="64"/>
  <c r="AJ48" i="62"/>
  <c r="W42" i="63"/>
  <c r="W42" i="76"/>
  <c r="W41" i="62"/>
  <c r="W42" i="64"/>
  <c r="AC40" i="76"/>
  <c r="AC40" i="63"/>
  <c r="AC40" i="64"/>
  <c r="AC40" i="66"/>
  <c r="U54" i="63"/>
  <c r="U54" i="76"/>
  <c r="U54" i="64"/>
  <c r="AB25" i="63"/>
  <c r="AB25" i="64"/>
  <c r="AB25" i="76"/>
  <c r="M29" i="63"/>
  <c r="M29" i="64"/>
  <c r="M29" i="76"/>
  <c r="AA50" i="63"/>
  <c r="AA50" i="76"/>
  <c r="AA50" i="64"/>
  <c r="Y49" i="76"/>
  <c r="Y49" i="63"/>
  <c r="Y48" i="62"/>
  <c r="Y49" i="64"/>
  <c r="Q13" i="63"/>
  <c r="Q13" i="76"/>
  <c r="Q13" i="64"/>
  <c r="AA38" i="63"/>
  <c r="AA38" i="76"/>
  <c r="AA38" i="66"/>
  <c r="AA38" i="64"/>
  <c r="AC9" i="63"/>
  <c r="AC9" i="76"/>
  <c r="AC9" i="64"/>
  <c r="O52" i="63"/>
  <c r="O52" i="76"/>
  <c r="O52" i="64"/>
  <c r="AB26" i="63"/>
  <c r="AB26" i="76"/>
  <c r="AB26" i="64"/>
  <c r="W19" i="76"/>
  <c r="W19" i="63"/>
  <c r="W19" i="64"/>
  <c r="I9" i="63"/>
  <c r="I9" i="76"/>
  <c r="I9" i="64"/>
  <c r="K52" i="63"/>
  <c r="K52" i="76"/>
  <c r="K52" i="64"/>
  <c r="X10" i="63"/>
  <c r="X10" i="76"/>
  <c r="X10" i="64"/>
  <c r="Q49" i="63"/>
  <c r="Q49" i="76"/>
  <c r="Q48" i="62"/>
  <c r="Q49" i="64"/>
  <c r="AC25" i="63"/>
  <c r="AC25" i="76"/>
  <c r="AC25" i="64"/>
  <c r="AJ13" i="63"/>
  <c r="AJ13" i="76"/>
  <c r="AJ13" i="64"/>
  <c r="H29" i="63"/>
  <c r="H29" i="76"/>
  <c r="H29" i="64"/>
  <c r="Z50" i="63"/>
  <c r="Z50" i="76"/>
  <c r="Z50" i="64"/>
  <c r="S57" i="63"/>
  <c r="S57" i="76"/>
  <c r="S56" i="62"/>
  <c r="S57" i="64"/>
  <c r="AG49" i="63"/>
  <c r="AG48" i="62"/>
  <c r="AG49" i="64"/>
  <c r="AG49" i="76"/>
  <c r="T28" i="63"/>
  <c r="T28" i="76"/>
  <c r="T28" i="64"/>
  <c r="T16" i="63"/>
  <c r="T16" i="76"/>
  <c r="S30" i="78" s="1"/>
  <c r="T16" i="64"/>
  <c r="O53" i="63"/>
  <c r="O53" i="76"/>
  <c r="O53" i="64"/>
  <c r="Z27" i="63"/>
  <c r="Z27" i="76"/>
  <c r="Z27" i="64"/>
  <c r="W38" i="63"/>
  <c r="W38" i="76"/>
  <c r="W38" i="64"/>
  <c r="W38" i="66"/>
  <c r="AE18" i="76"/>
  <c r="AE17" i="62"/>
  <c r="AE18" i="63"/>
  <c r="AE18" i="64"/>
  <c r="N28" i="63"/>
  <c r="N28" i="76"/>
  <c r="N28" i="64"/>
  <c r="AB42" i="76"/>
  <c r="AB42" i="63"/>
  <c r="AB41" i="62"/>
  <c r="AB42" i="64"/>
  <c r="I42" i="66"/>
  <c r="AC26" i="63"/>
  <c r="AC26" i="76"/>
  <c r="AC26" i="64"/>
  <c r="S26" i="63"/>
  <c r="S26" i="76"/>
  <c r="S26" i="64"/>
  <c r="AC18" i="76"/>
  <c r="AC18" i="63"/>
  <c r="AC18" i="64"/>
  <c r="AC17" i="62"/>
  <c r="F52" i="63"/>
  <c r="F52" i="76"/>
  <c r="D52" i="62"/>
  <c r="F52" i="64"/>
  <c r="E52" i="62"/>
  <c r="AM52" i="62"/>
  <c r="AH16" i="63"/>
  <c r="AH16" i="76"/>
  <c r="AG30" i="78" s="1"/>
  <c r="AH16" i="64"/>
  <c r="N51" i="63"/>
  <c r="N51" i="76"/>
  <c r="N51" i="64"/>
  <c r="S40" i="63"/>
  <c r="S40" i="76"/>
  <c r="S40" i="64"/>
  <c r="S40" i="66"/>
  <c r="Q11" i="76"/>
  <c r="Q11" i="63"/>
  <c r="Q11" i="64"/>
  <c r="X54" i="63"/>
  <c r="X54" i="76"/>
  <c r="X54" i="64"/>
  <c r="W18" i="63"/>
  <c r="W18" i="76"/>
  <c r="W17" i="62"/>
  <c r="W18" i="64"/>
  <c r="F54" i="76"/>
  <c r="D54" i="62"/>
  <c r="F54" i="63"/>
  <c r="AM54" i="62"/>
  <c r="E54" i="62"/>
  <c r="F54" i="64"/>
  <c r="U33" i="63"/>
  <c r="U33" i="76"/>
  <c r="U33" i="66"/>
  <c r="U33" i="64"/>
  <c r="I51" i="63"/>
  <c r="I51" i="64"/>
  <c r="I51" i="76"/>
  <c r="V40" i="63"/>
  <c r="V40" i="76"/>
  <c r="V40" i="66"/>
  <c r="V40" i="64"/>
  <c r="S53" i="63"/>
  <c r="S53" i="76"/>
  <c r="S53" i="64"/>
  <c r="F24" i="76"/>
  <c r="F24" i="63"/>
  <c r="AM24" i="62"/>
  <c r="F24" i="64"/>
  <c r="E24" i="62"/>
  <c r="D24" i="62"/>
  <c r="M52" i="63"/>
  <c r="M52" i="76"/>
  <c r="M52" i="64"/>
  <c r="AH33" i="63"/>
  <c r="AH33" i="76"/>
  <c r="AH33" i="64"/>
  <c r="AH33" i="66"/>
  <c r="H13" i="76"/>
  <c r="H13" i="63"/>
  <c r="H13" i="64"/>
  <c r="AJ42" i="63"/>
  <c r="AJ42" i="76"/>
  <c r="AJ41" i="62"/>
  <c r="AJ42" i="64"/>
  <c r="Q42" i="66"/>
  <c r="AB24" i="63"/>
  <c r="AB24" i="76"/>
  <c r="AB24" i="64"/>
  <c r="F57" i="63"/>
  <c r="E57" i="62"/>
  <c r="F57" i="76"/>
  <c r="D57" i="62"/>
  <c r="AM57" i="62"/>
  <c r="F56" i="62"/>
  <c r="F57" i="64"/>
  <c r="K10" i="63"/>
  <c r="K10" i="76"/>
  <c r="K10" i="64"/>
  <c r="O38" i="76"/>
  <c r="O38" i="63"/>
  <c r="O38" i="66"/>
  <c r="O38" i="64"/>
  <c r="S14" i="76"/>
  <c r="S14" i="63"/>
  <c r="S14" i="64"/>
  <c r="AB10" i="63"/>
  <c r="AB10" i="76"/>
  <c r="AB10" i="64"/>
  <c r="X53" i="76"/>
  <c r="X53" i="63"/>
  <c r="X53" i="64"/>
  <c r="AH11" i="76"/>
  <c r="AH11" i="63"/>
  <c r="AH11" i="64"/>
  <c r="X12" i="76"/>
  <c r="X12" i="63"/>
  <c r="X12" i="64"/>
  <c r="AH46" i="63"/>
  <c r="O46" i="66"/>
  <c r="AH46" i="64"/>
  <c r="AH46" i="76"/>
  <c r="K55" i="76"/>
  <c r="K55" i="63"/>
  <c r="K55" i="64"/>
  <c r="AF26" i="63"/>
  <c r="AF26" i="76"/>
  <c r="AF26" i="64"/>
  <c r="AF15" i="63"/>
  <c r="AF15" i="76"/>
  <c r="AF15" i="64"/>
  <c r="R43" i="63"/>
  <c r="R43" i="76"/>
  <c r="R43" i="64"/>
  <c r="AH59" i="63"/>
  <c r="AH59" i="76"/>
  <c r="AH59" i="64"/>
  <c r="M33" i="63"/>
  <c r="M33" i="76"/>
  <c r="M33" i="64"/>
  <c r="M33" i="66"/>
  <c r="Z25" i="76"/>
  <c r="Z25" i="63"/>
  <c r="Z25" i="64"/>
  <c r="H33" i="63"/>
  <c r="H33" i="76"/>
  <c r="H33" i="64"/>
  <c r="H33" i="66"/>
  <c r="U14" i="76"/>
  <c r="U14" i="63"/>
  <c r="U14" i="64"/>
  <c r="AF11" i="63"/>
  <c r="AF11" i="76"/>
  <c r="AF11" i="64"/>
  <c r="AC53" i="63"/>
  <c r="AC53" i="76"/>
  <c r="AC53" i="64"/>
  <c r="Y14" i="63"/>
  <c r="Y14" i="76"/>
  <c r="Y14" i="64"/>
  <c r="AB37" i="63"/>
  <c r="AB37" i="76"/>
  <c r="AB37" i="66"/>
  <c r="AB37" i="64"/>
  <c r="AB36" i="62"/>
  <c r="Y26" i="63"/>
  <c r="Y26" i="76"/>
  <c r="Y26" i="64"/>
  <c r="AF8" i="63"/>
  <c r="AF8" i="64"/>
  <c r="AF8" i="76"/>
  <c r="AF7" i="62"/>
  <c r="AI11" i="63"/>
  <c r="AI11" i="76"/>
  <c r="AI11" i="64"/>
  <c r="L46" i="63"/>
  <c r="L46" i="76"/>
  <c r="L46" i="64"/>
  <c r="AI10" i="63"/>
  <c r="AI10" i="76"/>
  <c r="AI10" i="64"/>
  <c r="L33" i="63"/>
  <c r="L33" i="76"/>
  <c r="L33" i="64"/>
  <c r="L33" i="66"/>
  <c r="Q42" i="63"/>
  <c r="Q42" i="76"/>
  <c r="Q41" i="62"/>
  <c r="Q42" i="64"/>
  <c r="AE28" i="63"/>
  <c r="AE28" i="64"/>
  <c r="AE28" i="76"/>
  <c r="U10" i="76"/>
  <c r="U10" i="63"/>
  <c r="U10" i="64"/>
  <c r="W46" i="63"/>
  <c r="W46" i="76"/>
  <c r="W46" i="64"/>
  <c r="W23" i="63"/>
  <c r="W23" i="76"/>
  <c r="W22" i="62"/>
  <c r="W21" i="62" s="1"/>
  <c r="W23" i="64"/>
  <c r="Y59" i="63"/>
  <c r="Y59" i="64"/>
  <c r="Y59" i="76"/>
  <c r="AG19" i="63"/>
  <c r="AG19" i="64"/>
  <c r="AG19" i="76"/>
  <c r="AE45" i="63"/>
  <c r="AE45" i="76"/>
  <c r="AE45" i="64"/>
  <c r="L45" i="66"/>
  <c r="AE44" i="62"/>
  <c r="AJ23" i="63"/>
  <c r="AJ22" i="62"/>
  <c r="AJ21" i="62" s="1"/>
  <c r="AJ23" i="64"/>
  <c r="AJ23" i="76"/>
  <c r="AF43" i="63"/>
  <c r="AF43" i="76"/>
  <c r="M43" i="66"/>
  <c r="AF43" i="64"/>
  <c r="V33" i="63"/>
  <c r="V33" i="76"/>
  <c r="V33" i="64"/>
  <c r="V33" i="66"/>
  <c r="L11" i="76"/>
  <c r="L11" i="63"/>
  <c r="L11" i="64"/>
  <c r="L42" i="63"/>
  <c r="L42" i="76"/>
  <c r="L42" i="64"/>
  <c r="L41" i="62"/>
  <c r="N42" i="63"/>
  <c r="N42" i="76"/>
  <c r="N42" i="64"/>
  <c r="N41" i="62"/>
  <c r="S16" i="63"/>
  <c r="S16" i="76"/>
  <c r="R30" i="78" s="1"/>
  <c r="S16" i="64"/>
  <c r="Z38" i="63"/>
  <c r="Z38" i="64"/>
  <c r="Z38" i="76"/>
  <c r="Z38" i="66"/>
  <c r="AC55" i="63"/>
  <c r="AC55" i="76"/>
  <c r="AC55" i="64"/>
  <c r="AB54" i="63"/>
  <c r="AB54" i="76"/>
  <c r="AB54" i="64"/>
  <c r="X42" i="63"/>
  <c r="X42" i="76"/>
  <c r="X42" i="64"/>
  <c r="X41" i="62"/>
  <c r="AI20" i="63"/>
  <c r="AI20" i="64"/>
  <c r="AI20" i="76"/>
  <c r="AD46" i="63"/>
  <c r="K46" i="66"/>
  <c r="AD46" i="64"/>
  <c r="AD46" i="76"/>
  <c r="AD14" i="63"/>
  <c r="AD14" i="76"/>
  <c r="AD14" i="64"/>
  <c r="Z23" i="63"/>
  <c r="Z23" i="76"/>
  <c r="Z23" i="64"/>
  <c r="Z22" i="62"/>
  <c r="Z21" i="62" s="1"/>
  <c r="K25" i="63"/>
  <c r="K25" i="76"/>
  <c r="K25" i="64"/>
  <c r="H23" i="63"/>
  <c r="H23" i="76"/>
  <c r="H23" i="64"/>
  <c r="H22" i="62"/>
  <c r="H21" i="62" s="1"/>
  <c r="AI38" i="63"/>
  <c r="AI38" i="76"/>
  <c r="AI38" i="66"/>
  <c r="AI38" i="64"/>
  <c r="AE38" i="63"/>
  <c r="AE38" i="76"/>
  <c r="AE38" i="64"/>
  <c r="AE38" i="66"/>
  <c r="W27" i="63"/>
  <c r="W27" i="76"/>
  <c r="W27" i="64"/>
  <c r="AG20" i="76"/>
  <c r="AG20" i="63"/>
  <c r="AG20" i="64"/>
  <c r="AG59" i="63"/>
  <c r="AG59" i="76"/>
  <c r="AG59" i="64"/>
  <c r="Z26" i="63"/>
  <c r="Z26" i="76"/>
  <c r="Z26" i="64"/>
  <c r="W50" i="63"/>
  <c r="W50" i="76"/>
  <c r="W50" i="64"/>
  <c r="O26" i="63"/>
  <c r="O26" i="76"/>
  <c r="O26" i="64"/>
  <c r="M9" i="63"/>
  <c r="M9" i="76"/>
  <c r="M9" i="64"/>
  <c r="AH38" i="63"/>
  <c r="AH38" i="76"/>
  <c r="AH38" i="66"/>
  <c r="AH38" i="64"/>
  <c r="AE59" i="63"/>
  <c r="AE59" i="76"/>
  <c r="AE59" i="64"/>
  <c r="O33" i="63"/>
  <c r="O33" i="76"/>
  <c r="O33" i="66"/>
  <c r="O33" i="64"/>
  <c r="P51" i="63"/>
  <c r="P51" i="76"/>
  <c r="P51" i="64"/>
  <c r="AA51" i="63"/>
  <c r="AA51" i="76"/>
  <c r="AA51" i="64"/>
  <c r="W59" i="63"/>
  <c r="W59" i="76"/>
  <c r="W59" i="64"/>
  <c r="AD20" i="76"/>
  <c r="AD20" i="63"/>
  <c r="AD20" i="64"/>
  <c r="Y42" i="63"/>
  <c r="Y42" i="76"/>
  <c r="F42" i="66"/>
  <c r="Y42" i="64"/>
  <c r="Y41" i="62"/>
  <c r="AJ39" i="63"/>
  <c r="AJ39" i="76"/>
  <c r="AJ39" i="64"/>
  <c r="AJ39" i="66"/>
  <c r="K45" i="63"/>
  <c r="K44" i="62"/>
  <c r="K45" i="76"/>
  <c r="K45" i="64"/>
  <c r="AJ33" i="63"/>
  <c r="AJ33" i="64"/>
  <c r="AJ33" i="66"/>
  <c r="AJ33" i="76"/>
  <c r="U12" i="63"/>
  <c r="U12" i="76"/>
  <c r="U12" i="64"/>
  <c r="S54" i="63"/>
  <c r="S54" i="76"/>
  <c r="S54" i="64"/>
  <c r="AJ37" i="63"/>
  <c r="AJ37" i="76"/>
  <c r="AJ37" i="66"/>
  <c r="AJ37" i="64"/>
  <c r="AJ36" i="62"/>
  <c r="AJ52" i="63"/>
  <c r="AJ52" i="76"/>
  <c r="AJ52" i="64"/>
  <c r="P8" i="63"/>
  <c r="P8" i="76"/>
  <c r="P7" i="62"/>
  <c r="P8" i="64"/>
  <c r="N26" i="63"/>
  <c r="N26" i="76"/>
  <c r="N26" i="64"/>
  <c r="M15" i="63"/>
  <c r="M15" i="76"/>
  <c r="M15" i="64"/>
  <c r="V46" i="63"/>
  <c r="V46" i="76"/>
  <c r="V46" i="64"/>
  <c r="S45" i="63"/>
  <c r="S45" i="76"/>
  <c r="S44" i="62"/>
  <c r="S45" i="64"/>
  <c r="L19" i="63"/>
  <c r="L19" i="76"/>
  <c r="L19" i="64"/>
  <c r="AB14" i="63"/>
  <c r="AB14" i="76"/>
  <c r="AB14" i="64"/>
  <c r="P52" i="63"/>
  <c r="P52" i="76"/>
  <c r="P52" i="64"/>
  <c r="AE8" i="76"/>
  <c r="AE8" i="63"/>
  <c r="AE8" i="64"/>
  <c r="AE7" i="62"/>
  <c r="AJ43" i="63"/>
  <c r="AJ43" i="76"/>
  <c r="Q43" i="66"/>
  <c r="AJ43" i="64"/>
  <c r="U53" i="63"/>
  <c r="U53" i="64"/>
  <c r="U53" i="76"/>
  <c r="AH55" i="63"/>
  <c r="AH55" i="76"/>
  <c r="AH55" i="64"/>
  <c r="K9" i="63"/>
  <c r="K9" i="76"/>
  <c r="K9" i="64"/>
  <c r="AE26" i="76"/>
  <c r="AE26" i="63"/>
  <c r="AE26" i="64"/>
  <c r="T14" i="63"/>
  <c r="T14" i="64"/>
  <c r="T14" i="76"/>
  <c r="Y52" i="63"/>
  <c r="Y52" i="76"/>
  <c r="Y52" i="64"/>
  <c r="H10" i="63"/>
  <c r="H10" i="76"/>
  <c r="H10" i="64"/>
  <c r="AJ9" i="63"/>
  <c r="AJ9" i="76"/>
  <c r="AJ9" i="64"/>
  <c r="W12" i="63"/>
  <c r="W12" i="76"/>
  <c r="W12" i="64"/>
  <c r="Y37" i="63"/>
  <c r="Y37" i="76"/>
  <c r="Y36" i="62"/>
  <c r="Y37" i="64"/>
  <c r="Y37" i="66"/>
  <c r="H53" i="63"/>
  <c r="H53" i="76"/>
  <c r="H53" i="64"/>
  <c r="AH49" i="63"/>
  <c r="AH49" i="76"/>
  <c r="AH48" i="62"/>
  <c r="AH47" i="62" s="1"/>
  <c r="AH49" i="64"/>
  <c r="AD51" i="63"/>
  <c r="AD51" i="76"/>
  <c r="AD51" i="64"/>
  <c r="Z14" i="63"/>
  <c r="Z14" i="76"/>
  <c r="Z14" i="64"/>
  <c r="S49" i="63"/>
  <c r="S49" i="76"/>
  <c r="S48" i="62"/>
  <c r="S49" i="64"/>
  <c r="AI58" i="76"/>
  <c r="AI58" i="63"/>
  <c r="AI58" i="64"/>
  <c r="Q39" i="76"/>
  <c r="Q39" i="63"/>
  <c r="Q39" i="66"/>
  <c r="Q39" i="64"/>
  <c r="AI18" i="76"/>
  <c r="AI18" i="63"/>
  <c r="AI17" i="62"/>
  <c r="AI18" i="64"/>
  <c r="AD19" i="63"/>
  <c r="AD19" i="76"/>
  <c r="AD19" i="64"/>
  <c r="N13" i="63"/>
  <c r="N13" i="64"/>
  <c r="N13" i="76"/>
  <c r="K16" i="63"/>
  <c r="K16" i="76"/>
  <c r="J30" i="78" s="1"/>
  <c r="K16" i="64"/>
  <c r="AD16" i="63"/>
  <c r="AD16" i="76"/>
  <c r="AC30" i="78" s="1"/>
  <c r="AD16" i="64"/>
  <c r="H58" i="63"/>
  <c r="H58" i="76"/>
  <c r="H58" i="64"/>
  <c r="P54" i="63"/>
  <c r="P54" i="76"/>
  <c r="P54" i="64"/>
  <c r="AJ45" i="63"/>
  <c r="AJ45" i="76"/>
  <c r="AJ44" i="62"/>
  <c r="Q45" i="66"/>
  <c r="AJ45" i="64"/>
  <c r="AH9" i="63"/>
  <c r="AH9" i="64"/>
  <c r="AH9" i="76"/>
  <c r="AD58" i="63"/>
  <c r="AD58" i="76"/>
  <c r="AD58" i="64"/>
  <c r="F50" i="63"/>
  <c r="F50" i="76"/>
  <c r="D50" i="62"/>
  <c r="F50" i="64"/>
  <c r="E50" i="62"/>
  <c r="AM50" i="62"/>
  <c r="J26" i="63"/>
  <c r="J26" i="76"/>
  <c r="J26" i="64"/>
  <c r="P53" i="63"/>
  <c r="P53" i="76"/>
  <c r="P53" i="64"/>
  <c r="M59" i="63"/>
  <c r="M59" i="76"/>
  <c r="M59" i="64"/>
  <c r="Z33" i="63"/>
  <c r="Z33" i="76"/>
  <c r="Z33" i="66"/>
  <c r="Z33" i="64"/>
  <c r="J10" i="63"/>
  <c r="J10" i="76"/>
  <c r="J10" i="64"/>
  <c r="AC43" i="63"/>
  <c r="AC43" i="76"/>
  <c r="AC43" i="64"/>
  <c r="J43" i="66"/>
  <c r="AF51" i="76"/>
  <c r="AF51" i="63"/>
  <c r="AF51" i="64"/>
  <c r="AJ20" i="63"/>
  <c r="AJ20" i="76"/>
  <c r="AJ20" i="64"/>
  <c r="I53" i="63"/>
  <c r="I53" i="76"/>
  <c r="I53" i="64"/>
  <c r="AD11" i="63"/>
  <c r="AD11" i="76"/>
  <c r="AD11" i="64"/>
  <c r="Y39" i="63"/>
  <c r="Y39" i="76"/>
  <c r="Y39" i="66"/>
  <c r="Y39" i="64"/>
  <c r="AF13" i="76"/>
  <c r="AF13" i="63"/>
  <c r="AF13" i="64"/>
  <c r="U15" i="63"/>
  <c r="U15" i="76"/>
  <c r="U15" i="64"/>
  <c r="AA16" i="76"/>
  <c r="Z30" i="78" s="1"/>
  <c r="AA16" i="63"/>
  <c r="AA16" i="64"/>
  <c r="AI54" i="63"/>
  <c r="AI54" i="76"/>
  <c r="AI54" i="64"/>
  <c r="I19" i="63"/>
  <c r="I19" i="76"/>
  <c r="I19" i="64"/>
  <c r="U27" i="63"/>
  <c r="U27" i="76"/>
  <c r="U27" i="64"/>
  <c r="P33" i="63"/>
  <c r="P33" i="76"/>
  <c r="P33" i="66"/>
  <c r="P33" i="64"/>
  <c r="AH14" i="63"/>
  <c r="AH14" i="76"/>
  <c r="AH14" i="64"/>
  <c r="P50" i="63"/>
  <c r="P50" i="76"/>
  <c r="P50" i="64"/>
  <c r="AG43" i="76"/>
  <c r="AG43" i="63"/>
  <c r="AG43" i="64"/>
  <c r="N43" i="66"/>
  <c r="AA18" i="63"/>
  <c r="AA18" i="76"/>
  <c r="AA18" i="64"/>
  <c r="AA17" i="62"/>
  <c r="F40" i="63"/>
  <c r="F40" i="76"/>
  <c r="E40" i="62"/>
  <c r="D40" i="65" s="1"/>
  <c r="E40" i="65" s="1"/>
  <c r="AM40" i="62"/>
  <c r="F40" i="66"/>
  <c r="F40" i="64"/>
  <c r="D40" i="62"/>
  <c r="V49" i="76"/>
  <c r="V49" i="64"/>
  <c r="V48" i="62"/>
  <c r="V49" i="63"/>
  <c r="I13" i="63"/>
  <c r="I13" i="76"/>
  <c r="I13" i="64"/>
  <c r="AF24" i="63"/>
  <c r="AF24" i="76"/>
  <c r="AF24" i="64"/>
  <c r="AI37" i="76"/>
  <c r="AI37" i="63"/>
  <c r="AI37" i="66"/>
  <c r="AI36" i="62"/>
  <c r="AI37" i="64"/>
  <c r="X37" i="63"/>
  <c r="X37" i="76"/>
  <c r="X36" i="62"/>
  <c r="X37" i="66"/>
  <c r="X37" i="64"/>
  <c r="J39" i="76"/>
  <c r="J39" i="63"/>
  <c r="J39" i="64"/>
  <c r="J39" i="66"/>
  <c r="AB55" i="63"/>
  <c r="AB55" i="76"/>
  <c r="AB55" i="64"/>
  <c r="O42" i="63"/>
  <c r="O42" i="76"/>
  <c r="O42" i="64"/>
  <c r="O41" i="62"/>
  <c r="AE33" i="76"/>
  <c r="AE33" i="63"/>
  <c r="AE33" i="66"/>
  <c r="AE33" i="64"/>
  <c r="T51" i="63"/>
  <c r="T51" i="64"/>
  <c r="T51" i="76"/>
  <c r="N49" i="63"/>
  <c r="N49" i="76"/>
  <c r="N49" i="64"/>
  <c r="N48" i="62"/>
  <c r="Y8" i="76"/>
  <c r="Y8" i="63"/>
  <c r="Y7" i="62"/>
  <c r="Y8" i="64"/>
  <c r="S50" i="76"/>
  <c r="S50" i="63"/>
  <c r="S50" i="64"/>
  <c r="V54" i="76"/>
  <c r="V54" i="63"/>
  <c r="V54" i="64"/>
  <c r="R33" i="63"/>
  <c r="R33" i="76"/>
  <c r="R33" i="66"/>
  <c r="R33" i="64"/>
  <c r="J52" i="76"/>
  <c r="J52" i="63"/>
  <c r="J52" i="64"/>
  <c r="H54" i="76"/>
  <c r="H54" i="63"/>
  <c r="H54" i="64"/>
  <c r="W25" i="76"/>
  <c r="W25" i="63"/>
  <c r="W25" i="64"/>
  <c r="Y43" i="63"/>
  <c r="Y43" i="76"/>
  <c r="Y43" i="64"/>
  <c r="F43" i="66"/>
  <c r="N59" i="63"/>
  <c r="N59" i="76"/>
  <c r="N59" i="64"/>
  <c r="X43" i="63"/>
  <c r="X43" i="64"/>
  <c r="X43" i="76"/>
  <c r="S20" i="63"/>
  <c r="S20" i="76"/>
  <c r="S20" i="64"/>
  <c r="AA20" i="63"/>
  <c r="AA20" i="76"/>
  <c r="AA20" i="64"/>
  <c r="K23" i="63"/>
  <c r="K23" i="76"/>
  <c r="K23" i="64"/>
  <c r="K22" i="62"/>
  <c r="Z16" i="63"/>
  <c r="Z16" i="76"/>
  <c r="Y30" i="78" s="1"/>
  <c r="Z16" i="64"/>
  <c r="F58" i="76"/>
  <c r="F58" i="63"/>
  <c r="AM58" i="62"/>
  <c r="D58" i="62"/>
  <c r="E58" i="62"/>
  <c r="F58" i="64"/>
  <c r="R50" i="63"/>
  <c r="R50" i="76"/>
  <c r="R50" i="64"/>
  <c r="AA57" i="63"/>
  <c r="AA57" i="76"/>
  <c r="AA57" i="64"/>
  <c r="AA56" i="62"/>
  <c r="U46" i="63"/>
  <c r="U46" i="64"/>
  <c r="U46" i="76"/>
  <c r="X15" i="63"/>
  <c r="X15" i="76"/>
  <c r="X15" i="64"/>
  <c r="H45" i="63"/>
  <c r="H45" i="76"/>
  <c r="H44" i="76" s="1"/>
  <c r="H45" i="64"/>
  <c r="H44" i="62"/>
  <c r="O46" i="63"/>
  <c r="O46" i="64"/>
  <c r="O46" i="76"/>
  <c r="AC57" i="63"/>
  <c r="AC57" i="76"/>
  <c r="AC56" i="62"/>
  <c r="AC57" i="64"/>
  <c r="T19" i="76"/>
  <c r="T19" i="63"/>
  <c r="T19" i="64"/>
  <c r="AH27" i="63"/>
  <c r="AH27" i="76"/>
  <c r="AH27" i="64"/>
  <c r="AI27" i="63"/>
  <c r="AI27" i="76"/>
  <c r="AI27" i="64"/>
  <c r="Z54" i="63"/>
  <c r="Z54" i="64"/>
  <c r="Z54" i="76"/>
  <c r="AA10" i="76"/>
  <c r="AA10" i="63"/>
  <c r="AA10" i="64"/>
  <c r="AG52" i="63"/>
  <c r="AG52" i="76"/>
  <c r="AG52" i="64"/>
  <c r="Y20" i="63"/>
  <c r="Y20" i="64"/>
  <c r="Y20" i="76"/>
  <c r="S29" i="63"/>
  <c r="S29" i="76"/>
  <c r="S29" i="64"/>
  <c r="AB19" i="63"/>
  <c r="AB19" i="76"/>
  <c r="AB19" i="64"/>
  <c r="J19" i="63"/>
  <c r="J19" i="76"/>
  <c r="J19" i="64"/>
  <c r="L38" i="63"/>
  <c r="L38" i="76"/>
  <c r="L38" i="66"/>
  <c r="L38" i="64"/>
  <c r="Q14" i="63"/>
  <c r="Q14" i="76"/>
  <c r="Q14" i="64"/>
  <c r="N14" i="63"/>
  <c r="N14" i="76"/>
  <c r="N14" i="64"/>
  <c r="M42" i="63"/>
  <c r="M42" i="76"/>
  <c r="M41" i="62"/>
  <c r="M42" i="64"/>
  <c r="AJ10" i="63"/>
  <c r="AJ10" i="76"/>
  <c r="AJ10" i="64"/>
  <c r="AB13" i="63"/>
  <c r="AB13" i="76"/>
  <c r="AB13" i="64"/>
  <c r="AI50" i="63"/>
  <c r="AI50" i="76"/>
  <c r="AI50" i="64"/>
  <c r="Q38" i="63"/>
  <c r="Q38" i="76"/>
  <c r="Q38" i="64"/>
  <c r="Q38" i="66"/>
  <c r="T20" i="63"/>
  <c r="T20" i="76"/>
  <c r="T20" i="64"/>
  <c r="R59" i="63"/>
  <c r="R59" i="76"/>
  <c r="R59" i="64"/>
  <c r="V58" i="63"/>
  <c r="V58" i="76"/>
  <c r="V58" i="64"/>
  <c r="L28" i="63"/>
  <c r="L28" i="76"/>
  <c r="L28" i="64"/>
  <c r="M25" i="63"/>
  <c r="M25" i="76"/>
  <c r="M25" i="64"/>
  <c r="AF33" i="63"/>
  <c r="AF33" i="76"/>
  <c r="AF33" i="64"/>
  <c r="AF33" i="66"/>
  <c r="AC24" i="63"/>
  <c r="AC24" i="76"/>
  <c r="AC24" i="64"/>
  <c r="O16" i="63"/>
  <c r="O16" i="76"/>
  <c r="N30" i="78" s="1"/>
  <c r="O16" i="64"/>
  <c r="AF12" i="63"/>
  <c r="AF12" i="76"/>
  <c r="AF12" i="64"/>
  <c r="P10" i="63"/>
  <c r="P10" i="76"/>
  <c r="P10" i="64"/>
  <c r="AF42" i="63"/>
  <c r="AF42" i="76"/>
  <c r="M42" i="66"/>
  <c r="AF41" i="62"/>
  <c r="AF42" i="64"/>
  <c r="V26" i="63"/>
  <c r="V26" i="76"/>
  <c r="V26" i="64"/>
  <c r="F46" i="63"/>
  <c r="F46" i="76"/>
  <c r="AM46" i="62"/>
  <c r="T46" i="66" s="1"/>
  <c r="E46" i="62"/>
  <c r="D46" i="65" s="1"/>
  <c r="E46" i="65" s="1"/>
  <c r="F46" i="64"/>
  <c r="D46" i="62"/>
  <c r="AC16" i="63"/>
  <c r="AC16" i="76"/>
  <c r="AB30" i="78" s="1"/>
  <c r="AC16" i="64"/>
  <c r="S52" i="63"/>
  <c r="S52" i="76"/>
  <c r="S52" i="64"/>
  <c r="AI12" i="63"/>
  <c r="AI12" i="76"/>
  <c r="AI12" i="64"/>
  <c r="V19" i="76"/>
  <c r="V19" i="63"/>
  <c r="V19" i="64"/>
  <c r="AA33" i="63"/>
  <c r="AA33" i="76"/>
  <c r="AA33" i="66"/>
  <c r="AA33" i="64"/>
  <c r="K24" i="63"/>
  <c r="K24" i="76"/>
  <c r="K24" i="64"/>
  <c r="T42" i="63"/>
  <c r="T42" i="64"/>
  <c r="T42" i="76"/>
  <c r="T41" i="62"/>
  <c r="AH39" i="63"/>
  <c r="AH39" i="76"/>
  <c r="AH39" i="64"/>
  <c r="AH39" i="66"/>
  <c r="AG10" i="63"/>
  <c r="AG10" i="64"/>
  <c r="AG10" i="76"/>
  <c r="AF18" i="63"/>
  <c r="AF18" i="64"/>
  <c r="AF18" i="76"/>
  <c r="AF17" i="62"/>
  <c r="AE46" i="63"/>
  <c r="AE46" i="76"/>
  <c r="L46" i="66"/>
  <c r="AE46" i="64"/>
  <c r="Q26" i="76"/>
  <c r="Q26" i="64"/>
  <c r="Q26" i="63"/>
  <c r="M26" i="63"/>
  <c r="M26" i="76"/>
  <c r="M26" i="64"/>
  <c r="AF39" i="63"/>
  <c r="AF39" i="76"/>
  <c r="AF39" i="66"/>
  <c r="AF39" i="64"/>
  <c r="L14" i="63"/>
  <c r="L14" i="64"/>
  <c r="L14" i="76"/>
  <c r="T55" i="63"/>
  <c r="T55" i="76"/>
  <c r="T55" i="64"/>
  <c r="X14" i="63"/>
  <c r="X14" i="76"/>
  <c r="X14" i="64"/>
  <c r="J40" i="76"/>
  <c r="J40" i="63"/>
  <c r="J40" i="64"/>
  <c r="J40" i="66"/>
  <c r="X55" i="63"/>
  <c r="X55" i="76"/>
  <c r="X55" i="64"/>
  <c r="K12" i="63"/>
  <c r="K12" i="76"/>
  <c r="K12" i="64"/>
  <c r="AG50" i="63"/>
  <c r="AG50" i="76"/>
  <c r="AG50" i="64"/>
  <c r="AC29" i="63"/>
  <c r="AC29" i="76"/>
  <c r="AC29" i="64"/>
  <c r="L37" i="63"/>
  <c r="L37" i="66"/>
  <c r="L37" i="76"/>
  <c r="L37" i="64"/>
  <c r="L36" i="62"/>
  <c r="P23" i="63"/>
  <c r="P23" i="76"/>
  <c r="P23" i="64"/>
  <c r="P22" i="62"/>
  <c r="P21" i="62" s="1"/>
  <c r="R8" i="63"/>
  <c r="R8" i="76"/>
  <c r="R8" i="64"/>
  <c r="R7" i="62"/>
  <c r="AB27" i="63"/>
  <c r="AB27" i="76"/>
  <c r="AB27" i="64"/>
  <c r="J46" i="63"/>
  <c r="J46" i="76"/>
  <c r="J46" i="64"/>
  <c r="V28" i="63"/>
  <c r="V28" i="76"/>
  <c r="V28" i="64"/>
  <c r="Z59" i="63"/>
  <c r="Z59" i="76"/>
  <c r="Z59" i="64"/>
  <c r="AI29" i="63"/>
  <c r="AI29" i="76"/>
  <c r="AI29" i="64"/>
  <c r="V59" i="63"/>
  <c r="V59" i="76"/>
  <c r="V59" i="64"/>
  <c r="J38" i="63"/>
  <c r="J38" i="76"/>
  <c r="J38" i="66"/>
  <c r="J38" i="64"/>
  <c r="K29" i="63"/>
  <c r="K29" i="76"/>
  <c r="K29" i="64"/>
  <c r="AC54" i="63"/>
  <c r="AC54" i="64"/>
  <c r="AC54" i="76"/>
  <c r="AH42" i="63"/>
  <c r="AH42" i="76"/>
  <c r="O42" i="66"/>
  <c r="AH42" i="64"/>
  <c r="AH41" i="62"/>
  <c r="J23" i="63"/>
  <c r="J23" i="76"/>
  <c r="J23" i="64"/>
  <c r="J22" i="62"/>
  <c r="J21" i="62" s="1"/>
  <c r="AB28" i="63"/>
  <c r="AB28" i="76"/>
  <c r="AB28" i="64"/>
  <c r="F28" i="63"/>
  <c r="F28" i="76"/>
  <c r="AM28" i="62"/>
  <c r="F28" i="64"/>
  <c r="D28" i="62"/>
  <c r="E28" i="62"/>
  <c r="U23" i="63"/>
  <c r="U22" i="62"/>
  <c r="U21" i="62" s="1"/>
  <c r="U23" i="64"/>
  <c r="U23" i="76"/>
  <c r="AD55" i="63"/>
  <c r="AD55" i="76"/>
  <c r="AD55" i="64"/>
  <c r="AI23" i="63"/>
  <c r="AI23" i="76"/>
  <c r="AI22" i="62"/>
  <c r="AI21" i="62" s="1"/>
  <c r="AI23" i="64"/>
  <c r="AC28" i="63"/>
  <c r="AC28" i="64"/>
  <c r="AC28" i="76"/>
  <c r="P55" i="63"/>
  <c r="P55" i="64"/>
  <c r="P55" i="76"/>
  <c r="W55" i="63"/>
  <c r="W55" i="76"/>
  <c r="W55" i="64"/>
  <c r="P25" i="63"/>
  <c r="P25" i="76"/>
  <c r="P25" i="64"/>
  <c r="W28" i="63"/>
  <c r="W28" i="76"/>
  <c r="W28" i="64"/>
  <c r="Z43" i="63"/>
  <c r="Z43" i="64"/>
  <c r="Z43" i="76"/>
  <c r="G43" i="66"/>
  <c r="AD25" i="63"/>
  <c r="AD25" i="76"/>
  <c r="AD25" i="64"/>
  <c r="K59" i="63"/>
  <c r="K59" i="76"/>
  <c r="K59" i="64"/>
  <c r="O9" i="63"/>
  <c r="O9" i="76"/>
  <c r="O9" i="64"/>
  <c r="AF37" i="63"/>
  <c r="AF37" i="76"/>
  <c r="AF37" i="64"/>
  <c r="AF36" i="62"/>
  <c r="AF37" i="66"/>
  <c r="H24" i="63"/>
  <c r="H24" i="76"/>
  <c r="H24" i="64"/>
  <c r="AD38" i="63"/>
  <c r="AD38" i="76"/>
  <c r="AD38" i="64"/>
  <c r="AD38" i="66"/>
  <c r="Y24" i="63"/>
  <c r="Y24" i="76"/>
  <c r="Y24" i="64"/>
  <c r="AG45" i="63"/>
  <c r="N45" i="66"/>
  <c r="AG45" i="64"/>
  <c r="AG45" i="76"/>
  <c r="AG44" i="62"/>
  <c r="AG23" i="76"/>
  <c r="AG23" i="63"/>
  <c r="AG23" i="64"/>
  <c r="AG22" i="62"/>
  <c r="AG21" i="62" s="1"/>
  <c r="Z46" i="63"/>
  <c r="Z46" i="76"/>
  <c r="Z46" i="64"/>
  <c r="G46" i="66"/>
  <c r="J25" i="63"/>
  <c r="J25" i="76"/>
  <c r="J25" i="64"/>
  <c r="N27" i="63"/>
  <c r="N27" i="76"/>
  <c r="N27" i="64"/>
  <c r="R24" i="63"/>
  <c r="R24" i="76"/>
  <c r="R24" i="64"/>
  <c r="O58" i="76"/>
  <c r="O58" i="63"/>
  <c r="O58" i="64"/>
  <c r="I37" i="63"/>
  <c r="I37" i="76"/>
  <c r="I36" i="62"/>
  <c r="I37" i="66"/>
  <c r="I37" i="64"/>
  <c r="K51" i="63"/>
  <c r="K51" i="64"/>
  <c r="K51" i="76"/>
  <c r="T57" i="63"/>
  <c r="T57" i="76"/>
  <c r="T57" i="64"/>
  <c r="T56" i="62"/>
  <c r="S13" i="63"/>
  <c r="S13" i="76"/>
  <c r="S13" i="64"/>
  <c r="J55" i="76"/>
  <c r="J55" i="64"/>
  <c r="J55" i="63"/>
  <c r="K28" i="63"/>
  <c r="K28" i="76"/>
  <c r="K28" i="64"/>
  <c r="M39" i="63"/>
  <c r="M39" i="76"/>
  <c r="M39" i="66"/>
  <c r="M39" i="64"/>
  <c r="AE43" i="63"/>
  <c r="AE43" i="76"/>
  <c r="AE43" i="64"/>
  <c r="L43" i="66"/>
  <c r="J12" i="63"/>
  <c r="J12" i="76"/>
  <c r="J12" i="64"/>
  <c r="H25" i="63"/>
  <c r="H25" i="76"/>
  <c r="H25" i="64"/>
  <c r="AC51" i="76"/>
  <c r="AC51" i="63"/>
  <c r="AC51" i="64"/>
  <c r="M46" i="63"/>
  <c r="M46" i="76"/>
  <c r="M46" i="64"/>
  <c r="AA24" i="63"/>
  <c r="AA24" i="76"/>
  <c r="AA24" i="64"/>
  <c r="L52" i="63"/>
  <c r="L52" i="76"/>
  <c r="L52" i="64"/>
  <c r="X58" i="63"/>
  <c r="X58" i="76"/>
  <c r="X58" i="64"/>
  <c r="H52" i="63"/>
  <c r="H52" i="76"/>
  <c r="H52" i="64"/>
  <c r="R10" i="63"/>
  <c r="R10" i="76"/>
  <c r="R10" i="64"/>
  <c r="AF55" i="63"/>
  <c r="AF55" i="76"/>
  <c r="AF55" i="64"/>
  <c r="AJ59" i="63"/>
  <c r="AJ59" i="76"/>
  <c r="AJ59" i="64"/>
  <c r="U24" i="76"/>
  <c r="U24" i="63"/>
  <c r="U24" i="64"/>
  <c r="V43" i="63"/>
  <c r="V43" i="76"/>
  <c r="V43" i="64"/>
  <c r="J59" i="63"/>
  <c r="J59" i="76"/>
  <c r="J59" i="64"/>
  <c r="AI52" i="63"/>
  <c r="AI52" i="76"/>
  <c r="AI52" i="64"/>
  <c r="F42" i="63"/>
  <c r="F42" i="76"/>
  <c r="D42" i="62"/>
  <c r="F41" i="62"/>
  <c r="F42" i="64"/>
  <c r="AM42" i="62"/>
  <c r="T42" i="66" s="1"/>
  <c r="E42" i="62"/>
  <c r="D42" i="65" s="1"/>
  <c r="E42" i="65" s="1"/>
  <c r="AB52" i="63"/>
  <c r="AB52" i="76"/>
  <c r="AB52" i="64"/>
  <c r="AE19" i="76"/>
  <c r="AE19" i="63"/>
  <c r="AE19" i="64"/>
  <c r="F8" i="63"/>
  <c r="F8" i="76"/>
  <c r="E8" i="62"/>
  <c r="F8" i="64"/>
  <c r="AM8" i="62"/>
  <c r="F7" i="62"/>
  <c r="D8" i="62"/>
  <c r="P37" i="63"/>
  <c r="P37" i="76"/>
  <c r="P37" i="64"/>
  <c r="P37" i="66"/>
  <c r="P36" i="62"/>
  <c r="L43" i="63"/>
  <c r="L43" i="76"/>
  <c r="L43" i="64"/>
  <c r="L18" i="63"/>
  <c r="L18" i="76"/>
  <c r="L18" i="64"/>
  <c r="L17" i="62"/>
  <c r="K53" i="63"/>
  <c r="K53" i="76"/>
  <c r="K53" i="64"/>
  <c r="V15" i="76"/>
  <c r="V15" i="63"/>
  <c r="V15" i="64"/>
  <c r="S37" i="63"/>
  <c r="S37" i="76"/>
  <c r="S37" i="64"/>
  <c r="S36" i="62"/>
  <c r="S37" i="66"/>
  <c r="U38" i="63"/>
  <c r="U38" i="76"/>
  <c r="U38" i="64"/>
  <c r="U38" i="66"/>
  <c r="P24" i="63"/>
  <c r="P24" i="76"/>
  <c r="P24" i="64"/>
  <c r="M11" i="63"/>
  <c r="M11" i="64"/>
  <c r="M11" i="76"/>
  <c r="L29" i="63"/>
  <c r="L29" i="76"/>
  <c r="L29" i="64"/>
  <c r="T29" i="63"/>
  <c r="T29" i="76"/>
  <c r="T29" i="64"/>
  <c r="V24" i="63"/>
  <c r="V24" i="76"/>
  <c r="V24" i="64"/>
  <c r="T24" i="76"/>
  <c r="T24" i="63"/>
  <c r="T24" i="64"/>
  <c r="X19" i="76"/>
  <c r="X19" i="63"/>
  <c r="X19" i="64"/>
  <c r="Z51" i="63"/>
  <c r="Z51" i="76"/>
  <c r="Z51" i="64"/>
  <c r="AJ16" i="76"/>
  <c r="AI30" i="78" s="1"/>
  <c r="AJ16" i="64"/>
  <c r="AJ16" i="63"/>
  <c r="V51" i="76"/>
  <c r="V51" i="64"/>
  <c r="V51" i="63"/>
  <c r="Y45" i="63"/>
  <c r="Y45" i="76"/>
  <c r="Y44" i="62"/>
  <c r="F45" i="66"/>
  <c r="Y45" i="64"/>
  <c r="R53" i="63"/>
  <c r="R53" i="76"/>
  <c r="R53" i="64"/>
  <c r="H16" i="63"/>
  <c r="H16" i="76"/>
  <c r="G30" i="78" s="1"/>
  <c r="H16" i="64"/>
  <c r="Q9" i="63"/>
  <c r="Q9" i="76"/>
  <c r="Q9" i="64"/>
  <c r="Y50" i="63"/>
  <c r="Y50" i="76"/>
  <c r="Y50" i="64"/>
  <c r="AB20" i="63"/>
  <c r="AB20" i="76"/>
  <c r="AB20" i="64"/>
  <c r="N11" i="63"/>
  <c r="N11" i="76"/>
  <c r="N11" i="64"/>
  <c r="AH12" i="63"/>
  <c r="AH12" i="76"/>
  <c r="AH12" i="64"/>
  <c r="O11" i="63"/>
  <c r="O11" i="76"/>
  <c r="O11" i="64"/>
  <c r="S25" i="63"/>
  <c r="S25" i="64"/>
  <c r="S25" i="76"/>
  <c r="AA40" i="63"/>
  <c r="AA40" i="76"/>
  <c r="AA40" i="66"/>
  <c r="AA40" i="64"/>
  <c r="V53" i="63"/>
  <c r="V53" i="76"/>
  <c r="V53" i="64"/>
  <c r="AC23" i="63"/>
  <c r="AC23" i="76"/>
  <c r="AC22" i="62"/>
  <c r="AC21" i="62" s="1"/>
  <c r="AC23" i="64"/>
  <c r="K42" i="63"/>
  <c r="K42" i="76"/>
  <c r="K41" i="62"/>
  <c r="K42" i="64"/>
  <c r="I42" i="63"/>
  <c r="I42" i="64"/>
  <c r="I42" i="76"/>
  <c r="I41" i="62"/>
  <c r="R19" i="63"/>
  <c r="R19" i="76"/>
  <c r="R19" i="64"/>
  <c r="K39" i="76"/>
  <c r="K39" i="63"/>
  <c r="K39" i="66"/>
  <c r="K39" i="64"/>
  <c r="AI13" i="76"/>
  <c r="AI13" i="63"/>
  <c r="AI13" i="64"/>
  <c r="AF25" i="63"/>
  <c r="AF25" i="76"/>
  <c r="AF25" i="64"/>
  <c r="L51" i="76"/>
  <c r="L51" i="63"/>
  <c r="L51" i="64"/>
  <c r="S28" i="63"/>
  <c r="S28" i="76"/>
  <c r="S28" i="64"/>
  <c r="L27" i="63"/>
  <c r="L27" i="76"/>
  <c r="L27" i="64"/>
  <c r="S51" i="76"/>
  <c r="S51" i="63"/>
  <c r="S51" i="64"/>
  <c r="P27" i="76"/>
  <c r="P27" i="63"/>
  <c r="P27" i="64"/>
  <c r="AF14" i="63"/>
  <c r="AF14" i="76"/>
  <c r="AF14" i="64"/>
  <c r="T12" i="63"/>
  <c r="T12" i="76"/>
  <c r="T12" i="64"/>
  <c r="AC38" i="63"/>
  <c r="AC38" i="76"/>
  <c r="AC38" i="66"/>
  <c r="AC38" i="64"/>
  <c r="X26" i="63"/>
  <c r="X26" i="76"/>
  <c r="X26" i="64"/>
  <c r="Q55" i="63"/>
  <c r="Q55" i="76"/>
  <c r="Q55" i="64"/>
  <c r="AB40" i="63"/>
  <c r="AB40" i="76"/>
  <c r="AB40" i="66"/>
  <c r="AB40" i="64"/>
  <c r="H9" i="63"/>
  <c r="H9" i="76"/>
  <c r="H9" i="64"/>
  <c r="H7" i="62"/>
  <c r="AC27" i="76"/>
  <c r="AC27" i="63"/>
  <c r="AC27" i="64"/>
  <c r="AD52" i="63"/>
  <c r="AD52" i="76"/>
  <c r="AD52" i="64"/>
  <c r="X16" i="63"/>
  <c r="X16" i="76"/>
  <c r="W30" i="78" s="1"/>
  <c r="X16" i="64"/>
  <c r="U13" i="63"/>
  <c r="U13" i="76"/>
  <c r="U13" i="64"/>
  <c r="AI45" i="76"/>
  <c r="P45" i="66"/>
  <c r="AI45" i="64"/>
  <c r="AI45" i="63"/>
  <c r="AI44" i="62"/>
  <c r="F26" i="63"/>
  <c r="F26" i="76"/>
  <c r="E26" i="62"/>
  <c r="AM26" i="62"/>
  <c r="F26" i="64"/>
  <c r="D26" i="62"/>
  <c r="AA55" i="63"/>
  <c r="AA55" i="76"/>
  <c r="AA55" i="64"/>
  <c r="AC49" i="63"/>
  <c r="AC49" i="76"/>
  <c r="AC48" i="62"/>
  <c r="AC49" i="64"/>
  <c r="L23" i="76"/>
  <c r="L23" i="63"/>
  <c r="L22" i="62"/>
  <c r="L21" i="62" s="1"/>
  <c r="L23" i="64"/>
  <c r="L58" i="63"/>
  <c r="L58" i="76"/>
  <c r="L58" i="64"/>
  <c r="H28" i="63"/>
  <c r="H28" i="76"/>
  <c r="H28" i="64"/>
  <c r="Q19" i="63"/>
  <c r="Q19" i="76"/>
  <c r="Q19" i="64"/>
  <c r="O23" i="76"/>
  <c r="O23" i="63"/>
  <c r="O23" i="64"/>
  <c r="O22" i="62"/>
  <c r="O21" i="62" s="1"/>
  <c r="AH53" i="76"/>
  <c r="AH53" i="63"/>
  <c r="AH53" i="64"/>
  <c r="I45" i="63"/>
  <c r="I45" i="76"/>
  <c r="I45" i="64"/>
  <c r="I44" i="62"/>
  <c r="S43" i="63"/>
  <c r="S43" i="76"/>
  <c r="S43" i="64"/>
  <c r="J37" i="63"/>
  <c r="J37" i="76"/>
  <c r="J37" i="64"/>
  <c r="J37" i="66"/>
  <c r="J36" i="62"/>
  <c r="V27" i="63"/>
  <c r="V27" i="76"/>
  <c r="V27" i="64"/>
  <c r="R39" i="63"/>
  <c r="R39" i="66"/>
  <c r="R39" i="64"/>
  <c r="R39" i="76"/>
  <c r="T33" i="63"/>
  <c r="T33" i="76"/>
  <c r="T33" i="66"/>
  <c r="T33" i="64"/>
  <c r="AH51" i="63"/>
  <c r="AH51" i="76"/>
  <c r="AH51" i="64"/>
  <c r="AJ50" i="63"/>
  <c r="AJ50" i="76"/>
  <c r="AJ50" i="64"/>
  <c r="H26" i="63"/>
  <c r="H26" i="76"/>
  <c r="H26" i="64"/>
  <c r="V50" i="63"/>
  <c r="V50" i="76"/>
  <c r="V50" i="64"/>
  <c r="V8" i="63"/>
  <c r="V8" i="76"/>
  <c r="V7" i="62"/>
  <c r="V8" i="64"/>
  <c r="Y15" i="63"/>
  <c r="Y15" i="76"/>
  <c r="Y15" i="64"/>
  <c r="X50" i="63"/>
  <c r="X50" i="76"/>
  <c r="X50" i="64"/>
  <c r="R58" i="63"/>
  <c r="R58" i="76"/>
  <c r="R58" i="64"/>
  <c r="AE37" i="63"/>
  <c r="AE37" i="76"/>
  <c r="AE36" i="62"/>
  <c r="AE37" i="64"/>
  <c r="AE37" i="66"/>
  <c r="L10" i="76"/>
  <c r="L10" i="63"/>
  <c r="L10" i="64"/>
  <c r="O57" i="63"/>
  <c r="O57" i="76"/>
  <c r="O56" i="62"/>
  <c r="O57" i="64"/>
  <c r="P11" i="63"/>
  <c r="P11" i="76"/>
  <c r="P11" i="64"/>
  <c r="AJ53" i="63"/>
  <c r="AJ53" i="76"/>
  <c r="AJ53" i="64"/>
  <c r="Z24" i="63"/>
  <c r="Z24" i="76"/>
  <c r="Z24" i="64"/>
  <c r="O45" i="63"/>
  <c r="O45" i="76"/>
  <c r="O44" i="62"/>
  <c r="O45" i="64"/>
  <c r="Z52" i="76"/>
  <c r="Z52" i="63"/>
  <c r="Z52" i="64"/>
  <c r="P20" i="63"/>
  <c r="P20" i="76"/>
  <c r="P20" i="64"/>
  <c r="V55" i="63"/>
  <c r="V55" i="76"/>
  <c r="V55" i="64"/>
  <c r="W11" i="63"/>
  <c r="W11" i="76"/>
  <c r="W11" i="64"/>
  <c r="W26" i="63"/>
  <c r="W26" i="76"/>
  <c r="W26" i="64"/>
  <c r="T23" i="63"/>
  <c r="T23" i="76"/>
  <c r="T22" i="62"/>
  <c r="T21" i="62" s="1"/>
  <c r="T23" i="64"/>
  <c r="V9" i="63"/>
  <c r="V9" i="76"/>
  <c r="V9" i="64"/>
  <c r="Z20" i="63"/>
  <c r="Z20" i="76"/>
  <c r="Z20" i="64"/>
  <c r="P19" i="63"/>
  <c r="P19" i="76"/>
  <c r="P19" i="64"/>
  <c r="AA37" i="63"/>
  <c r="AA37" i="76"/>
  <c r="AA36" i="62"/>
  <c r="AA37" i="64"/>
  <c r="AA37" i="66"/>
  <c r="Q43" i="63"/>
  <c r="Q43" i="76"/>
  <c r="Q43" i="64"/>
  <c r="U55" i="63"/>
  <c r="U55" i="76"/>
  <c r="U55" i="64"/>
  <c r="AG26" i="63"/>
  <c r="AG26" i="76"/>
  <c r="AG26" i="64"/>
  <c r="H12" i="63"/>
  <c r="H12" i="76"/>
  <c r="H12" i="64"/>
  <c r="F14" i="63"/>
  <c r="F14" i="76"/>
  <c r="D14" i="62"/>
  <c r="F14" i="64"/>
  <c r="AM14" i="62"/>
  <c r="E14" i="62"/>
  <c r="AG14" i="63"/>
  <c r="AG14" i="64"/>
  <c r="AG14" i="76"/>
  <c r="F49" i="63"/>
  <c r="D49" i="62"/>
  <c r="E49" i="62"/>
  <c r="F49" i="76"/>
  <c r="F49" i="64"/>
  <c r="F48" i="62"/>
  <c r="AM49" i="62"/>
  <c r="R18" i="76"/>
  <c r="R18" i="63"/>
  <c r="R17" i="62"/>
  <c r="R18" i="64"/>
  <c r="AJ15" i="63"/>
  <c r="AJ15" i="76"/>
  <c r="AJ15" i="64"/>
  <c r="AJ54" i="63"/>
  <c r="AJ54" i="76"/>
  <c r="AJ54" i="64"/>
  <c r="U29" i="63"/>
  <c r="U29" i="76"/>
  <c r="U29" i="64"/>
  <c r="J28" i="63"/>
  <c r="J28" i="76"/>
  <c r="J28" i="64"/>
  <c r="AC11" i="63"/>
  <c r="AC11" i="76"/>
  <c r="AC11" i="64"/>
  <c r="W51" i="63"/>
  <c r="W51" i="76"/>
  <c r="W51" i="64"/>
  <c r="F59" i="76"/>
  <c r="F59" i="63"/>
  <c r="D59" i="62"/>
  <c r="E59" i="62"/>
  <c r="F59" i="64"/>
  <c r="AM59" i="62"/>
  <c r="Q18" i="76"/>
  <c r="Q18" i="64"/>
  <c r="Q17" i="62"/>
  <c r="Q18" i="63"/>
  <c r="AC13" i="63"/>
  <c r="AC13" i="64"/>
  <c r="AC13" i="76"/>
  <c r="X33" i="63"/>
  <c r="X33" i="76"/>
  <c r="X33" i="66"/>
  <c r="X33" i="64"/>
  <c r="I59" i="63"/>
  <c r="I59" i="76"/>
  <c r="I59" i="64"/>
  <c r="AC45" i="63"/>
  <c r="AC45" i="76"/>
  <c r="J45" i="66"/>
  <c r="AC45" i="64"/>
  <c r="AC44" i="62"/>
  <c r="U52" i="63"/>
  <c r="U52" i="76"/>
  <c r="U52" i="64"/>
  <c r="T39" i="76"/>
  <c r="T39" i="66"/>
  <c r="T39" i="63"/>
  <c r="T39" i="64"/>
  <c r="X8" i="76"/>
  <c r="X8" i="63"/>
  <c r="X8" i="64"/>
  <c r="X7" i="62"/>
  <c r="N12" i="63"/>
  <c r="N12" i="76"/>
  <c r="N12" i="64"/>
  <c r="AI24" i="63"/>
  <c r="AI24" i="76"/>
  <c r="AI24" i="64"/>
  <c r="AD12" i="63"/>
  <c r="AD12" i="76"/>
  <c r="AD12" i="64"/>
  <c r="U40" i="63"/>
  <c r="U40" i="76"/>
  <c r="U40" i="64"/>
  <c r="U40" i="66"/>
  <c r="I33" i="63"/>
  <c r="I33" i="76"/>
  <c r="I33" i="64"/>
  <c r="I33" i="66"/>
  <c r="L57" i="76"/>
  <c r="L57" i="63"/>
  <c r="L56" i="62"/>
  <c r="L57" i="64"/>
  <c r="T54" i="63"/>
  <c r="T54" i="76"/>
  <c r="T54" i="64"/>
  <c r="Q25" i="63"/>
  <c r="Q25" i="76"/>
  <c r="Q25" i="64"/>
  <c r="H42" i="63"/>
  <c r="H42" i="76"/>
  <c r="H42" i="64"/>
  <c r="H41" i="62"/>
  <c r="F19" i="63"/>
  <c r="F19" i="76"/>
  <c r="E19" i="62"/>
  <c r="AM19" i="62"/>
  <c r="F19" i="64"/>
  <c r="D19" i="62"/>
  <c r="M53" i="63"/>
  <c r="M53" i="76"/>
  <c r="M53" i="64"/>
  <c r="AG46" i="63"/>
  <c r="N46" i="66"/>
  <c r="AG46" i="64"/>
  <c r="AG46" i="76"/>
  <c r="T8" i="63"/>
  <c r="T8" i="64"/>
  <c r="T8" i="76"/>
  <c r="T7" i="62"/>
  <c r="X40" i="63"/>
  <c r="X40" i="76"/>
  <c r="X40" i="64"/>
  <c r="X40" i="66"/>
  <c r="P26" i="63"/>
  <c r="P26" i="76"/>
  <c r="P26" i="64"/>
  <c r="R11" i="63"/>
  <c r="R11" i="76"/>
  <c r="R11" i="64"/>
  <c r="K58" i="63"/>
  <c r="K58" i="76"/>
  <c r="K58" i="64"/>
  <c r="Q24" i="63"/>
  <c r="Q24" i="76"/>
  <c r="Q24" i="64"/>
  <c r="K54" i="76"/>
  <c r="K54" i="63"/>
  <c r="K54" i="64"/>
  <c r="R45" i="63"/>
  <c r="R45" i="76"/>
  <c r="R45" i="64"/>
  <c r="R44" i="62"/>
  <c r="AF28" i="63"/>
  <c r="AF28" i="76"/>
  <c r="AF28" i="64"/>
  <c r="T38" i="63"/>
  <c r="T38" i="76"/>
  <c r="T38" i="64"/>
  <c r="T38" i="66"/>
  <c r="AA28" i="63"/>
  <c r="AA28" i="76"/>
  <c r="AA28" i="64"/>
  <c r="AH10" i="63"/>
  <c r="AH10" i="76"/>
  <c r="AH10" i="64"/>
  <c r="F37" i="63"/>
  <c r="F37" i="76"/>
  <c r="F37" i="66"/>
  <c r="D37" i="62"/>
  <c r="F37" i="64"/>
  <c r="AM37" i="62"/>
  <c r="F36" i="62"/>
  <c r="E37" i="62"/>
  <c r="D37" i="65" s="1"/>
  <c r="E37" i="65" s="1"/>
  <c r="AC12" i="63"/>
  <c r="AC12" i="76"/>
  <c r="AC12" i="64"/>
  <c r="AA13" i="63"/>
  <c r="AA13" i="76"/>
  <c r="AA13" i="64"/>
  <c r="I52" i="63"/>
  <c r="I52" i="76"/>
  <c r="I52" i="64"/>
  <c r="AH29" i="63"/>
  <c r="AH29" i="76"/>
  <c r="AH29" i="64"/>
  <c r="AA45" i="63"/>
  <c r="AA45" i="76"/>
  <c r="AA44" i="62"/>
  <c r="AA45" i="64"/>
  <c r="H45" i="66"/>
  <c r="Y13" i="63"/>
  <c r="Y13" i="76"/>
  <c r="Y13" i="64"/>
  <c r="F23" i="76"/>
  <c r="F23" i="63"/>
  <c r="F23" i="64"/>
  <c r="AM23" i="62"/>
  <c r="F22" i="62"/>
  <c r="F21" i="62" s="1"/>
  <c r="D23" i="62"/>
  <c r="E23" i="62"/>
  <c r="AI59" i="63"/>
  <c r="AI59" i="76"/>
  <c r="AI59" i="64"/>
  <c r="AC46" i="63"/>
  <c r="AC46" i="76"/>
  <c r="AC46" i="64"/>
  <c r="J46" i="66"/>
  <c r="N54" i="63"/>
  <c r="N54" i="76"/>
  <c r="N54" i="64"/>
  <c r="AA8" i="63"/>
  <c r="AA8" i="76"/>
  <c r="AA7" i="62"/>
  <c r="AA8" i="64"/>
  <c r="AC19" i="76"/>
  <c r="AC19" i="63"/>
  <c r="AC19" i="64"/>
  <c r="S18" i="63"/>
  <c r="S18" i="76"/>
  <c r="S17" i="62"/>
  <c r="S18" i="64"/>
  <c r="V37" i="63"/>
  <c r="V37" i="76"/>
  <c r="V37" i="64"/>
  <c r="V36" i="62"/>
  <c r="V37" i="66"/>
  <c r="M45" i="63"/>
  <c r="M45" i="76"/>
  <c r="M45" i="64"/>
  <c r="M44" i="62"/>
  <c r="V25" i="63"/>
  <c r="V25" i="76"/>
  <c r="V25" i="64"/>
  <c r="H11" i="76"/>
  <c r="H11" i="63"/>
  <c r="H11" i="64"/>
  <c r="U9" i="63"/>
  <c r="U9" i="76"/>
  <c r="U9" i="64"/>
  <c r="AH24" i="63"/>
  <c r="AH24" i="76"/>
  <c r="AH24" i="64"/>
  <c r="AG9" i="63"/>
  <c r="AG9" i="76"/>
  <c r="AG9" i="64"/>
  <c r="U18" i="76"/>
  <c r="U18" i="63"/>
  <c r="U17" i="62"/>
  <c r="U34" i="62" s="1"/>
  <c r="U18" i="64"/>
  <c r="AH25" i="63"/>
  <c r="AH25" i="76"/>
  <c r="AH25" i="64"/>
  <c r="AG53" i="63"/>
  <c r="AG53" i="76"/>
  <c r="AG53" i="64"/>
  <c r="AJ26" i="63"/>
  <c r="AJ26" i="76"/>
  <c r="AJ26" i="64"/>
  <c r="S15" i="63"/>
  <c r="S15" i="76"/>
  <c r="S15" i="64"/>
  <c r="U58" i="63"/>
  <c r="U58" i="76"/>
  <c r="U58" i="64"/>
  <c r="AA14" i="63"/>
  <c r="AA14" i="76"/>
  <c r="AA14" i="64"/>
  <c r="F27" i="63"/>
  <c r="F27" i="76"/>
  <c r="D27" i="62"/>
  <c r="E27" i="62"/>
  <c r="F27" i="64"/>
  <c r="AM27" i="62"/>
  <c r="U42" i="63"/>
  <c r="U42" i="76"/>
  <c r="U41" i="62"/>
  <c r="U42" i="64"/>
  <c r="S59" i="76"/>
  <c r="S59" i="64"/>
  <c r="S59" i="63"/>
  <c r="AJ51" i="63"/>
  <c r="AJ51" i="76"/>
  <c r="AJ51" i="64"/>
  <c r="Y29" i="63"/>
  <c r="Y29" i="76"/>
  <c r="Y29" i="64"/>
  <c r="F55" i="76"/>
  <c r="F55" i="63"/>
  <c r="D55" i="62"/>
  <c r="AM55" i="62"/>
  <c r="E55" i="62"/>
  <c r="F55" i="64"/>
  <c r="N43" i="63"/>
  <c r="N43" i="76"/>
  <c r="N43" i="64"/>
  <c r="R27" i="63"/>
  <c r="R27" i="76"/>
  <c r="R27" i="64"/>
  <c r="W52" i="76"/>
  <c r="W52" i="63"/>
  <c r="W52" i="64"/>
  <c r="Q58" i="76"/>
  <c r="Q58" i="63"/>
  <c r="Q58" i="64"/>
  <c r="AI51" i="63"/>
  <c r="AI51" i="76"/>
  <c r="AI51" i="64"/>
  <c r="Y33" i="63"/>
  <c r="Y33" i="76"/>
  <c r="Y33" i="66"/>
  <c r="Y33" i="64"/>
  <c r="K15" i="63"/>
  <c r="K15" i="76"/>
  <c r="K15" i="64"/>
  <c r="O39" i="76"/>
  <c r="O39" i="63"/>
  <c r="O39" i="66"/>
  <c r="O39" i="64"/>
  <c r="M13" i="76"/>
  <c r="M13" i="63"/>
  <c r="M13" i="64"/>
  <c r="X27" i="63"/>
  <c r="X27" i="76"/>
  <c r="X27" i="64"/>
  <c r="AA52" i="63"/>
  <c r="AA52" i="76"/>
  <c r="AA52" i="64"/>
  <c r="Z45" i="63"/>
  <c r="Z45" i="76"/>
  <c r="Z45" i="64"/>
  <c r="Z44" i="62"/>
  <c r="G45" i="66"/>
  <c r="V39" i="63"/>
  <c r="V39" i="76"/>
  <c r="V39" i="66"/>
  <c r="V39" i="64"/>
  <c r="Q51" i="63"/>
  <c r="Q51" i="64"/>
  <c r="Q51" i="76"/>
  <c r="AG38" i="63"/>
  <c r="AG38" i="76"/>
  <c r="AG38" i="66"/>
  <c r="AG38" i="64"/>
  <c r="X49" i="63"/>
  <c r="X49" i="76"/>
  <c r="X49" i="64"/>
  <c r="X48" i="62"/>
  <c r="AB57" i="63"/>
  <c r="AB57" i="76"/>
  <c r="AB57" i="64"/>
  <c r="AB56" i="62"/>
  <c r="F13" i="63"/>
  <c r="F13" i="76"/>
  <c r="D13" i="62"/>
  <c r="E13" i="62"/>
  <c r="F13" i="64"/>
  <c r="AM13" i="62"/>
  <c r="I57" i="63"/>
  <c r="I57" i="76"/>
  <c r="I56" i="62"/>
  <c r="I57" i="64"/>
  <c r="AC58" i="63"/>
  <c r="AC58" i="76"/>
  <c r="AC58" i="64"/>
  <c r="AG37" i="76"/>
  <c r="AG37" i="63"/>
  <c r="AG37" i="66"/>
  <c r="AG37" i="64"/>
  <c r="AG36" i="62"/>
  <c r="AD28" i="63"/>
  <c r="AD28" i="76"/>
  <c r="AD28" i="64"/>
  <c r="O19" i="76"/>
  <c r="O19" i="63"/>
  <c r="O19" i="64"/>
  <c r="R15" i="63"/>
  <c r="R15" i="76"/>
  <c r="R15" i="64"/>
  <c r="AI49" i="76"/>
  <c r="AI49" i="63"/>
  <c r="AI49" i="64"/>
  <c r="AI48" i="62"/>
  <c r="AA54" i="63"/>
  <c r="AA54" i="76"/>
  <c r="AA54" i="64"/>
  <c r="J49" i="63"/>
  <c r="J49" i="76"/>
  <c r="J48" i="62"/>
  <c r="J49" i="64"/>
  <c r="AH54" i="63"/>
  <c r="AH54" i="76"/>
  <c r="AH54" i="64"/>
  <c r="AG42" i="63"/>
  <c r="AG42" i="76"/>
  <c r="AG42" i="64"/>
  <c r="N42" i="66"/>
  <c r="AG41" i="62"/>
  <c r="AB49" i="63"/>
  <c r="AB49" i="76"/>
  <c r="AB49" i="64"/>
  <c r="AB48" i="62"/>
  <c r="AG13" i="63"/>
  <c r="AG13" i="76"/>
  <c r="AG13" i="64"/>
  <c r="AE20" i="63"/>
  <c r="AE20" i="76"/>
  <c r="AE20" i="64"/>
  <c r="U25" i="63"/>
  <c r="U25" i="76"/>
  <c r="U25" i="64"/>
  <c r="J42" i="63"/>
  <c r="J42" i="64"/>
  <c r="J42" i="76"/>
  <c r="J41" i="62"/>
  <c r="O40" i="63"/>
  <c r="O40" i="64"/>
  <c r="O40" i="76"/>
  <c r="O40" i="66"/>
  <c r="Z13" i="63"/>
  <c r="Z13" i="76"/>
  <c r="Z13" i="64"/>
  <c r="Y12" i="76"/>
  <c r="Y12" i="63"/>
  <c r="Y12" i="64"/>
  <c r="O20" i="76"/>
  <c r="O20" i="63"/>
  <c r="O20" i="64"/>
  <c r="Q10" i="63"/>
  <c r="Q10" i="76"/>
  <c r="Q10" i="64"/>
  <c r="F39" i="63"/>
  <c r="F39" i="76"/>
  <c r="D39" i="62"/>
  <c r="F39" i="64"/>
  <c r="F39" i="66"/>
  <c r="AM39" i="62"/>
  <c r="E39" i="62"/>
  <c r="D39" i="65" s="1"/>
  <c r="E39" i="65" s="1"/>
  <c r="AH19" i="63"/>
  <c r="AH19" i="76"/>
  <c r="AH19" i="64"/>
  <c r="U37" i="63"/>
  <c r="U36" i="62"/>
  <c r="U37" i="66"/>
  <c r="U37" i="76"/>
  <c r="U37" i="64"/>
  <c r="Q16" i="63"/>
  <c r="Q16" i="76"/>
  <c r="P30" i="78" s="1"/>
  <c r="Q16" i="64"/>
  <c r="N38" i="63"/>
  <c r="N38" i="66"/>
  <c r="N38" i="76"/>
  <c r="N38" i="64"/>
  <c r="T45" i="63"/>
  <c r="T45" i="76"/>
  <c r="T44" i="62"/>
  <c r="T45" i="64"/>
  <c r="K19" i="63"/>
  <c r="K19" i="76"/>
  <c r="K19" i="64"/>
  <c r="K37" i="63"/>
  <c r="K37" i="76"/>
  <c r="K37" i="66"/>
  <c r="K37" i="64"/>
  <c r="K36" i="62"/>
  <c r="J50" i="63"/>
  <c r="J50" i="76"/>
  <c r="J50" i="64"/>
  <c r="T18" i="63"/>
  <c r="T18" i="76"/>
  <c r="T18" i="64"/>
  <c r="T17" i="62"/>
  <c r="N8" i="76"/>
  <c r="N8" i="63"/>
  <c r="N8" i="64"/>
  <c r="N7" i="62"/>
  <c r="Y25" i="63"/>
  <c r="Y25" i="76"/>
  <c r="Y25" i="64"/>
  <c r="Y18" i="63"/>
  <c r="Y18" i="64"/>
  <c r="Y17" i="62"/>
  <c r="Y18" i="76"/>
  <c r="U50" i="76"/>
  <c r="U50" i="63"/>
  <c r="U50" i="64"/>
  <c r="S33" i="63"/>
  <c r="S33" i="76"/>
  <c r="S33" i="64"/>
  <c r="S33" i="66"/>
  <c r="AJ46" i="63"/>
  <c r="AJ46" i="76"/>
  <c r="Q46" i="66"/>
  <c r="AJ46" i="64"/>
  <c r="AI19" i="63"/>
  <c r="AI19" i="76"/>
  <c r="AI19" i="64"/>
  <c r="AD39" i="63"/>
  <c r="AD39" i="76"/>
  <c r="AD39" i="64"/>
  <c r="AD39" i="66"/>
  <c r="R16" i="63"/>
  <c r="R16" i="64"/>
  <c r="R16" i="76"/>
  <c r="Q30" i="78" s="1"/>
  <c r="T26" i="63"/>
  <c r="T26" i="76"/>
  <c r="T26" i="64"/>
  <c r="AD24" i="63"/>
  <c r="AD24" i="76"/>
  <c r="AD24" i="64"/>
  <c r="AI42" i="63"/>
  <c r="AI42" i="76"/>
  <c r="P42" i="66"/>
  <c r="AI41" i="62"/>
  <c r="AI42" i="64"/>
  <c r="Z19" i="63"/>
  <c r="Z19" i="76"/>
  <c r="Z19" i="64"/>
  <c r="AD27" i="63"/>
  <c r="AD27" i="76"/>
  <c r="AD27" i="64"/>
  <c r="R42" i="63"/>
  <c r="R42" i="76"/>
  <c r="R41" i="62"/>
  <c r="R42" i="64"/>
  <c r="AB12" i="63"/>
  <c r="AB12" i="76"/>
  <c r="AB12" i="64"/>
  <c r="S58" i="63"/>
  <c r="S58" i="76"/>
  <c r="S58" i="64"/>
  <c r="F51" i="63"/>
  <c r="F51" i="76"/>
  <c r="D51" i="62"/>
  <c r="F51" i="64"/>
  <c r="E51" i="62"/>
  <c r="AM51" i="62"/>
  <c r="AH26" i="63"/>
  <c r="AH26" i="76"/>
  <c r="AH26" i="64"/>
  <c r="AE11" i="63"/>
  <c r="AE11" i="76"/>
  <c r="AE11" i="64"/>
  <c r="P39" i="63"/>
  <c r="P39" i="76"/>
  <c r="P39" i="66"/>
  <c r="P39" i="64"/>
  <c r="O55" i="63"/>
  <c r="O55" i="76"/>
  <c r="O55" i="64"/>
  <c r="F45" i="76"/>
  <c r="E45" i="62"/>
  <c r="D45" i="62"/>
  <c r="F45" i="64"/>
  <c r="AM45" i="62"/>
  <c r="F44" i="62"/>
  <c r="F45" i="63"/>
  <c r="AI57" i="76"/>
  <c r="AI57" i="63"/>
  <c r="AI56" i="62"/>
  <c r="AI57" i="64"/>
  <c r="U19" i="63"/>
  <c r="U19" i="76"/>
  <c r="U19" i="64"/>
  <c r="AI28" i="63"/>
  <c r="AI28" i="76"/>
  <c r="AI28" i="64"/>
  <c r="M58" i="63"/>
  <c r="M58" i="76"/>
  <c r="M58" i="64"/>
  <c r="AF54" i="63"/>
  <c r="AF54" i="76"/>
  <c r="AF54" i="64"/>
  <c r="Z11" i="63"/>
  <c r="Z11" i="76"/>
  <c r="Z11" i="64"/>
  <c r="AG40" i="63"/>
  <c r="AG40" i="76"/>
  <c r="AG40" i="66"/>
  <c r="AG40" i="64"/>
  <c r="V29" i="63"/>
  <c r="V29" i="76"/>
  <c r="V29" i="64"/>
  <c r="R37" i="63"/>
  <c r="R37" i="76"/>
  <c r="R37" i="66"/>
  <c r="R36" i="62"/>
  <c r="R37" i="64"/>
  <c r="AB15" i="63"/>
  <c r="AB15" i="76"/>
  <c r="AB15" i="64"/>
  <c r="K14" i="63"/>
  <c r="K14" i="76"/>
  <c r="K14" i="64"/>
  <c r="W54" i="63"/>
  <c r="W54" i="76"/>
  <c r="W54" i="64"/>
  <c r="F43" i="63"/>
  <c r="E43" i="62"/>
  <c r="D43" i="65" s="1"/>
  <c r="E43" i="65" s="1"/>
  <c r="AM43" i="62"/>
  <c r="T43" i="66" s="1"/>
  <c r="F43" i="64"/>
  <c r="F43" i="76"/>
  <c r="D43" i="62"/>
  <c r="O25" i="76"/>
  <c r="O25" i="63"/>
  <c r="O25" i="64"/>
  <c r="O8" i="76"/>
  <c r="O8" i="63"/>
  <c r="O7" i="62"/>
  <c r="O8" i="64"/>
  <c r="S27" i="63"/>
  <c r="S27" i="76"/>
  <c r="S27" i="64"/>
  <c r="AG29" i="63"/>
  <c r="AG29" i="76"/>
  <c r="AG29" i="64"/>
  <c r="AB39" i="63"/>
  <c r="AB39" i="76"/>
  <c r="AB39" i="64"/>
  <c r="AB39" i="66"/>
  <c r="Y23" i="63"/>
  <c r="Y23" i="76"/>
  <c r="Y23" i="64"/>
  <c r="Y22" i="62"/>
  <c r="Y21" i="62" s="1"/>
  <c r="M37" i="63"/>
  <c r="M36" i="62"/>
  <c r="M37" i="76"/>
  <c r="M37" i="64"/>
  <c r="M37" i="66"/>
  <c r="P18" i="63"/>
  <c r="P18" i="76"/>
  <c r="P17" i="62"/>
  <c r="P18" i="64"/>
  <c r="V23" i="63"/>
  <c r="V23" i="76"/>
  <c r="V23" i="64"/>
  <c r="V22" i="62"/>
  <c r="AJ12" i="63"/>
  <c r="AJ12" i="64"/>
  <c r="AJ12" i="76"/>
  <c r="AA49" i="63"/>
  <c r="AA49" i="76"/>
  <c r="AA49" i="64"/>
  <c r="AA48" i="62"/>
  <c r="F20" i="63"/>
  <c r="D20" i="62"/>
  <c r="E20" i="62"/>
  <c r="F20" i="76"/>
  <c r="F20" i="64"/>
  <c r="AM20" i="62"/>
  <c r="M12" i="63"/>
  <c r="M12" i="76"/>
  <c r="M12" i="64"/>
  <c r="L8" i="76"/>
  <c r="L8" i="63"/>
  <c r="L7" i="62"/>
  <c r="L8" i="64"/>
  <c r="Q46" i="63"/>
  <c r="Q46" i="76"/>
  <c r="Q46" i="64"/>
  <c r="R40" i="63"/>
  <c r="R40" i="76"/>
  <c r="R40" i="66"/>
  <c r="R40" i="64"/>
  <c r="AH52" i="63"/>
  <c r="AH52" i="76"/>
  <c r="AH52" i="64"/>
  <c r="T49" i="63"/>
  <c r="T49" i="76"/>
  <c r="T49" i="64"/>
  <c r="T48" i="62"/>
  <c r="N15" i="63"/>
  <c r="N15" i="64"/>
  <c r="N15" i="76"/>
  <c r="AJ24" i="63"/>
  <c r="AJ24" i="76"/>
  <c r="AJ24" i="64"/>
  <c r="AE14" i="63"/>
  <c r="AE14" i="76"/>
  <c r="AE14" i="64"/>
  <c r="P28" i="63"/>
  <c r="P28" i="76"/>
  <c r="P28" i="64"/>
  <c r="AB45" i="63"/>
  <c r="AB45" i="76"/>
  <c r="I45" i="66"/>
  <c r="AB45" i="64"/>
  <c r="AB44" i="62"/>
  <c r="O12" i="76"/>
  <c r="O12" i="64"/>
  <c r="O12" i="63"/>
  <c r="J20" i="63"/>
  <c r="J20" i="64"/>
  <c r="J20" i="76"/>
  <c r="L49" i="63"/>
  <c r="L49" i="76"/>
  <c r="L49" i="64"/>
  <c r="L48" i="62"/>
  <c r="S11" i="76"/>
  <c r="S11" i="63"/>
  <c r="S11" i="64"/>
  <c r="H51" i="63"/>
  <c r="H51" i="76"/>
  <c r="H51" i="64"/>
  <c r="AI53" i="63"/>
  <c r="AI53" i="76"/>
  <c r="AI53" i="64"/>
  <c r="Q52" i="63"/>
  <c r="Q52" i="76"/>
  <c r="Q52" i="64"/>
  <c r="R54" i="76"/>
  <c r="R54" i="64"/>
  <c r="R54" i="63"/>
  <c r="H43" i="63"/>
  <c r="H43" i="76"/>
  <c r="H43" i="64"/>
  <c r="AD49" i="63"/>
  <c r="AD49" i="76"/>
  <c r="AD49" i="64"/>
  <c r="AD48" i="62"/>
  <c r="Q59" i="63"/>
  <c r="Q59" i="76"/>
  <c r="Q59" i="64"/>
  <c r="Y46" i="63"/>
  <c r="Y46" i="64"/>
  <c r="Y46" i="76"/>
  <c r="F46" i="66"/>
  <c r="T10" i="63"/>
  <c r="T10" i="76"/>
  <c r="T10" i="64"/>
  <c r="AH18" i="63"/>
  <c r="AH18" i="76"/>
  <c r="AH18" i="64"/>
  <c r="AH17" i="62"/>
  <c r="AE29" i="63"/>
  <c r="AE29" i="76"/>
  <c r="AE29" i="64"/>
  <c r="U51" i="63"/>
  <c r="U51" i="76"/>
  <c r="U51" i="64"/>
  <c r="W49" i="63"/>
  <c r="W49" i="76"/>
  <c r="W49" i="64"/>
  <c r="W48" i="62"/>
  <c r="AJ14" i="63"/>
  <c r="AJ14" i="76"/>
  <c r="AJ14" i="64"/>
  <c r="AA26" i="63"/>
  <c r="AA26" i="76"/>
  <c r="AA26" i="64"/>
  <c r="Q37" i="63"/>
  <c r="Q37" i="76"/>
  <c r="Q36" i="62"/>
  <c r="Q37" i="64"/>
  <c r="Q37" i="66"/>
  <c r="Z40" i="63"/>
  <c r="Z40" i="66"/>
  <c r="Z40" i="76"/>
  <c r="Z40" i="64"/>
  <c r="Y58" i="63"/>
  <c r="Y58" i="76"/>
  <c r="Y58" i="64"/>
  <c r="N57" i="63"/>
  <c r="N57" i="76"/>
  <c r="N56" i="62"/>
  <c r="N57" i="64"/>
  <c r="O59" i="63"/>
  <c r="O59" i="76"/>
  <c r="O59" i="64"/>
  <c r="AB18" i="63"/>
  <c r="AB18" i="76"/>
  <c r="AB18" i="64"/>
  <c r="AB17" i="62"/>
  <c r="P40" i="63"/>
  <c r="P40" i="76"/>
  <c r="P40" i="64"/>
  <c r="P40" i="66"/>
  <c r="R46" i="63"/>
  <c r="R46" i="76"/>
  <c r="R46" i="64"/>
  <c r="AH45" i="63"/>
  <c r="AH45" i="76"/>
  <c r="O45" i="66"/>
  <c r="AH44" i="62"/>
  <c r="AH45" i="64"/>
  <c r="AD18" i="76"/>
  <c r="AD17" i="62"/>
  <c r="AD18" i="64"/>
  <c r="AD18" i="63"/>
  <c r="K46" i="63"/>
  <c r="K46" i="64"/>
  <c r="K46" i="76"/>
  <c r="J33" i="66"/>
  <c r="J33" i="63"/>
  <c r="J33" i="76"/>
  <c r="J33" i="64"/>
  <c r="AC33" i="63"/>
  <c r="AC33" i="64"/>
  <c r="AC33" i="76"/>
  <c r="AC33" i="66"/>
  <c r="F15" i="63"/>
  <c r="F15" i="76"/>
  <c r="D15" i="62"/>
  <c r="AM15" i="62"/>
  <c r="F15" i="64"/>
  <c r="E15" i="62"/>
  <c r="I11" i="76"/>
  <c r="I11" i="63"/>
  <c r="I11" i="64"/>
  <c r="L20" i="63"/>
  <c r="L20" i="64"/>
  <c r="L20" i="76"/>
  <c r="L12" i="63"/>
  <c r="L12" i="76"/>
  <c r="L12" i="64"/>
  <c r="AD57" i="63"/>
  <c r="AD57" i="76"/>
  <c r="AD57" i="64"/>
  <c r="AD56" i="62"/>
  <c r="W9" i="63"/>
  <c r="W9" i="76"/>
  <c r="W9" i="64"/>
  <c r="AH28" i="63"/>
  <c r="AH28" i="76"/>
  <c r="AH28" i="64"/>
  <c r="AB58" i="63"/>
  <c r="AB58" i="76"/>
  <c r="AB58" i="64"/>
  <c r="I18" i="63"/>
  <c r="I18" i="76"/>
  <c r="I18" i="64"/>
  <c r="I17" i="62"/>
  <c r="R14" i="76"/>
  <c r="R14" i="63"/>
  <c r="R14" i="64"/>
  <c r="AA58" i="63"/>
  <c r="AA58" i="76"/>
  <c r="AA58" i="64"/>
  <c r="AJ38" i="63"/>
  <c r="AJ38" i="66"/>
  <c r="AJ38" i="76"/>
  <c r="AJ38" i="64"/>
  <c r="L16" i="63"/>
  <c r="L16" i="76"/>
  <c r="K30" i="78" s="1"/>
  <c r="L16" i="64"/>
  <c r="R52" i="63"/>
  <c r="R52" i="76"/>
  <c r="R52" i="64"/>
  <c r="AI14" i="63"/>
  <c r="AI14" i="76"/>
  <c r="AI14" i="64"/>
  <c r="W57" i="63"/>
  <c r="W57" i="76"/>
  <c r="W56" i="62"/>
  <c r="W57" i="64"/>
  <c r="AA29" i="63"/>
  <c r="AA29" i="76"/>
  <c r="AA29" i="64"/>
  <c r="I20" i="63"/>
  <c r="I20" i="76"/>
  <c r="I20" i="64"/>
  <c r="Z29" i="63"/>
  <c r="Z29" i="76"/>
  <c r="Z29" i="64"/>
  <c r="P14" i="76"/>
  <c r="P14" i="63"/>
  <c r="P14" i="64"/>
  <c r="Q53" i="63"/>
  <c r="Q53" i="64"/>
  <c r="Q53" i="76"/>
  <c r="P57" i="63"/>
  <c r="P57" i="64"/>
  <c r="P57" i="76"/>
  <c r="P56" i="62"/>
  <c r="AG15" i="76"/>
  <c r="AG15" i="63"/>
  <c r="AG15" i="64"/>
  <c r="AE55" i="63"/>
  <c r="AE55" i="76"/>
  <c r="AE55" i="64"/>
  <c r="T59" i="76"/>
  <c r="T59" i="63"/>
  <c r="T59" i="64"/>
  <c r="X45" i="63"/>
  <c r="X45" i="64"/>
  <c r="X45" i="76"/>
  <c r="X44" i="62"/>
  <c r="N24" i="63"/>
  <c r="N24" i="76"/>
  <c r="N24" i="64"/>
  <c r="M20" i="63"/>
  <c r="M20" i="76"/>
  <c r="M20" i="64"/>
  <c r="Z58" i="63"/>
  <c r="Z58" i="76"/>
  <c r="Z58" i="64"/>
  <c r="N19" i="63"/>
  <c r="N19" i="76"/>
  <c r="N19" i="64"/>
  <c r="T50" i="63"/>
  <c r="T50" i="76"/>
  <c r="T50" i="64"/>
  <c r="L26" i="76"/>
  <c r="L26" i="63"/>
  <c r="L26" i="64"/>
  <c r="W45" i="63"/>
  <c r="W44" i="62"/>
  <c r="W45" i="76"/>
  <c r="W45" i="64"/>
  <c r="M57" i="63"/>
  <c r="M57" i="76"/>
  <c r="M56" i="62"/>
  <c r="M57" i="64"/>
  <c r="AJ27" i="63"/>
  <c r="AJ27" i="76"/>
  <c r="AJ27" i="64"/>
  <c r="AB38" i="63"/>
  <c r="AB38" i="76"/>
  <c r="AB38" i="64"/>
  <c r="AB38" i="66"/>
  <c r="Q40" i="63"/>
  <c r="Q40" i="76"/>
  <c r="Q40" i="64"/>
  <c r="Q40" i="66"/>
  <c r="AG33" i="63"/>
  <c r="AG33" i="76"/>
  <c r="AG33" i="64"/>
  <c r="AG33" i="66"/>
  <c r="J51" i="63"/>
  <c r="J51" i="76"/>
  <c r="J51" i="64"/>
  <c r="Q50" i="63"/>
  <c r="Q50" i="76"/>
  <c r="Q50" i="64"/>
  <c r="J57" i="63"/>
  <c r="J57" i="76"/>
  <c r="J57" i="64"/>
  <c r="J56" i="62"/>
  <c r="Z18" i="63"/>
  <c r="Z18" i="76"/>
  <c r="Z17" i="62"/>
  <c r="Z34" i="62" s="1"/>
  <c r="Z18" i="64"/>
  <c r="R28" i="76"/>
  <c r="R28" i="63"/>
  <c r="R28" i="64"/>
  <c r="AD50" i="63"/>
  <c r="AD50" i="76"/>
  <c r="AD50" i="64"/>
  <c r="L53" i="76"/>
  <c r="L53" i="63"/>
  <c r="L53" i="64"/>
  <c r="Q28" i="63"/>
  <c r="Q28" i="76"/>
  <c r="Q28" i="64"/>
  <c r="X13" i="63"/>
  <c r="X13" i="76"/>
  <c r="X13" i="64"/>
  <c r="AI46" i="63"/>
  <c r="AI46" i="76"/>
  <c r="AI46" i="64"/>
  <c r="P46" i="66"/>
  <c r="Z28" i="63"/>
  <c r="Z28" i="76"/>
  <c r="Z28" i="64"/>
  <c r="M54" i="63"/>
  <c r="M54" i="76"/>
  <c r="M54" i="64"/>
  <c r="K8" i="63"/>
  <c r="K7" i="62"/>
  <c r="K8" i="76"/>
  <c r="K8" i="64"/>
  <c r="J18" i="76"/>
  <c r="J18" i="63"/>
  <c r="J18" i="64"/>
  <c r="J17" i="62"/>
  <c r="AF27" i="63"/>
  <c r="AF27" i="76"/>
  <c r="AF27" i="64"/>
  <c r="AB46" i="63"/>
  <c r="AB46" i="76"/>
  <c r="AB46" i="64"/>
  <c r="I46" i="66"/>
  <c r="M50" i="76"/>
  <c r="M50" i="63"/>
  <c r="M50" i="64"/>
  <c r="AH37" i="63"/>
  <c r="AH37" i="76"/>
  <c r="AH37" i="66"/>
  <c r="AH37" i="64"/>
  <c r="AH36" i="62"/>
  <c r="AB29" i="76"/>
  <c r="AB29" i="63"/>
  <c r="AB29" i="64"/>
  <c r="AE52" i="63"/>
  <c r="AE52" i="76"/>
  <c r="AE52" i="64"/>
  <c r="P45" i="63"/>
  <c r="P45" i="76"/>
  <c r="P45" i="64"/>
  <c r="P44" i="62"/>
  <c r="L55" i="76"/>
  <c r="L55" i="63"/>
  <c r="L55" i="64"/>
  <c r="J58" i="63"/>
  <c r="J58" i="76"/>
  <c r="J58" i="64"/>
  <c r="M24" i="63"/>
  <c r="M24" i="76"/>
  <c r="M24" i="64"/>
  <c r="O43" i="63"/>
  <c r="O43" i="76"/>
  <c r="O43" i="64"/>
  <c r="P58" i="63"/>
  <c r="P58" i="76"/>
  <c r="P58" i="64"/>
  <c r="W10" i="63"/>
  <c r="W10" i="76"/>
  <c r="W10" i="64"/>
  <c r="AD8" i="63"/>
  <c r="AD7" i="62"/>
  <c r="AD8" i="64"/>
  <c r="AD8" i="76"/>
  <c r="I28" i="63"/>
  <c r="I28" i="76"/>
  <c r="I28" i="64"/>
  <c r="U11" i="63"/>
  <c r="U11" i="76"/>
  <c r="U11" i="64"/>
  <c r="Z49" i="63"/>
  <c r="Z49" i="76"/>
  <c r="Z48" i="62"/>
  <c r="Z49" i="64"/>
  <c r="M19" i="63"/>
  <c r="M19" i="76"/>
  <c r="M19" i="64"/>
  <c r="U26" i="76"/>
  <c r="U26" i="63"/>
  <c r="U26" i="64"/>
  <c r="F33" i="63"/>
  <c r="F33" i="76"/>
  <c r="D33" i="62"/>
  <c r="AM33" i="62"/>
  <c r="F33" i="66"/>
  <c r="E33" i="62"/>
  <c r="D33" i="65" s="1"/>
  <c r="E33" i="65" s="1"/>
  <c r="F33" i="64"/>
  <c r="J54" i="63"/>
  <c r="J54" i="76"/>
  <c r="J54" i="64"/>
  <c r="H39" i="63"/>
  <c r="H39" i="76"/>
  <c r="H39" i="66"/>
  <c r="H39" i="64"/>
  <c r="U16" i="63"/>
  <c r="U16" i="76"/>
  <c r="T30" i="78" s="1"/>
  <c r="U16" i="64"/>
  <c r="S9" i="63"/>
  <c r="S9" i="76"/>
  <c r="S9" i="64"/>
  <c r="AB53" i="63"/>
  <c r="AB53" i="76"/>
  <c r="AB53" i="64"/>
  <c r="I8" i="63"/>
  <c r="I8" i="76"/>
  <c r="I8" i="64"/>
  <c r="I7" i="62"/>
  <c r="N55" i="76"/>
  <c r="N55" i="63"/>
  <c r="N55" i="64"/>
  <c r="T46" i="63"/>
  <c r="T46" i="76"/>
  <c r="T46" i="64"/>
  <c r="Y53" i="63"/>
  <c r="Y53" i="76"/>
  <c r="Y53" i="64"/>
  <c r="Y19" i="76"/>
  <c r="Y19" i="63"/>
  <c r="Y19" i="64"/>
  <c r="J24" i="63"/>
  <c r="J24" i="76"/>
  <c r="J24" i="64"/>
  <c r="AF59" i="63"/>
  <c r="AF59" i="76"/>
  <c r="AF59" i="64"/>
  <c r="V38" i="63"/>
  <c r="V38" i="76"/>
  <c r="V38" i="64"/>
  <c r="V38" i="66"/>
  <c r="F11" i="63"/>
  <c r="F11" i="76"/>
  <c r="E11" i="62"/>
  <c r="AM11" i="62"/>
  <c r="F11" i="64"/>
  <c r="D11" i="62"/>
  <c r="H38" i="63"/>
  <c r="H38" i="76"/>
  <c r="H38" i="64"/>
  <c r="H38" i="66"/>
  <c r="K27" i="63"/>
  <c r="K27" i="76"/>
  <c r="K27" i="64"/>
  <c r="AD45" i="63"/>
  <c r="AD44" i="62"/>
  <c r="AD45" i="76"/>
  <c r="K45" i="66"/>
  <c r="AD45" i="64"/>
  <c r="L24" i="76"/>
  <c r="L24" i="64"/>
  <c r="L24" i="63"/>
  <c r="AJ57" i="76"/>
  <c r="AJ57" i="63"/>
  <c r="AJ56" i="62"/>
  <c r="AJ57" i="64"/>
  <c r="U8" i="76"/>
  <c r="U8" i="63"/>
  <c r="U8" i="64"/>
  <c r="U7" i="62"/>
  <c r="AI9" i="63"/>
  <c r="AI9" i="76"/>
  <c r="AI9" i="64"/>
  <c r="P13" i="63"/>
  <c r="P13" i="76"/>
  <c r="P13" i="64"/>
  <c r="L39" i="63"/>
  <c r="L39" i="76"/>
  <c r="L39" i="66"/>
  <c r="L39" i="64"/>
  <c r="R9" i="63"/>
  <c r="R9" i="76"/>
  <c r="R9" i="64"/>
  <c r="M49" i="63"/>
  <c r="M49" i="76"/>
  <c r="M48" i="62"/>
  <c r="M49" i="64"/>
  <c r="AD9" i="63"/>
  <c r="AD9" i="76"/>
  <c r="AD9" i="64"/>
  <c r="AB23" i="63"/>
  <c r="AB23" i="76"/>
  <c r="AB23" i="64"/>
  <c r="AB22" i="62"/>
  <c r="AB21" i="62" s="1"/>
  <c r="W15" i="63"/>
  <c r="W15" i="76"/>
  <c r="W15" i="64"/>
  <c r="R49" i="63"/>
  <c r="R49" i="76"/>
  <c r="R48" i="62"/>
  <c r="R49" i="64"/>
  <c r="M51" i="63"/>
  <c r="M51" i="76"/>
  <c r="M51" i="64"/>
  <c r="Z55" i="76"/>
  <c r="Z55" i="64"/>
  <c r="Z55" i="63"/>
  <c r="R26" i="63"/>
  <c r="R26" i="76"/>
  <c r="R26" i="64"/>
  <c r="H27" i="63"/>
  <c r="H27" i="76"/>
  <c r="H27" i="64"/>
  <c r="K33" i="63"/>
  <c r="K33" i="76"/>
  <c r="K33" i="66"/>
  <c r="K33" i="64"/>
  <c r="AJ11" i="63"/>
  <c r="AJ11" i="76"/>
  <c r="AJ11" i="64"/>
  <c r="AC59" i="63"/>
  <c r="AC59" i="76"/>
  <c r="AC59" i="64"/>
  <c r="AE54" i="76"/>
  <c r="AE54" i="63"/>
  <c r="AE54" i="64"/>
  <c r="M27" i="63"/>
  <c r="M27" i="76"/>
  <c r="M27" i="64"/>
  <c r="F25" i="76"/>
  <c r="F25" i="63"/>
  <c r="E25" i="62"/>
  <c r="AM25" i="62"/>
  <c r="F25" i="64"/>
  <c r="D25" i="62"/>
  <c r="AA15" i="63"/>
  <c r="AA15" i="76"/>
  <c r="AA15" i="64"/>
  <c r="U57" i="63"/>
  <c r="U57" i="76"/>
  <c r="U56" i="62"/>
  <c r="U57" i="64"/>
  <c r="AC15" i="76"/>
  <c r="AC15" i="63"/>
  <c r="AC15" i="64"/>
  <c r="AE51" i="63"/>
  <c r="AE51" i="76"/>
  <c r="AE51" i="64"/>
  <c r="T15" i="63"/>
  <c r="T15" i="76"/>
  <c r="T15" i="64"/>
  <c r="J29" i="76"/>
  <c r="J29" i="63"/>
  <c r="J29" i="64"/>
  <c r="AE25" i="76"/>
  <c r="AE25" i="63"/>
  <c r="AE25" i="64"/>
  <c r="AE50" i="76"/>
  <c r="AE50" i="63"/>
  <c r="AE50" i="64"/>
  <c r="AI26" i="63"/>
  <c r="AI26" i="76"/>
  <c r="AI26" i="64"/>
  <c r="J11" i="63"/>
  <c r="J11" i="76"/>
  <c r="J11" i="64"/>
  <c r="AD54" i="76"/>
  <c r="AD54" i="64"/>
  <c r="AD54" i="63"/>
  <c r="Y55" i="76"/>
  <c r="Y55" i="63"/>
  <c r="Y55" i="64"/>
  <c r="AJ40" i="76"/>
  <c r="AJ40" i="66"/>
  <c r="AJ40" i="63"/>
  <c r="AJ40" i="64"/>
  <c r="R20" i="63"/>
  <c r="R20" i="76"/>
  <c r="R20" i="64"/>
  <c r="S46" i="63"/>
  <c r="S46" i="76"/>
  <c r="S46" i="64"/>
  <c r="AH15" i="63"/>
  <c r="AH15" i="76"/>
  <c r="AH15" i="64"/>
  <c r="L15" i="63"/>
  <c r="L15" i="76"/>
  <c r="L15" i="64"/>
  <c r="AF57" i="63"/>
  <c r="AF57" i="76"/>
  <c r="AF57" i="64"/>
  <c r="AF56" i="62"/>
  <c r="Q20" i="63"/>
  <c r="Q20" i="76"/>
  <c r="Q20" i="64"/>
  <c r="T25" i="63"/>
  <c r="T25" i="76"/>
  <c r="T25" i="64"/>
  <c r="M14" i="63"/>
  <c r="M14" i="76"/>
  <c r="M14" i="64"/>
  <c r="S38" i="76"/>
  <c r="S38" i="63"/>
  <c r="S38" i="64"/>
  <c r="S38" i="66"/>
  <c r="AE42" i="63"/>
  <c r="AE42" i="76"/>
  <c r="AE41" i="62"/>
  <c r="AE42" i="64"/>
  <c r="L42" i="66"/>
  <c r="V12" i="63"/>
  <c r="V12" i="76"/>
  <c r="V12" i="64"/>
  <c r="AE39" i="76"/>
  <c r="AE39" i="63"/>
  <c r="AE39" i="64"/>
  <c r="AE39" i="66"/>
  <c r="AA23" i="63"/>
  <c r="AA23" i="76"/>
  <c r="AA23" i="64"/>
  <c r="AA22" i="62"/>
  <c r="AA21" i="62" s="1"/>
  <c r="Y51" i="76"/>
  <c r="Y51" i="63"/>
  <c r="Y51" i="64"/>
  <c r="X18" i="63"/>
  <c r="X18" i="76"/>
  <c r="X18" i="64"/>
  <c r="X17" i="62"/>
  <c r="X34" i="62" s="1"/>
  <c r="T52" i="63"/>
  <c r="T52" i="76"/>
  <c r="T52" i="64"/>
  <c r="AI16" i="76"/>
  <c r="AH30" i="78" s="1"/>
  <c r="AI16" i="63"/>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EH48" i="31"/>
  <c r="DZ26" i="31"/>
  <c r="DZ43" i="31"/>
  <c r="DZ7" i="31"/>
  <c r="EH44" i="31"/>
  <c r="EH27" i="31"/>
  <c r="EH22" i="31"/>
  <c r="EH39" i="31"/>
  <c r="DZ12" i="31"/>
  <c r="DZ13" i="31"/>
  <c r="DZ20" i="31"/>
  <c r="EH8" i="31"/>
  <c r="DZ41" i="31"/>
  <c r="EH13" i="31"/>
  <c r="DZ50" i="31"/>
  <c r="EH38" i="31"/>
  <c r="DZ47" i="31"/>
  <c r="DZ48" i="31"/>
  <c r="DZ9" i="31"/>
  <c r="EH52" i="31"/>
  <c r="DZ22" i="31"/>
  <c r="AO58" i="66"/>
  <c r="EH54" i="31"/>
  <c r="EH3" i="31"/>
  <c r="DZ4" i="31"/>
  <c r="EH6" i="31"/>
  <c r="DZ5" i="31"/>
  <c r="DZ15" i="31"/>
  <c r="EH55" i="31"/>
  <c r="EH34" i="31"/>
  <c r="EH12" i="31"/>
  <c r="DZ36" i="31"/>
  <c r="DZ30" i="31"/>
  <c r="DZ3" i="31"/>
  <c r="EH49" i="31"/>
  <c r="EH5" i="31"/>
  <c r="DZ11" i="31"/>
  <c r="DZ29" i="31"/>
  <c r="DZ45" i="31"/>
  <c r="EH4" i="31"/>
  <c r="EH53" i="31"/>
  <c r="EH9" i="31"/>
  <c r="DZ10" i="31"/>
  <c r="EH47" i="31"/>
  <c r="EH19" i="31"/>
  <c r="DZ32" i="31"/>
  <c r="EH16" i="31"/>
  <c r="DZ6" i="31"/>
  <c r="EH43" i="31"/>
  <c r="EH7" i="31"/>
  <c r="DZ54" i="31"/>
  <c r="AO23" i="66"/>
  <c r="DZ53" i="31"/>
  <c r="DZ14" i="31"/>
  <c r="EH51" i="31"/>
  <c r="EH35" i="31"/>
  <c r="EH26" i="31"/>
  <c r="DZ8" i="31"/>
  <c r="DZ24" i="31"/>
  <c r="DZ37" i="31"/>
  <c r="DZ44" i="31"/>
  <c r="DZ38" i="31"/>
  <c r="DZ39" i="31"/>
  <c r="EH21" i="31"/>
  <c r="EH42" i="31"/>
  <c r="EH41" i="31"/>
  <c r="DZ28" i="31"/>
  <c r="DZ34" i="31"/>
  <c r="DZ25" i="31"/>
  <c r="DZ40" i="31"/>
  <c r="DZ42" i="31"/>
  <c r="EH31" i="31"/>
  <c r="DZ56" i="31"/>
  <c r="EH37" i="31"/>
  <c r="EH25" i="31"/>
  <c r="EH24" i="31"/>
  <c r="EH18" i="31"/>
  <c r="EH28" i="31"/>
  <c r="DZ35" i="31"/>
  <c r="DZ46" i="31"/>
  <c r="EH33" i="31"/>
  <c r="EH10" i="31"/>
  <c r="EH17" i="31"/>
  <c r="DZ55" i="31"/>
  <c r="DZ23" i="31"/>
  <c r="DZ18" i="31"/>
  <c r="EH11" i="31"/>
  <c r="EH29" i="31"/>
  <c r="EH14" i="31"/>
  <c r="DZ19" i="31"/>
  <c r="DZ51" i="31"/>
  <c r="EH45" i="31"/>
  <c r="EH56" i="31"/>
  <c r="EH40" i="31"/>
  <c r="DZ52" i="31"/>
  <c r="DZ31" i="31"/>
  <c r="EH20" i="31"/>
  <c r="EH36" i="31"/>
  <c r="EH50" i="31"/>
  <c r="EH15" i="31"/>
  <c r="EH30" i="31"/>
  <c r="EH46" i="31"/>
  <c r="DZ27" i="31"/>
  <c r="DZ33" i="31"/>
  <c r="I34" i="62" l="1"/>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AH32" i="63"/>
  <c r="W41" i="76"/>
  <c r="W41" i="63"/>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AH75" i="62"/>
  <c r="O44" i="64"/>
  <c r="F44" i="63"/>
  <c r="M44" i="76"/>
  <c r="W44" i="76"/>
  <c r="M44" i="63"/>
  <c r="AN22" i="62"/>
  <c r="AN21" i="62" s="1"/>
  <c r="AH44" i="76"/>
  <c r="T41" i="63"/>
  <c r="P44" i="64"/>
  <c r="AI41" i="64"/>
  <c r="F47" i="62"/>
  <c r="F75" i="62" s="1"/>
  <c r="AN7" i="62"/>
  <c r="AN48" i="62"/>
  <c r="AN36" i="62"/>
  <c r="AN56" i="62"/>
  <c r="AN31" i="62"/>
  <c r="AN32" i="62"/>
  <c r="AN41" i="62"/>
  <c r="AN44" i="62"/>
  <c r="AN17" i="62"/>
  <c r="J32" i="63"/>
  <c r="W44" i="64"/>
  <c r="AG44" i="64"/>
  <c r="I44" i="64"/>
  <c r="I41" i="63"/>
  <c r="M41" i="76"/>
  <c r="AA32" i="64"/>
  <c r="K41" i="66"/>
  <c r="I44" i="63"/>
  <c r="AF44" i="63"/>
  <c r="W32" i="63"/>
  <c r="AF56" i="76"/>
  <c r="U36" i="66"/>
  <c r="X47" i="62"/>
  <c r="X75" i="62" s="1"/>
  <c r="R32" i="64"/>
  <c r="I44" i="76"/>
  <c r="Y47" i="62"/>
  <c r="Y75" i="62" s="1"/>
  <c r="AA41" i="63"/>
  <c r="M41" i="63"/>
  <c r="AH44" i="64"/>
  <c r="F44" i="64"/>
  <c r="AG41" i="63"/>
  <c r="R32" i="63"/>
  <c r="H41" i="66"/>
  <c r="F31" i="76"/>
  <c r="D31" i="76" s="1"/>
  <c r="O41" i="63"/>
  <c r="AB56" i="63"/>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AA30" i="76"/>
  <c r="Y30" i="76"/>
  <c r="Z17" i="76"/>
  <c r="M30" i="76"/>
  <c r="S30" i="76"/>
  <c r="M44" i="64"/>
  <c r="M30" i="62"/>
  <c r="N30" i="76"/>
  <c r="AA30" i="62"/>
  <c r="I30" i="62"/>
  <c r="AI30" i="76"/>
  <c r="AD30" i="76"/>
  <c r="I30" i="76"/>
  <c r="Z30" i="76"/>
  <c r="AH30" i="62"/>
  <c r="S30" i="62"/>
  <c r="L30" i="62"/>
  <c r="Q30" i="62"/>
  <c r="Y30" i="62"/>
  <c r="Z30" i="62"/>
  <c r="L30" i="76"/>
  <c r="AH30" i="76"/>
  <c r="Q30" i="76"/>
  <c r="N30" i="62"/>
  <c r="R30" i="62"/>
  <c r="AD30" i="62"/>
  <c r="T30" i="62"/>
  <c r="W30" i="62"/>
  <c r="AI30" i="62"/>
  <c r="T30" i="76"/>
  <c r="R30" i="76"/>
  <c r="AG30" i="62"/>
  <c r="AJ30" i="62"/>
  <c r="V30" i="62"/>
  <c r="W30" i="76"/>
  <c r="D77" i="62"/>
  <c r="P30" i="62"/>
  <c r="J30" i="62"/>
  <c r="AG30" i="76"/>
  <c r="J30" i="76"/>
  <c r="P30" i="76"/>
  <c r="AJ30" i="76"/>
  <c r="D31" i="62"/>
  <c r="E31" i="62"/>
  <c r="D31" i="65" s="1"/>
  <c r="E31" i="65" s="1"/>
  <c r="E32" i="62"/>
  <c r="D32" i="65" s="1"/>
  <c r="E32" i="65" s="1"/>
  <c r="D32" i="62"/>
  <c r="U30" i="62"/>
  <c r="O30" i="62"/>
  <c r="F32" i="76"/>
  <c r="X30" i="76"/>
  <c r="H30" i="76"/>
  <c r="AB30" i="76"/>
  <c r="AB30" i="62"/>
  <c r="AM31" i="62"/>
  <c r="X30" i="62"/>
  <c r="K30" i="62"/>
  <c r="AE30" i="62"/>
  <c r="AF30" i="76"/>
  <c r="O30" i="76"/>
  <c r="AM32" i="62"/>
  <c r="F30" i="62"/>
  <c r="H30" i="62"/>
  <c r="AC30" i="62"/>
  <c r="AF30" i="62"/>
  <c r="AC30" i="76"/>
  <c r="AE30" i="76"/>
  <c r="V30" i="76"/>
  <c r="U30" i="76"/>
  <c r="AE62" i="62"/>
  <c r="AC44" i="64"/>
  <c r="K44" i="64"/>
  <c r="AE44" i="64"/>
  <c r="P44" i="63"/>
  <c r="O47" i="62"/>
  <c r="O75" i="62" s="1"/>
  <c r="AD56" i="76"/>
  <c r="N56" i="64"/>
  <c r="S32" i="64"/>
  <c r="H44" i="66"/>
  <c r="X56" i="76"/>
  <c r="Z41" i="64"/>
  <c r="T41" i="64"/>
  <c r="AG56" i="76"/>
  <c r="L44" i="64"/>
  <c r="M62" i="62"/>
  <c r="R47" i="62"/>
  <c r="R75" i="62" s="1"/>
  <c r="X44" i="63"/>
  <c r="AH44" i="63"/>
  <c r="S41" i="63"/>
  <c r="AH41" i="76"/>
  <c r="J44" i="64"/>
  <c r="I41" i="66"/>
  <c r="N44" i="64"/>
  <c r="AF47" i="62"/>
  <c r="AF75" i="62" s="1"/>
  <c r="S44" i="63"/>
  <c r="AA56" i="76"/>
  <c r="AB32" i="63"/>
  <c r="D41" i="62"/>
  <c r="E44" i="62"/>
  <c r="D44" i="65" s="1"/>
  <c r="E44" i="65" s="1"/>
  <c r="N41" i="64"/>
  <c r="V35" i="62"/>
  <c r="AC41" i="64"/>
  <c r="H56" i="64"/>
  <c r="AF56" i="64"/>
  <c r="AJ56" i="63"/>
  <c r="AE41" i="63"/>
  <c r="AD44" i="64"/>
  <c r="Z47" i="62"/>
  <c r="Z75" i="62" s="1"/>
  <c r="AH17" i="76"/>
  <c r="Q44" i="64"/>
  <c r="AJ44" i="76"/>
  <c r="K32" i="64"/>
  <c r="J41" i="64"/>
  <c r="N41" i="66"/>
  <c r="U41" i="63"/>
  <c r="Q41" i="76"/>
  <c r="I41" i="76"/>
  <c r="U44" i="76"/>
  <c r="W36" i="64"/>
  <c r="L47" i="62"/>
  <c r="L75" i="62" s="1"/>
  <c r="Q47" i="62"/>
  <c r="Q75" i="62" s="1"/>
  <c r="AB44" i="64"/>
  <c r="U36" i="64"/>
  <c r="L32" i="63"/>
  <c r="X41" i="76"/>
  <c r="P41" i="64"/>
  <c r="T44" i="76"/>
  <c r="M56" i="76"/>
  <c r="Y44" i="63"/>
  <c r="M36" i="63"/>
  <c r="T64" i="62"/>
  <c r="Z44" i="76"/>
  <c r="AF41" i="76"/>
  <c r="M44" i="66"/>
  <c r="R36" i="76"/>
  <c r="S36" i="64"/>
  <c r="T41" i="76"/>
  <c r="N44" i="63"/>
  <c r="X22" i="64"/>
  <c r="X21" i="64" s="1"/>
  <c r="AI47" i="62"/>
  <c r="AI75" i="62" s="1"/>
  <c r="Y41" i="64"/>
  <c r="K44" i="66"/>
  <c r="V41" i="63"/>
  <c r="E17" i="62"/>
  <c r="AM41" i="62"/>
  <c r="AG36" i="63"/>
  <c r="Z17" i="64"/>
  <c r="U32" i="64"/>
  <c r="AM22" i="62"/>
  <c r="AM21" i="62" s="1"/>
  <c r="R17" i="63"/>
  <c r="Z44" i="63"/>
  <c r="N44" i="66"/>
  <c r="AJ44" i="64"/>
  <c r="H64" i="62"/>
  <c r="AC32" i="64"/>
  <c r="AE17" i="76"/>
  <c r="AE56" i="64"/>
  <c r="K47" i="62"/>
  <c r="K75" i="62" s="1"/>
  <c r="J44" i="63"/>
  <c r="AG17" i="63"/>
  <c r="S41" i="64"/>
  <c r="W36" i="76"/>
  <c r="H17" i="76"/>
  <c r="V56" i="63"/>
  <c r="P35" i="62"/>
  <c r="AA56" i="63"/>
  <c r="AD56" i="63"/>
  <c r="Y56" i="76"/>
  <c r="R41" i="64"/>
  <c r="K36" i="63"/>
  <c r="J41" i="76"/>
  <c r="N41" i="76"/>
  <c r="U41" i="76"/>
  <c r="H62" i="62"/>
  <c r="K41" i="64"/>
  <c r="I36" i="66"/>
  <c r="AE44" i="76"/>
  <c r="AJ17" i="64"/>
  <c r="H56" i="76"/>
  <c r="AJ41" i="76"/>
  <c r="V44" i="76"/>
  <c r="AG56" i="63"/>
  <c r="L44" i="76"/>
  <c r="AD41" i="64"/>
  <c r="Y48" i="76"/>
  <c r="AA22" i="63"/>
  <c r="AA21" i="63" s="1"/>
  <c r="L41" i="66"/>
  <c r="S44" i="64"/>
  <c r="H22" i="63"/>
  <c r="H21" i="63" s="1"/>
  <c r="AJ56" i="76"/>
  <c r="AI44" i="76"/>
  <c r="Q36" i="64"/>
  <c r="Z56" i="76"/>
  <c r="P56" i="63"/>
  <c r="W56" i="64"/>
  <c r="K44" i="76"/>
  <c r="AD32" i="64"/>
  <c r="R44" i="64"/>
  <c r="O56" i="76"/>
  <c r="N56" i="76"/>
  <c r="L48" i="76"/>
  <c r="J17" i="63"/>
  <c r="AA48" i="63"/>
  <c r="O22" i="63"/>
  <c r="O21" i="63" s="1"/>
  <c r="M56" i="64"/>
  <c r="AI41" i="76"/>
  <c r="AG36" i="64"/>
  <c r="S56" i="76"/>
  <c r="S17" i="76"/>
  <c r="J44" i="66"/>
  <c r="T36" i="76"/>
  <c r="F32" i="64"/>
  <c r="L56" i="64"/>
  <c r="AC35" i="62"/>
  <c r="O35" i="62"/>
  <c r="S48" i="76"/>
  <c r="L41" i="76"/>
  <c r="AH41" i="63"/>
  <c r="AF32" i="63"/>
  <c r="AA17" i="64"/>
  <c r="AJ35" i="62"/>
  <c r="W17" i="76"/>
  <c r="AB41" i="64"/>
  <c r="P41" i="76"/>
  <c r="AA41" i="76"/>
  <c r="AF44" i="64"/>
  <c r="D45" i="65"/>
  <c r="E45" i="65" s="1"/>
  <c r="E41" i="62"/>
  <c r="D41" i="65" s="1"/>
  <c r="E41" i="65" s="1"/>
  <c r="AG32" i="63"/>
  <c r="AF56" i="63"/>
  <c r="T44" i="63"/>
  <c r="I44" i="66"/>
  <c r="Z32" i="64"/>
  <c r="M56" i="63"/>
  <c r="X44" i="76"/>
  <c r="L17" i="63"/>
  <c r="F44" i="66"/>
  <c r="M36" i="64"/>
  <c r="S22" i="76"/>
  <c r="AJ44" i="63"/>
  <c r="K36" i="66"/>
  <c r="AG41" i="64"/>
  <c r="AA44" i="76"/>
  <c r="Q41" i="63"/>
  <c r="O44" i="76"/>
  <c r="AC22" i="63"/>
  <c r="AC21" i="63" s="1"/>
  <c r="Z41" i="76"/>
  <c r="AF41" i="63"/>
  <c r="Q56" i="64"/>
  <c r="AM17" i="62"/>
  <c r="H41" i="63"/>
  <c r="P44" i="66"/>
  <c r="P36" i="76"/>
  <c r="W22" i="63"/>
  <c r="W21" i="63" s="1"/>
  <c r="U56" i="63"/>
  <c r="V36" i="66"/>
  <c r="V35" i="66" s="1"/>
  <c r="J22" i="76"/>
  <c r="Y17" i="76"/>
  <c r="Y44" i="64"/>
  <c r="AM56" i="62"/>
  <c r="L41" i="64"/>
  <c r="AA62" i="62"/>
  <c r="AC56" i="63"/>
  <c r="Y32" i="63"/>
  <c r="F35" i="62"/>
  <c r="L44" i="66"/>
  <c r="AG17" i="76"/>
  <c r="W17" i="64"/>
  <c r="X44" i="64"/>
  <c r="N36" i="66"/>
  <c r="J22" i="64"/>
  <c r="J21" i="64" s="1"/>
  <c r="AD64" i="62"/>
  <c r="J17" i="76"/>
  <c r="J34" i="76" s="1"/>
  <c r="Q36" i="66"/>
  <c r="M35" i="62"/>
  <c r="Y22" i="76"/>
  <c r="AI56" i="63"/>
  <c r="S56" i="63"/>
  <c r="U36" i="76"/>
  <c r="AB47" i="62"/>
  <c r="AB75" i="62" s="1"/>
  <c r="I56" i="64"/>
  <c r="L56" i="76"/>
  <c r="AF35" i="62"/>
  <c r="Y41" i="63"/>
  <c r="AA35" i="62"/>
  <c r="M48" i="63"/>
  <c r="AD48" i="64"/>
  <c r="J56" i="76"/>
  <c r="M47" i="62"/>
  <c r="M75" i="62" s="1"/>
  <c r="L22" i="63"/>
  <c r="L21" i="63" s="1"/>
  <c r="M17" i="76"/>
  <c r="AB36" i="76"/>
  <c r="P36" i="63"/>
  <c r="AI48" i="76"/>
  <c r="V22" i="76"/>
  <c r="D36" i="62"/>
  <c r="AC44" i="76"/>
  <c r="AA36" i="66"/>
  <c r="AA35" i="66" s="1"/>
  <c r="AE7" i="76"/>
  <c r="AD12" i="78" s="1"/>
  <c r="E19" i="64"/>
  <c r="W47" i="62"/>
  <c r="W75" i="62" s="1"/>
  <c r="U48" i="76"/>
  <c r="J47" i="62"/>
  <c r="J75" i="62" s="1"/>
  <c r="F7" i="64"/>
  <c r="AI56" i="64"/>
  <c r="AA64" i="62"/>
  <c r="R44" i="63"/>
  <c r="P17" i="76"/>
  <c r="AB17" i="63"/>
  <c r="Q7" i="64"/>
  <c r="Y44" i="76"/>
  <c r="X17" i="63"/>
  <c r="T22" i="76"/>
  <c r="S36" i="66"/>
  <c r="S35" i="66" s="1"/>
  <c r="J56" i="64"/>
  <c r="Y22" i="64"/>
  <c r="Y21" i="64" s="1"/>
  <c r="AI64" i="62"/>
  <c r="J36" i="66"/>
  <c r="V22" i="64"/>
  <c r="V21" i="64" s="1"/>
  <c r="K22" i="64"/>
  <c r="K21" i="64" s="1"/>
  <c r="AC22" i="76"/>
  <c r="AC56" i="76"/>
  <c r="AA56" i="64"/>
  <c r="X36" i="76"/>
  <c r="AG41" i="76"/>
  <c r="AD56" i="64"/>
  <c r="S44" i="76"/>
  <c r="P62" i="62"/>
  <c r="K44" i="63"/>
  <c r="Y41" i="76"/>
  <c r="AD44" i="76"/>
  <c r="L35" i="62"/>
  <c r="Y56" i="64"/>
  <c r="W44" i="63"/>
  <c r="O44" i="66"/>
  <c r="AJ41" i="64"/>
  <c r="S47" i="62"/>
  <c r="S75" i="62" s="1"/>
  <c r="Z48" i="76"/>
  <c r="V44" i="64"/>
  <c r="H35" i="62"/>
  <c r="T56" i="76"/>
  <c r="AE22" i="64"/>
  <c r="AE21" i="64" s="1"/>
  <c r="U47" i="62"/>
  <c r="U75" i="62" s="1"/>
  <c r="O17" i="64"/>
  <c r="AH41" i="64"/>
  <c r="J44" i="76"/>
  <c r="AC36" i="66"/>
  <c r="AC35" i="66" s="1"/>
  <c r="P47" i="62"/>
  <c r="P75" i="62" s="1"/>
  <c r="P56" i="76"/>
  <c r="K41" i="63"/>
  <c r="Y36" i="66"/>
  <c r="Y35" i="66" s="1"/>
  <c r="AI36" i="64"/>
  <c r="I41" i="64"/>
  <c r="F64" i="62"/>
  <c r="AI62" i="62"/>
  <c r="Q44" i="63"/>
  <c r="AH36" i="64"/>
  <c r="AD36" i="63"/>
  <c r="AF36" i="76"/>
  <c r="AD41" i="63"/>
  <c r="AB41" i="63"/>
  <c r="AI36" i="63"/>
  <c r="U44" i="64"/>
  <c r="AG56" i="64"/>
  <c r="J41" i="66"/>
  <c r="H44" i="64"/>
  <c r="AH56" i="63"/>
  <c r="AD7" i="76"/>
  <c r="AC12" i="78" s="1"/>
  <c r="I36" i="64"/>
  <c r="X36" i="64"/>
  <c r="K17" i="76"/>
  <c r="S41" i="76"/>
  <c r="U41" i="64"/>
  <c r="H32" i="64"/>
  <c r="Z35" i="62"/>
  <c r="N44" i="76"/>
  <c r="AD35" i="62"/>
  <c r="T56" i="64"/>
  <c r="AD17" i="64"/>
  <c r="O32" i="64"/>
  <c r="AA22" i="76"/>
  <c r="AE41" i="76"/>
  <c r="AE48" i="63"/>
  <c r="AC7" i="76"/>
  <c r="AB12" i="78" s="1"/>
  <c r="AB22" i="76"/>
  <c r="AM39" i="64"/>
  <c r="I7" i="76"/>
  <c r="H12" i="78" s="1"/>
  <c r="H36" i="66"/>
  <c r="J48" i="76"/>
  <c r="Z48" i="64"/>
  <c r="AH36" i="66"/>
  <c r="AH35" i="66" s="1"/>
  <c r="Q48" i="63"/>
  <c r="AB36" i="66"/>
  <c r="AB35" i="66" s="1"/>
  <c r="T48" i="63"/>
  <c r="P56" i="64"/>
  <c r="W56" i="63"/>
  <c r="AN11" i="63"/>
  <c r="AN15" i="63"/>
  <c r="Q35" i="62"/>
  <c r="W48" i="63"/>
  <c r="T7" i="76"/>
  <c r="S12" i="78" s="1"/>
  <c r="AD48" i="63"/>
  <c r="Q48" i="76"/>
  <c r="L48" i="64"/>
  <c r="T48" i="76"/>
  <c r="F17" i="64"/>
  <c r="AA48" i="76"/>
  <c r="V22" i="63"/>
  <c r="V21" i="63" s="1"/>
  <c r="R35" i="62"/>
  <c r="Z7" i="76"/>
  <c r="Y12" i="78" s="1"/>
  <c r="U17" i="76"/>
  <c r="AD22" i="64"/>
  <c r="AD21" i="64" s="1"/>
  <c r="P41" i="66"/>
  <c r="U48" i="63"/>
  <c r="Y17" i="64"/>
  <c r="N7" i="76"/>
  <c r="M12" i="78" s="1"/>
  <c r="K35" i="62"/>
  <c r="AM36" i="62"/>
  <c r="AI48" i="64"/>
  <c r="AG36" i="76"/>
  <c r="X48" i="64"/>
  <c r="Z44" i="64"/>
  <c r="K7" i="64"/>
  <c r="AM48" i="62"/>
  <c r="AJ22" i="63"/>
  <c r="AJ21" i="63" s="1"/>
  <c r="V36" i="64"/>
  <c r="AA7" i="76"/>
  <c r="Z12" i="78" s="1"/>
  <c r="AM23" i="64"/>
  <c r="AA44" i="64"/>
  <c r="T36" i="64"/>
  <c r="R44" i="76"/>
  <c r="H41" i="64"/>
  <c r="Q17" i="63"/>
  <c r="R17" i="76"/>
  <c r="H7" i="76"/>
  <c r="G12" i="78" s="1"/>
  <c r="AA36" i="64"/>
  <c r="W7" i="64"/>
  <c r="O56" i="63"/>
  <c r="AE36" i="66"/>
  <c r="AE35" i="66" s="1"/>
  <c r="V7" i="76"/>
  <c r="U12" i="78" s="1"/>
  <c r="V48" i="63"/>
  <c r="O64" i="62"/>
  <c r="L56" i="63"/>
  <c r="AC48" i="63"/>
  <c r="AI44" i="63"/>
  <c r="AC22" i="64"/>
  <c r="AC21" i="64" s="1"/>
  <c r="Y64" i="62"/>
  <c r="S36" i="76"/>
  <c r="D7" i="62"/>
  <c r="U22" i="63"/>
  <c r="U21" i="63" s="1"/>
  <c r="AE41" i="64"/>
  <c r="T47" i="62"/>
  <c r="T75" i="62" s="1"/>
  <c r="G44" i="66"/>
  <c r="D24" i="64"/>
  <c r="U22" i="64"/>
  <c r="U21" i="64" s="1"/>
  <c r="J22" i="63"/>
  <c r="J36" i="64"/>
  <c r="P22" i="76"/>
  <c r="O18" i="78" s="1"/>
  <c r="L36" i="76"/>
  <c r="AG48" i="63"/>
  <c r="E26" i="64"/>
  <c r="AF32" i="64"/>
  <c r="D44" i="62"/>
  <c r="M41" i="66"/>
  <c r="P7" i="76"/>
  <c r="O12" i="78" s="1"/>
  <c r="R56" i="64"/>
  <c r="T17" i="76"/>
  <c r="Q36" i="76"/>
  <c r="M64" i="62"/>
  <c r="L36" i="63"/>
  <c r="AI22" i="63"/>
  <c r="AI21" i="63" s="1"/>
  <c r="AC47" i="62"/>
  <c r="AC75" i="62" s="1"/>
  <c r="AA47" i="62"/>
  <c r="AA75" i="62" s="1"/>
  <c r="E56" i="62"/>
  <c r="S17" i="64"/>
  <c r="J48" i="63"/>
  <c r="X35" i="62"/>
  <c r="AI35" i="62"/>
  <c r="V48" i="64"/>
  <c r="AA17" i="76"/>
  <c r="J7" i="63"/>
  <c r="AM50" i="64"/>
  <c r="AD17" i="76"/>
  <c r="AJ36" i="64"/>
  <c r="AJ36" i="76"/>
  <c r="F41" i="66"/>
  <c r="W48" i="64"/>
  <c r="AI22" i="76"/>
  <c r="AH18" i="78" s="1"/>
  <c r="AD36" i="64"/>
  <c r="E50" i="76"/>
  <c r="D50" i="77" s="1"/>
  <c r="AM46" i="66"/>
  <c r="W22" i="64"/>
  <c r="W21" i="64" s="1"/>
  <c r="Z36" i="64"/>
  <c r="N41" i="63"/>
  <c r="L41" i="63"/>
  <c r="AF41" i="64"/>
  <c r="AJ22" i="76"/>
  <c r="AE44" i="63"/>
  <c r="AB35" i="62"/>
  <c r="AB36" i="63"/>
  <c r="AH56" i="64"/>
  <c r="R41" i="76"/>
  <c r="D56" i="62"/>
  <c r="Q41" i="66"/>
  <c r="AG48" i="76"/>
  <c r="AA36" i="63"/>
  <c r="W41" i="64"/>
  <c r="AJ47" i="62"/>
  <c r="AJ75" i="62" s="1"/>
  <c r="AC7" i="64"/>
  <c r="AJ48" i="63"/>
  <c r="Z36" i="76"/>
  <c r="K56" i="63"/>
  <c r="N17" i="76"/>
  <c r="X56" i="64"/>
  <c r="V44" i="63"/>
  <c r="H36" i="64"/>
  <c r="AC36" i="64"/>
  <c r="I31" i="64"/>
  <c r="T56" i="63"/>
  <c r="I47" i="62"/>
  <c r="I75" i="62" s="1"/>
  <c r="AH17" i="63"/>
  <c r="N17" i="63"/>
  <c r="AH7" i="64"/>
  <c r="AF48" i="76"/>
  <c r="O41" i="66"/>
  <c r="J64" i="62"/>
  <c r="O22" i="76"/>
  <c r="AF17" i="76"/>
  <c r="P44" i="76"/>
  <c r="K41" i="76"/>
  <c r="AG22" i="76"/>
  <c r="N22" i="76"/>
  <c r="H47" i="62"/>
  <c r="H75" i="62" s="1"/>
  <c r="M41" i="64"/>
  <c r="W56" i="76"/>
  <c r="J41" i="63"/>
  <c r="AA41" i="64"/>
  <c r="Q44" i="76"/>
  <c r="U17" i="64"/>
  <c r="U34" i="64" s="1"/>
  <c r="AD36" i="76"/>
  <c r="AF36" i="66"/>
  <c r="AF35" i="66" s="1"/>
  <c r="V17" i="76"/>
  <c r="AC17" i="64"/>
  <c r="AD41" i="76"/>
  <c r="I56" i="76"/>
  <c r="O36" i="66"/>
  <c r="U35" i="62"/>
  <c r="AG47" i="62"/>
  <c r="AG75" i="62" s="1"/>
  <c r="AE56" i="63"/>
  <c r="AF36" i="63"/>
  <c r="K48" i="63"/>
  <c r="N36" i="63"/>
  <c r="AA44" i="63"/>
  <c r="AG32" i="64"/>
  <c r="N22" i="64"/>
  <c r="N21" i="64" s="1"/>
  <c r="AH56" i="76"/>
  <c r="K17" i="63"/>
  <c r="R56" i="63"/>
  <c r="AF64" i="62"/>
  <c r="I36" i="76"/>
  <c r="AH62" i="62"/>
  <c r="AJ56" i="64"/>
  <c r="W17" i="63"/>
  <c r="V41" i="76"/>
  <c r="AF44" i="76"/>
  <c r="V31" i="64"/>
  <c r="W35" i="62"/>
  <c r="Y56" i="63"/>
  <c r="G41" i="66"/>
  <c r="M36" i="76"/>
  <c r="AI41" i="63"/>
  <c r="S17" i="63"/>
  <c r="L44" i="63"/>
  <c r="M7" i="76"/>
  <c r="L12" i="78" s="1"/>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AG31" i="63"/>
  <c r="R48" i="64"/>
  <c r="E58" i="76"/>
  <c r="O41" i="64"/>
  <c r="Q41" i="64"/>
  <c r="AM55" i="64"/>
  <c r="E52" i="64"/>
  <c r="E54" i="64"/>
  <c r="AF7" i="76"/>
  <c r="AE12" i="78" s="1"/>
  <c r="E18" i="64"/>
  <c r="AN14" i="63"/>
  <c r="D53" i="64"/>
  <c r="E38" i="63"/>
  <c r="AA31" i="64"/>
  <c r="AN13" i="63"/>
  <c r="V32" i="64"/>
  <c r="E27" i="64"/>
  <c r="D25" i="64"/>
  <c r="D38" i="66"/>
  <c r="D11" i="76"/>
  <c r="S7" i="64"/>
  <c r="D33" i="64"/>
  <c r="P32" i="64"/>
  <c r="AB48" i="64"/>
  <c r="AI48" i="63"/>
  <c r="AC48" i="64"/>
  <c r="AN45" i="63"/>
  <c r="AF22" i="76"/>
  <c r="Z7" i="64"/>
  <c r="AN9" i="63"/>
  <c r="E7" i="62"/>
  <c r="D7" i="65" s="1"/>
  <c r="J31" i="63"/>
  <c r="AM33" i="66"/>
  <c r="AN8" i="63"/>
  <c r="AB64" i="62"/>
  <c r="L31" i="64"/>
  <c r="L7" i="64"/>
  <c r="E49" i="64"/>
  <c r="O17" i="76"/>
  <c r="E11" i="64"/>
  <c r="E59" i="63"/>
  <c r="E257" i="63" s="1"/>
  <c r="E49" i="76"/>
  <c r="E51" i="64"/>
  <c r="E16" i="64"/>
  <c r="AM12" i="64"/>
  <c r="AD36" i="66"/>
  <c r="AD35" i="66" s="1"/>
  <c r="K22" i="63"/>
  <c r="K21" i="63" s="1"/>
  <c r="Y31" i="64"/>
  <c r="U48" i="64"/>
  <c r="D13" i="64"/>
  <c r="M90" i="64" s="1"/>
  <c r="G90" i="64" s="1"/>
  <c r="AN18" i="63"/>
  <c r="AC41" i="76"/>
  <c r="E38" i="64"/>
  <c r="AD31" i="64"/>
  <c r="AF22" i="64"/>
  <c r="AF21" i="64" s="1"/>
  <c r="X36" i="66"/>
  <c r="X35" i="66" s="1"/>
  <c r="D40" i="63"/>
  <c r="AM10" i="64"/>
  <c r="I22" i="64"/>
  <c r="I21" i="64" s="1"/>
  <c r="X17" i="76"/>
  <c r="U56" i="64"/>
  <c r="R7" i="64"/>
  <c r="AM13" i="64"/>
  <c r="Q22" i="64"/>
  <c r="Q21" i="64" s="1"/>
  <c r="Q22" i="63"/>
  <c r="Q21" i="63" s="1"/>
  <c r="Q62" i="62"/>
  <c r="J35" i="62"/>
  <c r="AI44" i="64"/>
  <c r="I35" i="62"/>
  <c r="AH35" i="62"/>
  <c r="N48" i="64"/>
  <c r="AI36" i="76"/>
  <c r="AG31" i="64"/>
  <c r="D12" i="76"/>
  <c r="R36" i="64"/>
  <c r="M22" i="64"/>
  <c r="M21" i="64" s="1"/>
  <c r="E38" i="76"/>
  <c r="D38" i="77" s="1"/>
  <c r="E38" i="77" s="1"/>
  <c r="X7" i="64"/>
  <c r="AM16" i="64"/>
  <c r="D77" i="64" s="1"/>
  <c r="D39" i="64"/>
  <c r="R17" i="64"/>
  <c r="Q64" i="62"/>
  <c r="K17" i="64"/>
  <c r="K34" i="64" s="1"/>
  <c r="AH64" i="62"/>
  <c r="AF17" i="63"/>
  <c r="W62" i="62"/>
  <c r="Q48" i="64"/>
  <c r="Z36" i="66"/>
  <c r="Z35" i="66" s="1"/>
  <c r="R22" i="64"/>
  <c r="R21" i="64" s="1"/>
  <c r="AN54" i="63"/>
  <c r="AM7" i="62"/>
  <c r="AN26" i="63"/>
  <c r="E38" i="66"/>
  <c r="AI7" i="76"/>
  <c r="AH12" i="78" s="1"/>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X12" i="78" s="1"/>
  <c r="S7" i="76"/>
  <c r="R12" i="78" s="1"/>
  <c r="AM27" i="64"/>
  <c r="AD7" i="64"/>
  <c r="E13" i="64"/>
  <c r="V7" i="64"/>
  <c r="U31" i="63"/>
  <c r="U7" i="63"/>
  <c r="D33" i="66"/>
  <c r="AD62" i="62"/>
  <c r="K7" i="63"/>
  <c r="K31" i="63"/>
  <c r="AD17" i="63"/>
  <c r="AD32" i="63"/>
  <c r="AB44" i="76"/>
  <c r="D20" i="64"/>
  <c r="E39" i="76"/>
  <c r="D39" i="77" s="1"/>
  <c r="E39" i="77" s="1"/>
  <c r="D39" i="76"/>
  <c r="E13" i="76"/>
  <c r="D13" i="77" s="1"/>
  <c r="D13" i="76"/>
  <c r="D59" i="63"/>
  <c r="D257" i="63" s="1"/>
  <c r="L257" i="63" s="1"/>
  <c r="L22" i="76"/>
  <c r="M7" i="64"/>
  <c r="U36" i="63"/>
  <c r="U41" i="66"/>
  <c r="D52" i="76"/>
  <c r="E52" i="76"/>
  <c r="D12" i="64"/>
  <c r="M89" i="64" s="1"/>
  <c r="G89" i="64" s="1"/>
  <c r="P22" i="64"/>
  <c r="P21" i="64" s="1"/>
  <c r="AI22" i="64"/>
  <c r="AI21" i="64" s="1"/>
  <c r="E40" i="64"/>
  <c r="AM40" i="64"/>
  <c r="D40" i="64"/>
  <c r="T32" i="64"/>
  <c r="T17" i="64"/>
  <c r="Y7" i="64"/>
  <c r="E40" i="66"/>
  <c r="AM40" i="66"/>
  <c r="E50" i="64"/>
  <c r="E50" i="63"/>
  <c r="E249" i="63" s="1"/>
  <c r="D50" i="63"/>
  <c r="D249" i="63" s="1"/>
  <c r="L249" i="63" s="1"/>
  <c r="AN50" i="63"/>
  <c r="Q44" i="66"/>
  <c r="AI32" i="63"/>
  <c r="AI17" i="63"/>
  <c r="S48" i="63"/>
  <c r="Y35" i="62"/>
  <c r="P48" i="64"/>
  <c r="Z22" i="76"/>
  <c r="E57" i="63"/>
  <c r="F56" i="63"/>
  <c r="AC32" i="63"/>
  <c r="AE17" i="64"/>
  <c r="AE34" i="64" s="1"/>
  <c r="AE32" i="64"/>
  <c r="S56" i="64"/>
  <c r="AA48" i="64"/>
  <c r="J31" i="64"/>
  <c r="L31" i="63"/>
  <c r="L7" i="63"/>
  <c r="D37" i="64"/>
  <c r="AM37" i="64"/>
  <c r="AH22" i="63"/>
  <c r="AC48" i="76"/>
  <c r="E14" i="63"/>
  <c r="E235" i="63" s="1"/>
  <c r="D14" i="63"/>
  <c r="D235" i="63" s="1"/>
  <c r="L235" i="63" s="1"/>
  <c r="AC36" i="76"/>
  <c r="Z56" i="63"/>
  <c r="D17" i="62"/>
  <c r="H56" i="63"/>
  <c r="D29" i="63"/>
  <c r="D247" i="63" s="1"/>
  <c r="L247" i="63" s="1"/>
  <c r="E29" i="63"/>
  <c r="E247" i="63" s="1"/>
  <c r="AN29" i="63"/>
  <c r="E53" i="64"/>
  <c r="AC31" i="63"/>
  <c r="AC7" i="63"/>
  <c r="D24" i="63"/>
  <c r="D242" i="63" s="1"/>
  <c r="L242" i="63" s="1"/>
  <c r="E24" i="63"/>
  <c r="E242" i="63" s="1"/>
  <c r="E46" i="63"/>
  <c r="D46" i="63"/>
  <c r="E40" i="76"/>
  <c r="D40" i="77" s="1"/>
  <c r="E40" i="77" s="1"/>
  <c r="I22" i="76"/>
  <c r="H18" i="78" s="1"/>
  <c r="I22" i="63"/>
  <c r="I21" i="63" s="1"/>
  <c r="H48" i="64"/>
  <c r="D55" i="63"/>
  <c r="D254" i="63" s="1"/>
  <c r="L254" i="63" s="1"/>
  <c r="E55" i="63"/>
  <c r="E254" i="63" s="1"/>
  <c r="S35" i="62"/>
  <c r="F31" i="64"/>
  <c r="AA7" i="64"/>
  <c r="AE7" i="64"/>
  <c r="AE31" i="64"/>
  <c r="H17" i="63"/>
  <c r="H32" i="63"/>
  <c r="V17" i="64"/>
  <c r="E14" i="64"/>
  <c r="D14" i="64"/>
  <c r="M91" i="64" s="1"/>
  <c r="G91" i="64" s="1"/>
  <c r="S31" i="63"/>
  <c r="S7" i="63"/>
  <c r="AN57" i="63"/>
  <c r="AM38" i="64"/>
  <c r="Q32" i="64"/>
  <c r="E9" i="64"/>
  <c r="D43" i="64"/>
  <c r="AN55" i="63"/>
  <c r="F22" i="64"/>
  <c r="F21" i="64" s="1"/>
  <c r="E23" i="64"/>
  <c r="D8" i="64"/>
  <c r="K85" i="64" s="1"/>
  <c r="E85" i="64" s="1"/>
  <c r="F48" i="64"/>
  <c r="AB62" i="62"/>
  <c r="E20" i="64"/>
  <c r="U64" i="62"/>
  <c r="AM25" i="64"/>
  <c r="K30" i="76"/>
  <c r="E33" i="76"/>
  <c r="D33" i="77" s="1"/>
  <c r="E33" i="77" s="1"/>
  <c r="D33" i="76"/>
  <c r="R48" i="76"/>
  <c r="AI7" i="63"/>
  <c r="AI31" i="63"/>
  <c r="AD44" i="63"/>
  <c r="AM38" i="66"/>
  <c r="E11" i="76"/>
  <c r="D11" i="77" s="1"/>
  <c r="D8" i="63"/>
  <c r="D229" i="63" s="1"/>
  <c r="L229" i="63" s="1"/>
  <c r="I7" i="63"/>
  <c r="E8" i="63"/>
  <c r="E229" i="63" s="1"/>
  <c r="I31" i="63"/>
  <c r="AD7" i="63"/>
  <c r="AD31" i="63"/>
  <c r="M48" i="76"/>
  <c r="AD48" i="76"/>
  <c r="J56" i="63"/>
  <c r="M36" i="66"/>
  <c r="E43" i="64"/>
  <c r="U45" i="66"/>
  <c r="U44" i="66" s="1"/>
  <c r="D51" i="64"/>
  <c r="AM51" i="64"/>
  <c r="K36" i="64"/>
  <c r="E39" i="63"/>
  <c r="D39" i="63"/>
  <c r="D13" i="63"/>
  <c r="D234" i="63" s="1"/>
  <c r="L234" i="63" s="1"/>
  <c r="E13" i="63"/>
  <c r="E234" i="63" s="1"/>
  <c r="X48" i="76"/>
  <c r="V36" i="63"/>
  <c r="U56" i="76"/>
  <c r="AH22" i="76"/>
  <c r="U17" i="63"/>
  <c r="U32" i="63"/>
  <c r="U7" i="64"/>
  <c r="V36" i="76"/>
  <c r="D22" i="62"/>
  <c r="D21" i="62" s="1"/>
  <c r="D23" i="63"/>
  <c r="D241" i="63" s="1"/>
  <c r="L241" i="63" s="1"/>
  <c r="F22" i="63"/>
  <c r="E23" i="63"/>
  <c r="E241" i="63" s="1"/>
  <c r="D37" i="66"/>
  <c r="D19" i="64"/>
  <c r="D42" i="76"/>
  <c r="E42" i="76"/>
  <c r="D42" i="77" s="1"/>
  <c r="E42" i="77" s="1"/>
  <c r="H41" i="76"/>
  <c r="X7" i="76"/>
  <c r="W12" i="78" s="1"/>
  <c r="D12" i="63"/>
  <c r="D233" i="63" s="1"/>
  <c r="L233" i="63" s="1"/>
  <c r="E12" i="63"/>
  <c r="E233" i="63" s="1"/>
  <c r="AN12" i="63"/>
  <c r="AJ48" i="76"/>
  <c r="R36" i="63"/>
  <c r="Q17" i="76"/>
  <c r="E26" i="63"/>
  <c r="E244" i="63" s="1"/>
  <c r="D26" i="63"/>
  <c r="D244" i="63" s="1"/>
  <c r="L244" i="63" s="1"/>
  <c r="L32" i="64"/>
  <c r="L17" i="64"/>
  <c r="L34" i="64" s="1"/>
  <c r="P36" i="64"/>
  <c r="E42" i="63"/>
  <c r="F41" i="63"/>
  <c r="D42" i="63"/>
  <c r="U22" i="76"/>
  <c r="H48" i="63"/>
  <c r="AF36" i="64"/>
  <c r="P22" i="63"/>
  <c r="L7" i="76"/>
  <c r="K12" i="78" s="1"/>
  <c r="AB17" i="76"/>
  <c r="Z48" i="63"/>
  <c r="E45" i="63"/>
  <c r="H44" i="63"/>
  <c r="D45" i="63"/>
  <c r="K21" i="62"/>
  <c r="K62" i="62"/>
  <c r="D54" i="63"/>
  <c r="D253" i="63" s="1"/>
  <c r="L253" i="63" s="1"/>
  <c r="E54" i="63"/>
  <c r="E253" i="63" s="1"/>
  <c r="AH31" i="64"/>
  <c r="D58" i="63"/>
  <c r="D256" i="63" s="1"/>
  <c r="L256" i="63" s="1"/>
  <c r="AN58" i="63"/>
  <c r="AH48" i="76"/>
  <c r="P48" i="76"/>
  <c r="W48" i="76"/>
  <c r="AE36" i="76"/>
  <c r="H22" i="76"/>
  <c r="D23" i="76"/>
  <c r="Z22" i="63"/>
  <c r="Z21" i="63" s="1"/>
  <c r="O36" i="76"/>
  <c r="F56" i="76"/>
  <c r="D57" i="76"/>
  <c r="E57" i="76"/>
  <c r="D52" i="64"/>
  <c r="D52" i="63"/>
  <c r="E52" i="63"/>
  <c r="E251" i="63" s="1"/>
  <c r="AG48" i="64"/>
  <c r="Z31" i="64"/>
  <c r="I48" i="76"/>
  <c r="N48" i="76"/>
  <c r="N7" i="63"/>
  <c r="N17" i="64"/>
  <c r="N32" i="64"/>
  <c r="R21" i="62"/>
  <c r="R62" i="62"/>
  <c r="O48" i="76"/>
  <c r="AD22" i="63"/>
  <c r="AD21" i="63" s="1"/>
  <c r="W31" i="64"/>
  <c r="D18" i="76"/>
  <c r="E18" i="76"/>
  <c r="F17" i="76"/>
  <c r="AJ31" i="63"/>
  <c r="AJ7" i="63"/>
  <c r="AB31" i="63"/>
  <c r="AB7" i="63"/>
  <c r="AB7" i="76"/>
  <c r="AA12" i="78" s="1"/>
  <c r="O36" i="64"/>
  <c r="X36" i="63"/>
  <c r="R56" i="76"/>
  <c r="I36" i="63"/>
  <c r="D9" i="76"/>
  <c r="E9" i="76"/>
  <c r="D9" i="77" s="1"/>
  <c r="N31" i="64"/>
  <c r="W36" i="63"/>
  <c r="I48" i="63"/>
  <c r="V56" i="76"/>
  <c r="E46" i="66"/>
  <c r="D46" i="66"/>
  <c r="N62" i="62"/>
  <c r="AN46" i="63"/>
  <c r="D45" i="64"/>
  <c r="D46" i="64"/>
  <c r="AF17" i="64"/>
  <c r="AF34" i="64" s="1"/>
  <c r="AC62" i="62"/>
  <c r="E39" i="64"/>
  <c r="AM52" i="64"/>
  <c r="D38" i="64"/>
  <c r="AG17" i="64"/>
  <c r="AG34" i="64" s="1"/>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J12" i="78" s="1"/>
  <c r="E58" i="63"/>
  <c r="E256" i="63" s="1"/>
  <c r="S32" i="63"/>
  <c r="AH7" i="63"/>
  <c r="AH31" i="63"/>
  <c r="D25" i="63"/>
  <c r="D243" i="63" s="1"/>
  <c r="L243" i="63" s="1"/>
  <c r="AN25" i="63"/>
  <c r="E27" i="76"/>
  <c r="D27" i="76"/>
  <c r="M22" i="76"/>
  <c r="I64" i="62"/>
  <c r="I62" i="62"/>
  <c r="W31" i="63"/>
  <c r="W7" i="63"/>
  <c r="E15" i="63"/>
  <c r="E236" i="63" s="1"/>
  <c r="D15" i="63"/>
  <c r="D236" i="63" s="1"/>
  <c r="L236" i="63" s="1"/>
  <c r="AH17" i="64"/>
  <c r="AH32" i="64"/>
  <c r="D78" i="62"/>
  <c r="P32" i="63"/>
  <c r="P17" i="63"/>
  <c r="O7" i="64"/>
  <c r="O31" i="64"/>
  <c r="F41" i="76"/>
  <c r="T45" i="66"/>
  <c r="AM44" i="62"/>
  <c r="F44" i="76"/>
  <c r="D45" i="76"/>
  <c r="E45" i="76"/>
  <c r="T17" i="63"/>
  <c r="T32" i="63"/>
  <c r="T44" i="64"/>
  <c r="D49" i="64"/>
  <c r="AM49" i="64"/>
  <c r="AB56" i="64"/>
  <c r="AG36" i="66"/>
  <c r="AG35" i="66" s="1"/>
  <c r="E55" i="76"/>
  <c r="D55" i="76"/>
  <c r="E27" i="63"/>
  <c r="E245" i="63" s="1"/>
  <c r="D27" i="63"/>
  <c r="D245" i="63" s="1"/>
  <c r="L245" i="63" s="1"/>
  <c r="D11" i="64"/>
  <c r="M88" i="64" s="1"/>
  <c r="G88" i="64" s="1"/>
  <c r="S62" i="62"/>
  <c r="D23" i="65"/>
  <c r="E23" i="65" s="1"/>
  <c r="AD23" i="65" s="1"/>
  <c r="E22" i="62"/>
  <c r="E21" i="62" s="1"/>
  <c r="D58" i="64"/>
  <c r="T31" i="63"/>
  <c r="T7" i="63"/>
  <c r="D19" i="76"/>
  <c r="E19" i="76"/>
  <c r="X31" i="63"/>
  <c r="X7" i="63"/>
  <c r="D49" i="76"/>
  <c r="F48" i="76"/>
  <c r="D49" i="63"/>
  <c r="D248" i="63" s="1"/>
  <c r="L248" i="63" s="1"/>
  <c r="F48" i="63"/>
  <c r="E49" i="63"/>
  <c r="AN49" i="63"/>
  <c r="AE36" i="63"/>
  <c r="D37" i="76"/>
  <c r="D28" i="76"/>
  <c r="D26" i="76"/>
  <c r="O31" i="63"/>
  <c r="O7" i="63"/>
  <c r="Y48" i="63"/>
  <c r="D42" i="64"/>
  <c r="E42" i="64"/>
  <c r="AA22" i="64"/>
  <c r="AA21" i="64" s="1"/>
  <c r="AG44" i="63"/>
  <c r="E59" i="76"/>
  <c r="D59" i="76"/>
  <c r="R7" i="76"/>
  <c r="Q12" i="78" s="1"/>
  <c r="E46" i="76"/>
  <c r="D46" i="77" s="1"/>
  <c r="E46" i="77" s="1"/>
  <c r="AJ7" i="64"/>
  <c r="AJ31" i="64"/>
  <c r="D58" i="76"/>
  <c r="N47" i="62"/>
  <c r="N75" i="62" s="1"/>
  <c r="I17" i="76"/>
  <c r="I34" i="76" s="1"/>
  <c r="AE31" i="63"/>
  <c r="AE7" i="63"/>
  <c r="P7" i="64"/>
  <c r="H22" i="64"/>
  <c r="H21" i="64" s="1"/>
  <c r="K22" i="76"/>
  <c r="E25" i="76"/>
  <c r="D25" i="76"/>
  <c r="AE35" i="62"/>
  <c r="AE64" i="62"/>
  <c r="AI7" i="64"/>
  <c r="AI31" i="64"/>
  <c r="AF7" i="63"/>
  <c r="AF31" i="63"/>
  <c r="D55" i="64"/>
  <c r="E55" i="64"/>
  <c r="D79" i="62"/>
  <c r="D54" i="64"/>
  <c r="AM54" i="64"/>
  <c r="W64" i="62"/>
  <c r="D29" i="76"/>
  <c r="E29" i="76"/>
  <c r="Y48" i="64"/>
  <c r="AC31" i="64"/>
  <c r="D37" i="63"/>
  <c r="H36" i="63"/>
  <c r="AN37" i="63"/>
  <c r="X22" i="76"/>
  <c r="AE48" i="64"/>
  <c r="AE56" i="76"/>
  <c r="N56" i="63"/>
  <c r="P7" i="63"/>
  <c r="P31" i="63"/>
  <c r="N36" i="64"/>
  <c r="X22" i="63"/>
  <c r="X21" i="63" s="1"/>
  <c r="M32" i="64"/>
  <c r="M17" i="64"/>
  <c r="K48" i="64"/>
  <c r="Q22" i="76"/>
  <c r="T36" i="66"/>
  <c r="O17" i="63"/>
  <c r="O32" i="63"/>
  <c r="R22" i="76"/>
  <c r="Q56" i="76"/>
  <c r="P48" i="63"/>
  <c r="K36" i="76"/>
  <c r="AD22" i="76"/>
  <c r="AC18" i="78" s="1"/>
  <c r="AG7" i="76"/>
  <c r="AF12" i="78" s="1"/>
  <c r="O48" i="63"/>
  <c r="W7" i="76"/>
  <c r="V12" i="78" s="1"/>
  <c r="D18" i="63"/>
  <c r="D238" i="63" s="1"/>
  <c r="L238" i="63" s="1"/>
  <c r="F32" i="63"/>
  <c r="F17" i="63"/>
  <c r="E18" i="63"/>
  <c r="E53" i="63"/>
  <c r="E252" i="63" s="1"/>
  <c r="D53" i="63"/>
  <c r="D252" i="63" s="1"/>
  <c r="L252" i="63" s="1"/>
  <c r="M22" i="63"/>
  <c r="M21" i="63" s="1"/>
  <c r="AB7" i="64"/>
  <c r="D38" i="63"/>
  <c r="F36" i="63"/>
  <c r="AN38" i="63"/>
  <c r="L48" i="63"/>
  <c r="AE22" i="76"/>
  <c r="AD18" i="78" s="1"/>
  <c r="N48" i="63"/>
  <c r="AJ62" i="62"/>
  <c r="D76" i="62"/>
  <c r="D16" i="63"/>
  <c r="D237" i="63" s="1"/>
  <c r="L237" i="63" s="1"/>
  <c r="E16" i="63"/>
  <c r="E237" i="63" s="1"/>
  <c r="AF7" i="64"/>
  <c r="AF31" i="64"/>
  <c r="E10" i="64"/>
  <c r="E10" i="63"/>
  <c r="E231" i="63" s="1"/>
  <c r="D10" i="63"/>
  <c r="D231" i="63" s="1"/>
  <c r="L231" i="63" s="1"/>
  <c r="AN10" i="63"/>
  <c r="AF48" i="63"/>
  <c r="Z41" i="63"/>
  <c r="D77" i="76"/>
  <c r="D16" i="76"/>
  <c r="E16" i="76"/>
  <c r="S64" i="62"/>
  <c r="E8" i="64"/>
  <c r="AM11" i="64"/>
  <c r="AM8" i="64"/>
  <c r="AN16" i="63"/>
  <c r="D77" i="63" s="1"/>
  <c r="AJ64" i="62"/>
  <c r="AM58" i="64"/>
  <c r="E12" i="64"/>
  <c r="E37" i="66"/>
  <c r="AM46" i="64"/>
  <c r="E37" i="63"/>
  <c r="Q32" i="63"/>
  <c r="AB22" i="63"/>
  <c r="AB21" i="63" s="1"/>
  <c r="U7" i="76"/>
  <c r="T12" i="78" s="1"/>
  <c r="H36" i="76"/>
  <c r="E33" i="63"/>
  <c r="D33" i="63"/>
  <c r="AN33" i="63"/>
  <c r="AH36" i="76"/>
  <c r="K31" i="64"/>
  <c r="Z32" i="63"/>
  <c r="Z17" i="63"/>
  <c r="AJ36" i="63"/>
  <c r="I32" i="64"/>
  <c r="I17" i="64"/>
  <c r="AM33" i="64"/>
  <c r="E33" i="64"/>
  <c r="AB32" i="64"/>
  <c r="AD47" i="62"/>
  <c r="AD75" i="62" s="1"/>
  <c r="AB44" i="63"/>
  <c r="D20" i="76"/>
  <c r="E20" i="76"/>
  <c r="D20" i="63"/>
  <c r="D240" i="63" s="1"/>
  <c r="L240" i="63" s="1"/>
  <c r="E20" i="63"/>
  <c r="E240" i="63" s="1"/>
  <c r="V21" i="62"/>
  <c r="V62" i="62"/>
  <c r="P17" i="64"/>
  <c r="Y22" i="63"/>
  <c r="Y21" i="63" s="1"/>
  <c r="O62" i="62"/>
  <c r="D43" i="63"/>
  <c r="E43" i="63"/>
  <c r="R36" i="66"/>
  <c r="R35" i="66" s="1"/>
  <c r="AI56" i="76"/>
  <c r="D51" i="63"/>
  <c r="D250" i="63" s="1"/>
  <c r="L250" i="63" s="1"/>
  <c r="E51" i="63"/>
  <c r="E250" i="63" s="1"/>
  <c r="Y17" i="63"/>
  <c r="Y34" i="63" s="1"/>
  <c r="AM39" i="66"/>
  <c r="E39" i="66"/>
  <c r="Q7" i="63"/>
  <c r="Q31" i="63"/>
  <c r="AB56" i="76"/>
  <c r="D15" i="76"/>
  <c r="E15" i="76"/>
  <c r="D15" i="77" s="1"/>
  <c r="AG7" i="63"/>
  <c r="E11" i="63"/>
  <c r="E232" i="63" s="1"/>
  <c r="H31" i="63"/>
  <c r="H7" i="63"/>
  <c r="AA31" i="63"/>
  <c r="AA7" i="63"/>
  <c r="K56" i="76"/>
  <c r="D19" i="63"/>
  <c r="E19" i="63"/>
  <c r="E239" i="63" s="1"/>
  <c r="AC44" i="63"/>
  <c r="D59" i="64"/>
  <c r="AM59" i="64"/>
  <c r="D14" i="76"/>
  <c r="E14" i="76"/>
  <c r="D14" i="77" s="1"/>
  <c r="T22" i="64"/>
  <c r="T21" i="64" s="1"/>
  <c r="O56" i="64"/>
  <c r="AE36" i="64"/>
  <c r="Y31" i="63"/>
  <c r="Y7" i="63"/>
  <c r="V31" i="63"/>
  <c r="V7" i="63"/>
  <c r="AH48" i="63"/>
  <c r="J36" i="63"/>
  <c r="O22" i="64"/>
  <c r="D26" i="64"/>
  <c r="AM26" i="64"/>
  <c r="H31" i="64"/>
  <c r="H7" i="64"/>
  <c r="AF22" i="63"/>
  <c r="AF21" i="63" s="1"/>
  <c r="S22" i="63"/>
  <c r="S21" i="63" s="1"/>
  <c r="R48" i="63"/>
  <c r="S36" i="63"/>
  <c r="F7" i="76"/>
  <c r="E12" i="78" s="1"/>
  <c r="E8" i="76"/>
  <c r="D8" i="77" s="1"/>
  <c r="D8" i="76"/>
  <c r="R22" i="63"/>
  <c r="R21" i="63" s="1"/>
  <c r="AG44" i="76"/>
  <c r="O7" i="76"/>
  <c r="N12" i="78" s="1"/>
  <c r="AM28" i="64"/>
  <c r="D28" i="63"/>
  <c r="D246" i="63" s="1"/>
  <c r="L246" i="63" s="1"/>
  <c r="E28" i="63"/>
  <c r="E246" i="63" s="1"/>
  <c r="AN28" i="63"/>
  <c r="R7" i="63"/>
  <c r="R31" i="63"/>
  <c r="L36" i="66"/>
  <c r="T35" i="62"/>
  <c r="Q36" i="63"/>
  <c r="AJ7" i="76"/>
  <c r="AI12" i="78" s="1"/>
  <c r="L36" i="64"/>
  <c r="J32" i="64"/>
  <c r="J17" i="64"/>
  <c r="Y62" i="62"/>
  <c r="O41" i="76"/>
  <c r="AI36" i="66"/>
  <c r="AI35" i="66" s="1"/>
  <c r="V48" i="76"/>
  <c r="E40" i="63"/>
  <c r="AA32" i="63"/>
  <c r="AA17" i="63"/>
  <c r="I32" i="63"/>
  <c r="I17" i="63"/>
  <c r="D48" i="62"/>
  <c r="AI17" i="76"/>
  <c r="S48" i="64"/>
  <c r="Y36" i="76"/>
  <c r="L17" i="76"/>
  <c r="AH36" i="63"/>
  <c r="X41" i="64"/>
  <c r="N64" i="62"/>
  <c r="N35" i="62"/>
  <c r="AJ22" i="64"/>
  <c r="AJ21" i="64" s="1"/>
  <c r="W22" i="76"/>
  <c r="AF62" i="62"/>
  <c r="AB36" i="64"/>
  <c r="D57" i="64"/>
  <c r="F56" i="64"/>
  <c r="AB22" i="64"/>
  <c r="AB21" i="64" s="1"/>
  <c r="E24" i="64"/>
  <c r="D24" i="76"/>
  <c r="E24" i="76"/>
  <c r="F22" i="76"/>
  <c r="D51" i="76"/>
  <c r="E51" i="76"/>
  <c r="AC17" i="76"/>
  <c r="AE17" i="63"/>
  <c r="AE32" i="63"/>
  <c r="Z36" i="63"/>
  <c r="K56" i="64"/>
  <c r="X56" i="63"/>
  <c r="AH22" i="64"/>
  <c r="AH21" i="64" s="1"/>
  <c r="E29" i="64"/>
  <c r="D29" i="64"/>
  <c r="AM29" i="64"/>
  <c r="N36" i="76"/>
  <c r="X48" i="63"/>
  <c r="X21" i="62"/>
  <c r="X62" i="62"/>
  <c r="M32" i="63"/>
  <c r="M17" i="63"/>
  <c r="K48" i="76"/>
  <c r="T36" i="63"/>
  <c r="S22" i="64"/>
  <c r="S21" i="64" s="1"/>
  <c r="J7" i="76"/>
  <c r="I12" i="78" s="1"/>
  <c r="AG22" i="63"/>
  <c r="Q56" i="63"/>
  <c r="AC36" i="63"/>
  <c r="Z56" i="64"/>
  <c r="N22" i="63"/>
  <c r="N21" i="63" s="1"/>
  <c r="O48" i="64"/>
  <c r="D15" i="64"/>
  <c r="M92" i="64" s="1"/>
  <c r="G92" i="64" s="1"/>
  <c r="E15" i="64"/>
  <c r="AM15" i="64"/>
  <c r="H48" i="76"/>
  <c r="E12" i="76"/>
  <c r="D12" i="77" s="1"/>
  <c r="Q7" i="76"/>
  <c r="P12" i="78" s="1"/>
  <c r="E53" i="76"/>
  <c r="D53" i="76"/>
  <c r="I56" i="63"/>
  <c r="O36" i="63"/>
  <c r="Z31" i="63"/>
  <c r="Z7" i="63"/>
  <c r="AB48" i="63"/>
  <c r="D38" i="76"/>
  <c r="F36" i="76"/>
  <c r="AG64" i="62"/>
  <c r="X31" i="64"/>
  <c r="Y36" i="63"/>
  <c r="AH7" i="76"/>
  <c r="AG12" i="78" s="1"/>
  <c r="AJ17" i="63"/>
  <c r="AJ34" i="63" s="1"/>
  <c r="AJ32" i="63"/>
  <c r="D9" i="63"/>
  <c r="D230" i="63" s="1"/>
  <c r="L230" i="63" s="1"/>
  <c r="E9" i="63"/>
  <c r="F31" i="63"/>
  <c r="F7" i="63"/>
  <c r="V41" i="64"/>
  <c r="AJ17" i="76"/>
  <c r="W36" i="66"/>
  <c r="W35" i="66" s="1"/>
  <c r="D18" i="64"/>
  <c r="H17" i="64"/>
  <c r="V32" i="63"/>
  <c r="V17" i="63"/>
  <c r="V34" i="63" s="1"/>
  <c r="E10" i="76"/>
  <c r="D10" i="77" s="1"/>
  <c r="D10" i="76"/>
  <c r="AF48" i="64"/>
  <c r="M31" i="63"/>
  <c r="M7" i="63"/>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E25" i="63"/>
  <c r="D11" i="63"/>
  <c r="D232" i="63" s="1"/>
  <c r="L232" i="63" s="1"/>
  <c r="N32" i="63"/>
  <c r="N31" i="63"/>
  <c r="D57" i="63"/>
  <c r="D255" i="63" s="1"/>
  <c r="L255" i="63" s="1"/>
  <c r="D43" i="66"/>
  <c r="X32" i="63"/>
  <c r="T22" i="63"/>
  <c r="T21" i="63" s="1"/>
  <c r="AE22" i="63"/>
  <c r="AE21" i="63" s="1"/>
  <c r="R41" i="63"/>
  <c r="O44" i="63"/>
  <c r="AJ41" i="63"/>
  <c r="AC17" i="63"/>
  <c r="AC34" i="63" s="1"/>
  <c r="AC41" i="63"/>
  <c r="K32" i="63"/>
  <c r="X41" i="63"/>
  <c r="U44" i="63"/>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57" i="66"/>
  <c r="AO19" i="66"/>
  <c r="EH32" i="31"/>
  <c r="DZ49" i="31"/>
  <c r="DZ17" i="31"/>
  <c r="DZ21" i="31"/>
  <c r="EH23" i="31"/>
  <c r="AO20" i="66"/>
  <c r="AO28" i="66"/>
  <c r="AO52" i="66"/>
  <c r="AO54" i="66"/>
  <c r="AO10" i="66"/>
  <c r="AO18" i="66"/>
  <c r="AO9" i="66"/>
  <c r="AO16" i="66"/>
  <c r="AO55" i="66"/>
  <c r="AO12" i="66"/>
  <c r="AO59" i="66"/>
  <c r="AO27" i="66"/>
  <c r="AO8" i="66"/>
  <c r="AO13" i="66"/>
  <c r="AO11" i="66"/>
  <c r="DZ16" i="31"/>
  <c r="AO51" i="66"/>
  <c r="AO14" i="66"/>
  <c r="AO29" i="66"/>
  <c r="AO15" i="66"/>
  <c r="AO24" i="66"/>
  <c r="AO50" i="66"/>
  <c r="AO26" i="66"/>
  <c r="AO49" i="66"/>
  <c r="AO53" i="66"/>
  <c r="AO25" i="66"/>
  <c r="I34" i="64" l="1"/>
  <c r="I34" i="63"/>
  <c r="N34" i="64"/>
  <c r="J34" i="64"/>
  <c r="O34" i="76"/>
  <c r="X34" i="64"/>
  <c r="P34" i="64"/>
  <c r="U34" i="63"/>
  <c r="AA34" i="63"/>
  <c r="W34" i="63"/>
  <c r="AC34" i="64"/>
  <c r="T47" i="76"/>
  <c r="T75" i="76" s="1"/>
  <c r="AE34" i="63"/>
  <c r="K34" i="63"/>
  <c r="AH34" i="63"/>
  <c r="N34" i="76"/>
  <c r="Q34" i="63"/>
  <c r="S34" i="76"/>
  <c r="AH34" i="76"/>
  <c r="P34" i="76"/>
  <c r="Z34" i="76"/>
  <c r="H34" i="64"/>
  <c r="L34" i="76"/>
  <c r="F34" i="63"/>
  <c r="V34" i="64"/>
  <c r="AI34" i="63"/>
  <c r="V34" i="76"/>
  <c r="X34" i="76"/>
  <c r="AJ34" i="76"/>
  <c r="AC34" i="76"/>
  <c r="AA34" i="76"/>
  <c r="AE34" i="76"/>
  <c r="AI34" i="76"/>
  <c r="AD34" i="76"/>
  <c r="T34" i="76"/>
  <c r="U34" i="76"/>
  <c r="K34" i="76"/>
  <c r="M34" i="76"/>
  <c r="AG34" i="76"/>
  <c r="H34" i="76"/>
  <c r="Q34" i="76"/>
  <c r="AF34" i="76"/>
  <c r="F34" i="76"/>
  <c r="AB34" i="76"/>
  <c r="R34" i="76"/>
  <c r="Y34" i="76"/>
  <c r="W34" i="76"/>
  <c r="M34" i="63"/>
  <c r="Y34" i="64"/>
  <c r="Q34" i="64"/>
  <c r="T34" i="64"/>
  <c r="S34" i="63"/>
  <c r="O34" i="64"/>
  <c r="W34" i="64"/>
  <c r="L34" i="63"/>
  <c r="AA34" i="64"/>
  <c r="S34" i="64"/>
  <c r="AD34" i="64"/>
  <c r="Z34" i="64"/>
  <c r="M34" i="64"/>
  <c r="AH34" i="64"/>
  <c r="AB34" i="64"/>
  <c r="R34" i="64"/>
  <c r="AI34" i="64"/>
  <c r="F34" i="64"/>
  <c r="AJ34" i="64"/>
  <c r="AB34" i="63"/>
  <c r="AG34" i="63"/>
  <c r="T34" i="63"/>
  <c r="H34" i="63"/>
  <c r="X34" i="63"/>
  <c r="Z34" i="63"/>
  <c r="O34" i="63"/>
  <c r="P34" i="63"/>
  <c r="AD34" i="63"/>
  <c r="AF34" i="63"/>
  <c r="N34" i="63"/>
  <c r="J34" i="63"/>
  <c r="R34" i="63"/>
  <c r="E34" i="62"/>
  <c r="D34" i="62"/>
  <c r="D17" i="65"/>
  <c r="AD47" i="64"/>
  <c r="AD75" i="64" s="1"/>
  <c r="AC24" i="78"/>
  <c r="S24" i="78"/>
  <c r="T24" i="78"/>
  <c r="J24" i="78"/>
  <c r="L24" i="78"/>
  <c r="AF24" i="78"/>
  <c r="G24" i="78"/>
  <c r="P24" i="78"/>
  <c r="O24" i="78"/>
  <c r="Y24" i="78"/>
  <c r="K24" i="78"/>
  <c r="E24" i="78"/>
  <c r="AA24" i="78"/>
  <c r="Q24" i="78"/>
  <c r="X24" i="78"/>
  <c r="AB24" i="78"/>
  <c r="AD24" i="78"/>
  <c r="M24" i="78"/>
  <c r="I24" i="78"/>
  <c r="R24" i="78"/>
  <c r="AI24" i="78"/>
  <c r="N24" i="78"/>
  <c r="AE24" i="78"/>
  <c r="Z24" i="78"/>
  <c r="AH24" i="78"/>
  <c r="H24" i="78"/>
  <c r="U24" i="78"/>
  <c r="V24" i="78"/>
  <c r="W24" i="78"/>
  <c r="AG24" i="78"/>
  <c r="AH30" i="63"/>
  <c r="AL29" i="65"/>
  <c r="K29" i="65"/>
  <c r="AH29" i="65"/>
  <c r="AC29" i="65"/>
  <c r="AJ29" i="65"/>
  <c r="S29" i="65"/>
  <c r="X20" i="65"/>
  <c r="AC20" i="65"/>
  <c r="P20" i="65"/>
  <c r="D82" i="62"/>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J85" i="64"/>
  <c r="D85"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J30" i="63"/>
  <c r="I35" i="64"/>
  <c r="AF47" i="76"/>
  <c r="AF75" i="76" s="1"/>
  <c r="W30" i="63"/>
  <c r="M35" i="76"/>
  <c r="AN30" i="62"/>
  <c r="R30" i="63"/>
  <c r="AN47" i="62"/>
  <c r="AB47" i="63"/>
  <c r="AB75" i="63" s="1"/>
  <c r="AA30" i="64"/>
  <c r="R30" i="64"/>
  <c r="I35" i="63"/>
  <c r="M35" i="63"/>
  <c r="AH35" i="64"/>
  <c r="AI21" i="76"/>
  <c r="AE47" i="63"/>
  <c r="AE75" i="63" s="1"/>
  <c r="K21" i="76"/>
  <c r="J18" i="78"/>
  <c r="M21" i="76"/>
  <c r="L18" i="78"/>
  <c r="U21" i="76"/>
  <c r="T18" i="78"/>
  <c r="L21" i="76"/>
  <c r="L64" i="76" s="1"/>
  <c r="K18" i="78"/>
  <c r="N21" i="76"/>
  <c r="N64" i="76" s="1"/>
  <c r="M18" i="78"/>
  <c r="V21" i="76"/>
  <c r="V64" i="76" s="1"/>
  <c r="U18" i="78"/>
  <c r="Y21" i="76"/>
  <c r="Y64" i="76" s="1"/>
  <c r="X18" i="78"/>
  <c r="F21" i="76"/>
  <c r="F64" i="76" s="1"/>
  <c r="E18" i="78"/>
  <c r="W21" i="76"/>
  <c r="V18" i="78"/>
  <c r="X21" i="76"/>
  <c r="X64" i="76" s="1"/>
  <c r="W18" i="78"/>
  <c r="AF21" i="76"/>
  <c r="AE18" i="78"/>
  <c r="AG21" i="76"/>
  <c r="AG64" i="76" s="1"/>
  <c r="AF18" i="78"/>
  <c r="O21" i="76"/>
  <c r="O64" i="76" s="1"/>
  <c r="N18" i="78"/>
  <c r="AB21" i="76"/>
  <c r="AA18" i="78"/>
  <c r="AA21" i="76"/>
  <c r="Z18" i="78"/>
  <c r="AC21" i="76"/>
  <c r="AB18" i="78"/>
  <c r="T21" i="76"/>
  <c r="T64" i="76" s="1"/>
  <c r="S18" i="78"/>
  <c r="S21" i="76"/>
  <c r="S64" i="76" s="1"/>
  <c r="R18" i="78"/>
  <c r="R21" i="76"/>
  <c r="R64" i="76" s="1"/>
  <c r="Q18" i="78"/>
  <c r="Q21" i="76"/>
  <c r="P18" i="78"/>
  <c r="H21" i="76"/>
  <c r="H64" i="76" s="1"/>
  <c r="G18" i="78"/>
  <c r="AH21" i="76"/>
  <c r="AG18" i="78"/>
  <c r="Z21" i="76"/>
  <c r="Z64" i="76" s="1"/>
  <c r="Y18" i="78"/>
  <c r="AJ21" i="76"/>
  <c r="AI18" i="78"/>
  <c r="J21" i="76"/>
  <c r="I18" i="78"/>
  <c r="AI47" i="64"/>
  <c r="AI75" i="64" s="1"/>
  <c r="J47" i="76"/>
  <c r="J75" i="76" s="1"/>
  <c r="E50" i="77"/>
  <c r="M50" i="77" s="1"/>
  <c r="S47" i="76"/>
  <c r="S75" i="76" s="1"/>
  <c r="K47" i="63"/>
  <c r="K75" i="63" s="1"/>
  <c r="Z30" i="64"/>
  <c r="AM30" i="62"/>
  <c r="P35" i="63"/>
  <c r="E30" i="62"/>
  <c r="D30" i="65" s="1"/>
  <c r="E30" i="65" s="1"/>
  <c r="D30" i="62"/>
  <c r="E32" i="76"/>
  <c r="D32" i="77" s="1"/>
  <c r="E32" i="77" s="1"/>
  <c r="D32" i="76"/>
  <c r="D30" i="76" s="1"/>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AF47" i="63"/>
  <c r="AF75" i="63" s="1"/>
  <c r="W47" i="64"/>
  <c r="W75" i="64" s="1"/>
  <c r="O62" i="63"/>
  <c r="I35" i="76"/>
  <c r="AC35" i="64"/>
  <c r="U30" i="64"/>
  <c r="H35" i="66"/>
  <c r="AB30" i="63"/>
  <c r="N47" i="64"/>
  <c r="N75" i="64" s="1"/>
  <c r="W35" i="64"/>
  <c r="AF47" i="64"/>
  <c r="AF75" i="64" s="1"/>
  <c r="AH35" i="63"/>
  <c r="X47" i="76"/>
  <c r="X75" i="76" s="1"/>
  <c r="AJ47" i="63"/>
  <c r="AJ75" i="63" s="1"/>
  <c r="N35" i="64"/>
  <c r="AD47" i="76"/>
  <c r="AD75" i="76" s="1"/>
  <c r="AA47" i="76"/>
  <c r="AA75" i="76" s="1"/>
  <c r="AG47" i="76"/>
  <c r="AG75" i="76" s="1"/>
  <c r="J35" i="64"/>
  <c r="S35" i="63"/>
  <c r="H47" i="64"/>
  <c r="H75" i="64" s="1"/>
  <c r="AH35" i="76"/>
  <c r="S30" i="64"/>
  <c r="P35" i="64"/>
  <c r="X35" i="76"/>
  <c r="L30" i="63"/>
  <c r="M47" i="76"/>
  <c r="M75" i="76" s="1"/>
  <c r="R35" i="76"/>
  <c r="T35" i="76"/>
  <c r="AA47" i="63"/>
  <c r="AA75" i="63" s="1"/>
  <c r="T35" i="63"/>
  <c r="Q35" i="64"/>
  <c r="Z35" i="76"/>
  <c r="AG47" i="63"/>
  <c r="AG75" i="63" s="1"/>
  <c r="F30" i="64"/>
  <c r="K35" i="66"/>
  <c r="I35" i="66"/>
  <c r="AG35" i="64"/>
  <c r="S35" i="64"/>
  <c r="AF30" i="63"/>
  <c r="M35" i="64"/>
  <c r="L35" i="64"/>
  <c r="AE47" i="64"/>
  <c r="AE75" i="64" s="1"/>
  <c r="AJ35" i="64"/>
  <c r="AB35" i="64"/>
  <c r="O47" i="76"/>
  <c r="O75" i="76" s="1"/>
  <c r="U35" i="76"/>
  <c r="AG35" i="63"/>
  <c r="M47" i="63"/>
  <c r="M75" i="63" s="1"/>
  <c r="Y47" i="64"/>
  <c r="Y75" i="64" s="1"/>
  <c r="Y47" i="76"/>
  <c r="Y75" i="76" s="1"/>
  <c r="N35" i="66"/>
  <c r="AD47" i="63"/>
  <c r="AD75" i="63" s="1"/>
  <c r="AC30" i="64"/>
  <c r="Q47" i="64"/>
  <c r="Q75" i="64" s="1"/>
  <c r="R35" i="64"/>
  <c r="AI35" i="76"/>
  <c r="P35" i="76"/>
  <c r="AD35" i="64"/>
  <c r="AJ35" i="76"/>
  <c r="L47" i="76"/>
  <c r="L75" i="76" s="1"/>
  <c r="L35" i="66"/>
  <c r="P47" i="63"/>
  <c r="P75" i="63" s="1"/>
  <c r="V47" i="63"/>
  <c r="V75" i="63" s="1"/>
  <c r="AJ47" i="76"/>
  <c r="AJ75" i="76" s="1"/>
  <c r="K35" i="64"/>
  <c r="H47" i="76"/>
  <c r="H75" i="76" s="1"/>
  <c r="S62" i="76"/>
  <c r="AF35" i="63"/>
  <c r="AA35" i="76"/>
  <c r="M47" i="64"/>
  <c r="M75" i="64" s="1"/>
  <c r="AD30" i="64"/>
  <c r="AG30" i="63"/>
  <c r="L35" i="76"/>
  <c r="L47" i="64"/>
  <c r="L75" i="64" s="1"/>
  <c r="Z47" i="76"/>
  <c r="Z75" i="76" s="1"/>
  <c r="U47" i="63"/>
  <c r="U75" i="63" s="1"/>
  <c r="M30" i="64"/>
  <c r="AC47" i="63"/>
  <c r="AC75" i="63" s="1"/>
  <c r="S47" i="63"/>
  <c r="S75" i="63" s="1"/>
  <c r="P35" i="66"/>
  <c r="J64" i="64"/>
  <c r="AB35" i="76"/>
  <c r="Y35" i="64"/>
  <c r="AI47" i="76"/>
  <c r="AI75" i="76" s="1"/>
  <c r="AM47" i="62"/>
  <c r="AD64" i="64"/>
  <c r="L62" i="63"/>
  <c r="Y30" i="63"/>
  <c r="K64" i="64"/>
  <c r="N64" i="64"/>
  <c r="AF35" i="64"/>
  <c r="U35" i="63"/>
  <c r="W62" i="64"/>
  <c r="J35" i="63"/>
  <c r="AD30" i="63"/>
  <c r="W47" i="63"/>
  <c r="W75" i="63" s="1"/>
  <c r="N62" i="64"/>
  <c r="Y35" i="63"/>
  <c r="P47" i="76"/>
  <c r="P75" i="76" s="1"/>
  <c r="AA47" i="64"/>
  <c r="AA75" i="64" s="1"/>
  <c r="AJ47" i="64"/>
  <c r="AJ75" i="64" s="1"/>
  <c r="X47" i="64"/>
  <c r="X75" i="64" s="1"/>
  <c r="AA35" i="63"/>
  <c r="D35" i="62"/>
  <c r="J35" i="66"/>
  <c r="AJ62" i="63"/>
  <c r="I47" i="64"/>
  <c r="I75" i="64" s="1"/>
  <c r="U35" i="64"/>
  <c r="J47" i="64"/>
  <c r="J75" i="64" s="1"/>
  <c r="I30" i="64"/>
  <c r="L47" i="63"/>
  <c r="L75" i="63" s="1"/>
  <c r="K35" i="76"/>
  <c r="V47" i="64"/>
  <c r="V75" i="64" s="1"/>
  <c r="AI47" i="63"/>
  <c r="AI75" i="63" s="1"/>
  <c r="V30" i="64"/>
  <c r="L64" i="63"/>
  <c r="Q35" i="76"/>
  <c r="AI35" i="64"/>
  <c r="X30" i="64"/>
  <c r="AE35" i="64"/>
  <c r="AE35" i="63"/>
  <c r="AN44" i="63"/>
  <c r="R64" i="64"/>
  <c r="N35" i="63"/>
  <c r="O35" i="66"/>
  <c r="AB47" i="64"/>
  <c r="AB75" i="64" s="1"/>
  <c r="P30" i="63"/>
  <c r="F35" i="66"/>
  <c r="N30" i="64"/>
  <c r="AI64" i="63"/>
  <c r="F35" i="76"/>
  <c r="N35" i="76"/>
  <c r="AC62" i="76"/>
  <c r="Y35" i="76"/>
  <c r="AH64" i="64"/>
  <c r="I47" i="63"/>
  <c r="I75" i="63" s="1"/>
  <c r="W64" i="63"/>
  <c r="AD35" i="76"/>
  <c r="G35" i="66"/>
  <c r="AF35" i="76"/>
  <c r="N62" i="76"/>
  <c r="AF64" i="63"/>
  <c r="AB47" i="76"/>
  <c r="AB75" i="76" s="1"/>
  <c r="AB35" i="63"/>
  <c r="Q47" i="76"/>
  <c r="Q75" i="76" s="1"/>
  <c r="AG64" i="64"/>
  <c r="U47" i="76"/>
  <c r="U75" i="76" s="1"/>
  <c r="R47" i="76"/>
  <c r="R75" i="76" s="1"/>
  <c r="V62" i="64"/>
  <c r="AC47" i="76"/>
  <c r="AC75" i="76" s="1"/>
  <c r="F47" i="63"/>
  <c r="F75" i="63" s="1"/>
  <c r="Q35" i="66"/>
  <c r="W35" i="63"/>
  <c r="T62" i="76"/>
  <c r="Q35" i="63"/>
  <c r="S64" i="63"/>
  <c r="AH47" i="63"/>
  <c r="AH75" i="63" s="1"/>
  <c r="O47" i="63"/>
  <c r="O75" i="63" s="1"/>
  <c r="M64" i="64"/>
  <c r="T30" i="64"/>
  <c r="AG47" i="64"/>
  <c r="AG75" i="64" s="1"/>
  <c r="AH47" i="76"/>
  <c r="AH75" i="76" s="1"/>
  <c r="P47" i="64"/>
  <c r="P75" i="64" s="1"/>
  <c r="K64" i="63"/>
  <c r="R47" i="63"/>
  <c r="R75" i="63" s="1"/>
  <c r="AG30" i="64"/>
  <c r="V35" i="63"/>
  <c r="S35" i="76"/>
  <c r="H35" i="64"/>
  <c r="AI35" i="63"/>
  <c r="K35" i="63"/>
  <c r="J35" i="76"/>
  <c r="Y64" i="64"/>
  <c r="J47" i="63"/>
  <c r="J75" i="63" s="1"/>
  <c r="J21" i="63"/>
  <c r="J64" i="63" s="1"/>
  <c r="J62" i="63"/>
  <c r="W64" i="64"/>
  <c r="W47" i="76"/>
  <c r="W75" i="76" s="1"/>
  <c r="V62" i="76"/>
  <c r="T47" i="63"/>
  <c r="T75" i="63" s="1"/>
  <c r="D23" i="77"/>
  <c r="D53" i="77"/>
  <c r="O21" i="64"/>
  <c r="O64" i="64" s="1"/>
  <c r="O62" i="64"/>
  <c r="X35" i="64"/>
  <c r="H30" i="64"/>
  <c r="T64" i="64"/>
  <c r="AD35" i="63"/>
  <c r="U64" i="64"/>
  <c r="V35" i="64"/>
  <c r="AA64" i="64"/>
  <c r="K62" i="76"/>
  <c r="AM17" i="64"/>
  <c r="D78" i="76"/>
  <c r="D36" i="66"/>
  <c r="U64" i="63"/>
  <c r="M35" i="66"/>
  <c r="T47" i="64"/>
  <c r="T75" i="64" s="1"/>
  <c r="L30" i="64"/>
  <c r="AN7" i="63"/>
  <c r="AC47" i="64"/>
  <c r="AC75" i="64" s="1"/>
  <c r="O35" i="64"/>
  <c r="Z64" i="64"/>
  <c r="D41" i="76"/>
  <c r="AA35" i="64"/>
  <c r="AH47" i="64"/>
  <c r="AH75" i="64" s="1"/>
  <c r="Z35" i="64"/>
  <c r="E47" i="62"/>
  <c r="D47" i="65" s="1"/>
  <c r="L35" i="63"/>
  <c r="AF30" i="64"/>
  <c r="AC64" i="64"/>
  <c r="AA62" i="76"/>
  <c r="AG35" i="76"/>
  <c r="AJ64" i="64"/>
  <c r="AJ64" i="63"/>
  <c r="N30" i="63"/>
  <c r="E44" i="64"/>
  <c r="AB30" i="64"/>
  <c r="M30" i="63"/>
  <c r="Z47" i="64"/>
  <c r="Z75" i="64" s="1"/>
  <c r="X47" i="63"/>
  <c r="X75" i="63" s="1"/>
  <c r="AB64" i="64"/>
  <c r="D47" i="62"/>
  <c r="E36" i="63"/>
  <c r="N47" i="63"/>
  <c r="N75" i="63" s="1"/>
  <c r="AE35" i="76"/>
  <c r="AE30" i="64"/>
  <c r="Y62" i="64"/>
  <c r="D16" i="77"/>
  <c r="E16" i="77" s="1"/>
  <c r="D57" i="77"/>
  <c r="X64" i="64"/>
  <c r="D56" i="65"/>
  <c r="AC62" i="64"/>
  <c r="Z62" i="76"/>
  <c r="R35" i="63"/>
  <c r="P30" i="64"/>
  <c r="AJ62" i="76"/>
  <c r="Q47" i="63"/>
  <c r="Q75" i="63" s="1"/>
  <c r="E36" i="64"/>
  <c r="D7" i="64"/>
  <c r="D36" i="76"/>
  <c r="M64" i="63"/>
  <c r="Z35" i="63"/>
  <c r="AA30" i="63"/>
  <c r="D79" i="64"/>
  <c r="D29" i="77"/>
  <c r="P21" i="76"/>
  <c r="P62" i="76"/>
  <c r="X62" i="64"/>
  <c r="H62" i="76"/>
  <c r="I30" i="63"/>
  <c r="Y47" i="63"/>
  <c r="Y75" i="63" s="1"/>
  <c r="O30" i="64"/>
  <c r="L62" i="64"/>
  <c r="AC35" i="76"/>
  <c r="Z64" i="63"/>
  <c r="F35" i="63"/>
  <c r="AI62" i="64"/>
  <c r="V47" i="76"/>
  <c r="V75" i="76" s="1"/>
  <c r="D56" i="76"/>
  <c r="H64" i="63"/>
  <c r="H47" i="63"/>
  <c r="H75" i="63" s="1"/>
  <c r="V35" i="76"/>
  <c r="AI62" i="63"/>
  <c r="I64" i="63"/>
  <c r="D36" i="64"/>
  <c r="AI30" i="63"/>
  <c r="P64" i="64"/>
  <c r="T62" i="64"/>
  <c r="AE64" i="64"/>
  <c r="AF64" i="64"/>
  <c r="AN17" i="63"/>
  <c r="Z62" i="64"/>
  <c r="E17" i="64"/>
  <c r="AM41" i="64"/>
  <c r="AI30" i="64"/>
  <c r="E67" i="62"/>
  <c r="D67" i="62" s="1"/>
  <c r="AN22" i="63"/>
  <c r="AN21" i="63" s="1"/>
  <c r="D78" i="64"/>
  <c r="V64" i="63"/>
  <c r="O47" i="64"/>
  <c r="O75" i="64" s="1"/>
  <c r="Q30" i="63"/>
  <c r="E36" i="66"/>
  <c r="D76" i="63"/>
  <c r="AM34" i="62"/>
  <c r="D36" i="63"/>
  <c r="D79" i="76"/>
  <c r="F47" i="76"/>
  <c r="F75" i="76" s="1"/>
  <c r="X62" i="63"/>
  <c r="T35" i="64"/>
  <c r="I47" i="76"/>
  <c r="I75" i="76" s="1"/>
  <c r="Z47" i="63"/>
  <c r="Z75" i="63" s="1"/>
  <c r="S47" i="64"/>
  <c r="S75" i="64" s="1"/>
  <c r="U47" i="64"/>
  <c r="U75" i="64" s="1"/>
  <c r="S62" i="64"/>
  <c r="AF62" i="76"/>
  <c r="R47" i="64"/>
  <c r="R75" i="64" s="1"/>
  <c r="J62" i="76"/>
  <c r="V62" i="63"/>
  <c r="AG62" i="76"/>
  <c r="D56" i="64"/>
  <c r="W62" i="63"/>
  <c r="O35" i="76"/>
  <c r="AN56" i="63"/>
  <c r="D68" i="62"/>
  <c r="K62" i="63"/>
  <c r="O62" i="76"/>
  <c r="AN31" i="63"/>
  <c r="AM44" i="64"/>
  <c r="P62" i="64"/>
  <c r="D41" i="64"/>
  <c r="E48" i="64"/>
  <c r="R62" i="64"/>
  <c r="AG62" i="64"/>
  <c r="AD62" i="64"/>
  <c r="D28" i="77"/>
  <c r="D51" i="77"/>
  <c r="L62" i="76"/>
  <c r="D239" i="63"/>
  <c r="L239" i="63" s="1"/>
  <c r="D17" i="63"/>
  <c r="H62" i="63"/>
  <c r="D20" i="77"/>
  <c r="U62" i="76"/>
  <c r="D32" i="63"/>
  <c r="AN32" i="63"/>
  <c r="D59" i="77"/>
  <c r="D19" i="77"/>
  <c r="D45" i="77"/>
  <c r="E45" i="77" s="1"/>
  <c r="E44" i="76"/>
  <c r="D44" i="77" s="1"/>
  <c r="E44" i="77" s="1"/>
  <c r="D27" i="77"/>
  <c r="X62" i="76"/>
  <c r="U62" i="63"/>
  <c r="Y62" i="76"/>
  <c r="D58" i="77"/>
  <c r="Q64" i="64"/>
  <c r="Q62" i="64"/>
  <c r="E35" i="62"/>
  <c r="D35" i="65" s="1"/>
  <c r="E35" i="65" s="1"/>
  <c r="K62" i="64"/>
  <c r="E7" i="64"/>
  <c r="D22" i="64"/>
  <c r="M62" i="64"/>
  <c r="M62" i="76"/>
  <c r="E31" i="63"/>
  <c r="F30" i="63"/>
  <c r="O35" i="63"/>
  <c r="D22" i="76"/>
  <c r="D21" i="76" s="1"/>
  <c r="I62" i="63"/>
  <c r="Z30" i="63"/>
  <c r="AB64" i="63"/>
  <c r="AD21" i="76"/>
  <c r="AD62" i="76"/>
  <c r="Q64" i="63"/>
  <c r="E36" i="76"/>
  <c r="D36" i="77" s="1"/>
  <c r="E36" i="77" s="1"/>
  <c r="D49" i="77"/>
  <c r="D22" i="65"/>
  <c r="Q62" i="63"/>
  <c r="AC35" i="63"/>
  <c r="AM35" i="62"/>
  <c r="AN41" i="63"/>
  <c r="AH62" i="76"/>
  <c r="E41" i="63"/>
  <c r="Y64" i="63"/>
  <c r="D31" i="64"/>
  <c r="AB62" i="64"/>
  <c r="E17" i="63"/>
  <c r="O30" i="63"/>
  <c r="K47" i="64"/>
  <c r="K75" i="64" s="1"/>
  <c r="AE47" i="76"/>
  <c r="AE75" i="76" s="1"/>
  <c r="H35" i="63"/>
  <c r="AE62" i="63"/>
  <c r="D48" i="76"/>
  <c r="X30" i="63"/>
  <c r="T30" i="63"/>
  <c r="Y30" i="64"/>
  <c r="F35" i="64"/>
  <c r="AM36" i="66"/>
  <c r="D79" i="63"/>
  <c r="AJ30" i="63"/>
  <c r="D17" i="76"/>
  <c r="D48" i="64"/>
  <c r="AH30" i="64"/>
  <c r="D41" i="63"/>
  <c r="H35" i="76"/>
  <c r="D17" i="64"/>
  <c r="D34" i="64" s="1"/>
  <c r="U30" i="63"/>
  <c r="E81" i="62"/>
  <c r="D81" i="62" s="1"/>
  <c r="E41" i="64"/>
  <c r="D7" i="63"/>
  <c r="AM22" i="64"/>
  <c r="AM21" i="64" s="1"/>
  <c r="F64" i="64"/>
  <c r="Q30" i="64"/>
  <c r="S30" i="63"/>
  <c r="H30" i="63"/>
  <c r="AA62" i="64"/>
  <c r="AC30" i="63"/>
  <c r="AN48" i="63"/>
  <c r="U35" i="66"/>
  <c r="AC62" i="63"/>
  <c r="AE64" i="63"/>
  <c r="D78" i="63"/>
  <c r="D76" i="64"/>
  <c r="E56" i="64"/>
  <c r="AN36" i="63"/>
  <c r="W30" i="64"/>
  <c r="M62" i="63"/>
  <c r="H62" i="64"/>
  <c r="Z62" i="63"/>
  <c r="K47" i="76"/>
  <c r="K75" i="76" s="1"/>
  <c r="E22" i="64"/>
  <c r="AI62" i="76"/>
  <c r="R64" i="63"/>
  <c r="AM56" i="64"/>
  <c r="AJ35" i="63"/>
  <c r="O64" i="63"/>
  <c r="T64" i="63"/>
  <c r="D44" i="76"/>
  <c r="AB62" i="63"/>
  <c r="D44" i="63"/>
  <c r="F47" i="64"/>
  <c r="F75" i="64" s="1"/>
  <c r="AM36" i="64"/>
  <c r="J30" i="64"/>
  <c r="AE62" i="64"/>
  <c r="AI64" i="64"/>
  <c r="D54" i="77"/>
  <c r="X64" i="62"/>
  <c r="AA64" i="63"/>
  <c r="R62" i="63"/>
  <c r="E243" i="63"/>
  <c r="E22" i="63"/>
  <c r="E21" i="63" s="1"/>
  <c r="N64" i="63"/>
  <c r="AG21" i="63"/>
  <c r="AG62" i="63"/>
  <c r="D24" i="77"/>
  <c r="E22" i="76"/>
  <c r="D22" i="77" s="1"/>
  <c r="E32" i="64"/>
  <c r="W62" i="76"/>
  <c r="AF62" i="63"/>
  <c r="AJ62" i="64"/>
  <c r="E248" i="63"/>
  <c r="E48" i="63"/>
  <c r="AM48" i="64"/>
  <c r="T44" i="66"/>
  <c r="T35" i="66" s="1"/>
  <c r="D45" i="66"/>
  <c r="D44" i="66" s="1"/>
  <c r="E66" i="62"/>
  <c r="D66" i="62" s="1"/>
  <c r="K64" i="62"/>
  <c r="Q62" i="76"/>
  <c r="AH21" i="63"/>
  <c r="AH62" i="63"/>
  <c r="E56" i="63"/>
  <c r="E255" i="63"/>
  <c r="D52" i="77"/>
  <c r="E48" i="76"/>
  <c r="D48" i="77" s="1"/>
  <c r="AD62" i="63"/>
  <c r="AD64" i="63"/>
  <c r="AM31" i="64"/>
  <c r="V64" i="64"/>
  <c r="D65" i="62"/>
  <c r="K30" i="64"/>
  <c r="E238" i="63"/>
  <c r="H64" i="64"/>
  <c r="E7" i="76"/>
  <c r="D7" i="77" s="1"/>
  <c r="E45" i="66"/>
  <c r="E44" i="66" s="1"/>
  <c r="N62" i="63"/>
  <c r="Y62" i="63"/>
  <c r="D80" i="62"/>
  <c r="D76" i="76"/>
  <c r="AE30" i="63"/>
  <c r="D44" i="64"/>
  <c r="D7" i="76"/>
  <c r="AB62" i="76"/>
  <c r="E31" i="64"/>
  <c r="F62" i="64"/>
  <c r="AM32" i="64"/>
  <c r="D32" i="64"/>
  <c r="J62" i="64"/>
  <c r="AF62" i="64"/>
  <c r="F62" i="76"/>
  <c r="AM45" i="66"/>
  <c r="AM44" i="66" s="1"/>
  <c r="E32" i="63"/>
  <c r="D31" i="63"/>
  <c r="AA62" i="63"/>
  <c r="T62" i="63"/>
  <c r="D56" i="63"/>
  <c r="AM7" i="64"/>
  <c r="L64" i="64"/>
  <c r="D22" i="63"/>
  <c r="D21" i="63" s="1"/>
  <c r="S62" i="63"/>
  <c r="D26" i="77"/>
  <c r="E7" i="63"/>
  <c r="E230" i="63"/>
  <c r="V64" i="62"/>
  <c r="I64" i="64"/>
  <c r="I62" i="64"/>
  <c r="AE21" i="76"/>
  <c r="AE62" i="76"/>
  <c r="D25" i="77"/>
  <c r="R62" i="76"/>
  <c r="D55" i="77"/>
  <c r="AH62" i="64"/>
  <c r="D18" i="77"/>
  <c r="E17" i="76"/>
  <c r="D251" i="63"/>
  <c r="L251" i="63" s="1"/>
  <c r="D48" i="63"/>
  <c r="E44" i="63"/>
  <c r="P21" i="63"/>
  <c r="P62" i="63"/>
  <c r="F21" i="63"/>
  <c r="F62" i="63"/>
  <c r="U62" i="64"/>
  <c r="I21" i="76"/>
  <c r="I62" i="76"/>
  <c r="D41" i="66"/>
  <c r="X35" i="63"/>
  <c r="E41" i="76"/>
  <c r="D41" i="77" s="1"/>
  <c r="E41" i="77" s="1"/>
  <c r="E56" i="76"/>
  <c r="D56" i="77" s="1"/>
  <c r="K30" i="63"/>
  <c r="V30" i="63"/>
  <c r="R64" i="62"/>
  <c r="X64" i="63"/>
  <c r="AC64" i="63"/>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D34" i="76" l="1"/>
  <c r="E34" i="76"/>
  <c r="D34" i="63"/>
  <c r="E34" i="64"/>
  <c r="E34" i="63"/>
  <c r="E35" i="66"/>
  <c r="D17" i="77"/>
  <c r="AF17" i="65"/>
  <c r="AC17" i="65"/>
  <c r="L32" i="65"/>
  <c r="G29" i="65"/>
  <c r="F29" i="65"/>
  <c r="D74" i="65" s="1"/>
  <c r="E21" i="64"/>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T48" i="78"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47" i="76"/>
  <c r="AM47" i="64"/>
  <c r="AN47" i="63"/>
  <c r="D82" i="76"/>
  <c r="AN30" i="63"/>
  <c r="D47" i="63"/>
  <c r="D82" i="64"/>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E35" i="64"/>
  <c r="D80" i="64"/>
  <c r="D30" i="63"/>
  <c r="D30" i="64"/>
  <c r="E47" i="64"/>
  <c r="D80" i="76"/>
  <c r="AM30" i="64"/>
  <c r="E30" i="64"/>
  <c r="E67" i="76"/>
  <c r="D67" i="76" s="1"/>
  <c r="D35" i="76"/>
  <c r="E35" i="63"/>
  <c r="D80" i="63"/>
  <c r="AO7" i="63" s="1"/>
  <c r="AN34" i="63" s="1"/>
  <c r="E30" i="63"/>
  <c r="D68" i="63"/>
  <c r="D65" i="63"/>
  <c r="E47" i="63"/>
  <c r="D35" i="63"/>
  <c r="P64" i="76"/>
  <c r="E81" i="63"/>
  <c r="D81" i="63" s="1"/>
  <c r="E66" i="76"/>
  <c r="D66" i="76" s="1"/>
  <c r="D65" i="76"/>
  <c r="AD64" i="76"/>
  <c r="D68" i="64"/>
  <c r="E21" i="76"/>
  <c r="D21" i="77" s="1"/>
  <c r="AE56" i="65"/>
  <c r="E81" i="64"/>
  <c r="D81" i="64" s="1"/>
  <c r="E66" i="63"/>
  <c r="D66" i="63" s="1"/>
  <c r="E67" i="63"/>
  <c r="D67" i="63" s="1"/>
  <c r="E81" i="76"/>
  <c r="D81" i="76" s="1"/>
  <c r="E67" i="64"/>
  <c r="D67" i="64" s="1"/>
  <c r="AH64" i="63"/>
  <c r="AG64" i="63"/>
  <c r="E72" i="64"/>
  <c r="D72" i="64" s="1"/>
  <c r="AE64" i="76"/>
  <c r="E35" i="76"/>
  <c r="D35" i="77" s="1"/>
  <c r="E35" i="77" s="1"/>
  <c r="D68" i="76"/>
  <c r="E47" i="76"/>
  <c r="D47" i="77" s="1"/>
  <c r="P64" i="63"/>
  <c r="E66" i="64"/>
  <c r="D66" i="64" s="1"/>
  <c r="D65" i="64"/>
  <c r="D69" i="62"/>
  <c r="D82" i="63"/>
  <c r="I64" i="76"/>
  <c r="F64" i="63"/>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70"/>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D34" i="77" l="1"/>
  <c r="E34" i="77" s="1"/>
  <c r="M104" i="64"/>
  <c r="G104" i="64" s="1"/>
  <c r="N104" i="64"/>
  <c r="H104" i="64" s="1"/>
  <c r="J104" i="64"/>
  <c r="D104" i="64" s="1"/>
  <c r="K104" i="64"/>
  <c r="E104" i="64" s="1"/>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E48" i="78" s="1"/>
  <c r="X49" i="77"/>
  <c r="M29" i="77"/>
  <c r="J48" i="78" s="1"/>
  <c r="AF29" i="77"/>
  <c r="AC48" i="78" s="1"/>
  <c r="I29" i="77"/>
  <c r="F48" i="78" s="1"/>
  <c r="R55" i="77"/>
  <c r="P55" i="77"/>
  <c r="J58" i="77"/>
  <c r="S55" i="77"/>
  <c r="AD49" i="77"/>
  <c r="Y55" i="77"/>
  <c r="AE29" i="77"/>
  <c r="AB48" i="78" s="1"/>
  <c r="AI49" i="77"/>
  <c r="X29" i="77"/>
  <c r="U48" i="78" s="1"/>
  <c r="AA23" i="77"/>
  <c r="U23" i="77"/>
  <c r="AE25" i="77"/>
  <c r="W55" i="77"/>
  <c r="T58" i="77"/>
  <c r="AB49" i="77"/>
  <c r="V58" i="77"/>
  <c r="AH49" i="77"/>
  <c r="AG29" i="77"/>
  <c r="AD48" i="78" s="1"/>
  <c r="AJ58" i="77"/>
  <c r="I55" i="77"/>
  <c r="Z58" i="77"/>
  <c r="M55" i="77"/>
  <c r="AG58" i="77"/>
  <c r="L58" i="77"/>
  <c r="AK49" i="77"/>
  <c r="AL29" i="77"/>
  <c r="AI48" i="78" s="1"/>
  <c r="N55" i="77"/>
  <c r="AB23" i="77"/>
  <c r="Z23" i="77"/>
  <c r="P23" i="77"/>
  <c r="V55" i="77"/>
  <c r="Q55" i="77"/>
  <c r="M49" i="77"/>
  <c r="N58" i="77"/>
  <c r="AJ25" i="77"/>
  <c r="P58" i="77"/>
  <c r="AJ49" i="77"/>
  <c r="H25" i="77"/>
  <c r="U58" i="77"/>
  <c r="N49" i="77"/>
  <c r="Q49" i="77"/>
  <c r="H55" i="77"/>
  <c r="T29" i="77"/>
  <c r="Q48" i="78" s="1"/>
  <c r="AJ29" i="77"/>
  <c r="AG48" i="78" s="1"/>
  <c r="K49" i="77"/>
  <c r="Z29" i="77"/>
  <c r="W48" i="78" s="1"/>
  <c r="AA53" i="77"/>
  <c r="X23" i="77"/>
  <c r="H23" i="77"/>
  <c r="O53" i="77"/>
  <c r="P53" i="77"/>
  <c r="AD23" i="77"/>
  <c r="K23" i="77"/>
  <c r="AG25" i="77"/>
  <c r="AL55" i="77"/>
  <c r="AG55" i="77"/>
  <c r="Y49" i="77"/>
  <c r="T25" i="77"/>
  <c r="I49" i="77"/>
  <c r="Z55" i="77"/>
  <c r="O49" i="77"/>
  <c r="W49" i="77"/>
  <c r="K29" i="77"/>
  <c r="H48" i="78" s="1"/>
  <c r="N29" i="77"/>
  <c r="K48" i="78" s="1"/>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V56" i="77" s="1"/>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X48" i="78" s="1"/>
  <c r="S29" i="77"/>
  <c r="P48" i="78" s="1"/>
  <c r="Z59" i="77"/>
  <c r="O29" i="77"/>
  <c r="L48" i="78" s="1"/>
  <c r="AI29" i="77"/>
  <c r="AF48" i="78" s="1"/>
  <c r="P49" i="77"/>
  <c r="L29" i="77"/>
  <c r="I48" i="78" s="1"/>
  <c r="Y29" i="77"/>
  <c r="V48" i="78" s="1"/>
  <c r="AH29" i="77"/>
  <c r="AE48" i="78" s="1"/>
  <c r="Y23" i="77"/>
  <c r="U20" i="77"/>
  <c r="R29" i="77"/>
  <c r="O48" i="78" s="1"/>
  <c r="J20" i="77"/>
  <c r="AJ23" i="77"/>
  <c r="AB29" i="77"/>
  <c r="Y48" i="78" s="1"/>
  <c r="AC29" i="77"/>
  <c r="Z48" i="78" s="1"/>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AA48" i="78" s="1"/>
  <c r="P29" i="77"/>
  <c r="M48" i="78" s="1"/>
  <c r="AK20" i="77"/>
  <c r="AF49" i="77"/>
  <c r="T55" i="77"/>
  <c r="J29" i="77"/>
  <c r="G48" i="78" s="1"/>
  <c r="V29" i="77"/>
  <c r="S48" i="78" s="1"/>
  <c r="Q29" i="77"/>
  <c r="N48" i="78" s="1"/>
  <c r="Y20" i="77"/>
  <c r="AK29" i="77"/>
  <c r="AH48" i="78" s="1"/>
  <c r="U29" i="77"/>
  <c r="R48" i="78" s="1"/>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69" i="64"/>
  <c r="D69" i="76"/>
  <c r="D69" i="63"/>
  <c r="D70" i="76"/>
  <c r="E71" i="76"/>
  <c r="D71" i="76" s="1"/>
  <c r="E71" i="63"/>
  <c r="D71" i="63" s="1"/>
  <c r="D70" i="63"/>
  <c r="E72" i="63"/>
  <c r="D72" i="63"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Y56" i="77" l="1"/>
  <c r="AF32" i="77"/>
  <c r="I50" i="78"/>
  <c r="L49" i="78"/>
  <c r="K50" i="78"/>
  <c r="Q49" i="78"/>
  <c r="V50" i="78"/>
  <c r="AI50" i="78"/>
  <c r="AF50" i="78"/>
  <c r="E49" i="78"/>
  <c r="H50" i="78"/>
  <c r="AA32" i="77"/>
  <c r="X50" i="78"/>
  <c r="AB49" i="78"/>
  <c r="Z49" i="78"/>
  <c r="AI49" i="78"/>
  <c r="AH50" i="78"/>
  <c r="AE49" i="78"/>
  <c r="O49" i="78"/>
  <c r="H49" i="78"/>
  <c r="W49" i="78"/>
  <c r="O50" i="78"/>
  <c r="S50" i="78"/>
  <c r="Z50" i="78"/>
  <c r="E50" i="78"/>
  <c r="I49" i="78"/>
  <c r="AC50" i="78"/>
  <c r="AE50" i="78"/>
  <c r="G50" i="78"/>
  <c r="AC49" i="78"/>
  <c r="J49" i="78"/>
  <c r="AA49" i="78"/>
  <c r="U49" i="78"/>
  <c r="Y49" i="78"/>
  <c r="J50" i="78"/>
  <c r="Q50" i="78"/>
  <c r="F50" i="78"/>
  <c r="M50" i="78"/>
  <c r="U50" i="78"/>
  <c r="N50" i="78"/>
  <c r="AD32" i="77"/>
  <c r="AA50" i="78"/>
  <c r="AF49" i="78"/>
  <c r="G49" i="78"/>
  <c r="AD49" i="78"/>
  <c r="AD50" i="78"/>
  <c r="T50" i="78"/>
  <c r="AH49" i="78"/>
  <c r="R49" i="78"/>
  <c r="AG50" i="78"/>
  <c r="L50" i="78"/>
  <c r="P50" i="78"/>
  <c r="AB50" i="78"/>
  <c r="Y50" i="78"/>
  <c r="N49" i="78"/>
  <c r="P49" i="78"/>
  <c r="S49" i="78"/>
  <c r="K49" i="78"/>
  <c r="F49" i="78"/>
  <c r="AG49" i="78"/>
  <c r="V49" i="78"/>
  <c r="T49" i="78"/>
  <c r="M49" i="78"/>
  <c r="X49" i="78"/>
  <c r="R50" i="78"/>
  <c r="W50" i="78"/>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V47" i="77" s="1"/>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Y47" i="77" l="1"/>
  <c r="Q47" i="77"/>
  <c r="U47" i="77"/>
  <c r="AI47" i="77"/>
  <c r="X47" i="77"/>
  <c r="W47" i="77"/>
  <c r="AL47" i="77"/>
  <c r="Z47" i="77"/>
  <c r="T47" i="77"/>
  <c r="J47" i="77"/>
  <c r="AG47" i="77"/>
  <c r="M47" i="77"/>
  <c r="AD47" i="77"/>
  <c r="K47" i="77"/>
  <c r="H47" i="77"/>
  <c r="L47" i="77"/>
  <c r="AK47" i="77"/>
  <c r="AA47" i="77"/>
  <c r="F56" i="77"/>
  <c r="R47" i="77"/>
  <c r="AC47" i="77"/>
  <c r="N47" i="77"/>
  <c r="G17" i="77"/>
  <c r="AE47" i="77"/>
  <c r="AJ47" i="77"/>
  <c r="S47" i="77"/>
  <c r="O47" i="77"/>
  <c r="G56" i="77"/>
  <c r="P47" i="77"/>
  <c r="AH47" i="77"/>
  <c r="I47" i="77"/>
  <c r="G48" i="77"/>
  <c r="AF47" i="77"/>
  <c r="AB47" i="77"/>
  <c r="F22" i="77"/>
  <c r="F21" i="77" s="1"/>
  <c r="D75" i="77"/>
  <c r="F48" i="77"/>
  <c r="F17"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AR15" i="31" l="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AR16" i="31" l="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AV9" i="31" l="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169" i="31" l="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N56" i="44" s="1"/>
  <c r="AN47" i="44" s="1"/>
  <c r="AD47" i="49"/>
  <c r="AD75" i="49" s="1"/>
  <c r="AE56" i="57"/>
  <c r="AN56" i="57" s="1"/>
  <c r="AN47" i="57" s="1"/>
  <c r="AD47" i="37"/>
  <c r="AD75" i="37" s="1"/>
  <c r="AE48" i="40"/>
  <c r="AE97" i="38"/>
  <c r="AD47" i="39"/>
  <c r="AD75" i="39" s="1"/>
  <c r="AD88" i="37"/>
  <c r="AD88" i="68"/>
  <c r="AE56" i="42"/>
  <c r="AN56" i="42" s="1"/>
  <c r="AN47" i="42" s="1"/>
  <c r="AD47" i="67"/>
  <c r="AD75" i="67" s="1"/>
  <c r="AD47" i="42"/>
  <c r="AD75" i="42" s="1"/>
  <c r="AD88" i="43"/>
  <c r="AD88" i="42"/>
  <c r="AD47" i="53"/>
  <c r="AD75" i="53" s="1"/>
  <c r="AD88" i="44"/>
  <c r="AD88" i="50"/>
  <c r="AD47" i="51"/>
  <c r="AD75" i="51" s="1"/>
  <c r="AD47" i="54"/>
  <c r="AD75" i="54" s="1"/>
  <c r="AE89" i="46"/>
  <c r="AE97" i="69"/>
  <c r="AE97" i="57"/>
  <c r="AE48" i="49"/>
  <c r="AE89" i="37"/>
  <c r="AE56" i="50"/>
  <c r="AN56" i="50" s="1"/>
  <c r="AN47" i="50" s="1"/>
  <c r="AE97" i="67"/>
  <c r="AD88" i="45"/>
  <c r="AE89" i="55"/>
  <c r="AE56" i="46"/>
  <c r="AN56" i="46" s="1"/>
  <c r="AN47" i="46" s="1"/>
  <c r="AE97" i="39"/>
  <c r="AD47" i="50"/>
  <c r="AD75" i="50" s="1"/>
  <c r="AE97" i="56"/>
  <c r="AD47" i="57"/>
  <c r="AD75" i="57" s="1"/>
  <c r="AD88" i="58"/>
  <c r="AE48" i="46"/>
  <c r="AE48" i="55"/>
  <c r="AE97" i="46"/>
  <c r="AE89" i="49"/>
  <c r="AD88" i="38"/>
  <c r="AE56" i="56"/>
  <c r="AN56" i="56" s="1"/>
  <c r="AN47" i="56" s="1"/>
  <c r="AE48" i="37"/>
  <c r="AE47" i="37" s="1"/>
  <c r="AE75" i="37" s="1"/>
  <c r="AE97" i="50"/>
  <c r="AD88" i="36"/>
  <c r="AD88" i="51"/>
  <c r="AD47" i="58"/>
  <c r="AD75" i="58" s="1"/>
  <c r="AE97" i="68"/>
  <c r="AE48" i="38"/>
  <c r="AE56" i="53"/>
  <c r="AN56" i="53" s="1"/>
  <c r="AN47" i="53" s="1"/>
  <c r="AD88" i="57"/>
  <c r="AE97" i="42"/>
  <c r="AE56" i="43"/>
  <c r="AN56" i="43" s="1"/>
  <c r="AN47" i="43" s="1"/>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N56" i="45" s="1"/>
  <c r="AN47" i="45" s="1"/>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N56" i="54" s="1"/>
  <c r="AN47" i="54" s="1"/>
  <c r="AE89" i="54"/>
  <c r="AE48" i="48"/>
  <c r="AE48" i="34"/>
  <c r="AE56" i="47"/>
  <c r="AN56" i="47" s="1"/>
  <c r="AN47" i="47" s="1"/>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N56" i="41" s="1"/>
  <c r="AN47" i="41" s="1"/>
  <c r="AE48" i="68"/>
  <c r="AD47" i="55"/>
  <c r="AD75" i="55" s="1"/>
  <c r="AD47" i="48"/>
  <c r="AD75" i="48" s="1"/>
  <c r="AD88" i="49"/>
  <c r="AE97" i="70"/>
  <c r="AE97" i="55"/>
  <c r="AE48" i="53"/>
  <c r="AE56" i="52"/>
  <c r="AN56" i="52" s="1"/>
  <c r="AN47" i="52" s="1"/>
  <c r="AD88" i="48"/>
  <c r="AE56" i="48"/>
  <c r="AN56" i="48" s="1"/>
  <c r="AN47" i="48" s="1"/>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N56" i="55" s="1"/>
  <c r="AN47" i="55" s="1"/>
  <c r="AE89" i="53"/>
  <c r="AE56" i="49"/>
  <c r="AN56" i="49" s="1"/>
  <c r="AN47" i="49" s="1"/>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F88" i="47" l="1"/>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P51" i="58"/>
  <c r="AO51" i="58" s="1"/>
  <c r="E51" i="58"/>
  <c r="AJ48" i="50"/>
  <c r="AP55" i="53"/>
  <c r="AO55" i="53" s="1"/>
  <c r="E55" i="53"/>
  <c r="AJ56" i="42"/>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E90" i="58"/>
  <c r="E95" i="34"/>
  <c r="AJ56" i="52"/>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P52" i="40"/>
  <c r="AO52" i="40" s="1"/>
  <c r="E52" i="52"/>
  <c r="AP51" i="67"/>
  <c r="AO51" i="67" s="1"/>
  <c r="AP54" i="46"/>
  <c r="AO54" i="46" s="1"/>
  <c r="AP59" i="40"/>
  <c r="AO59" i="40" s="1"/>
  <c r="E53" i="52"/>
  <c r="E49" i="70"/>
  <c r="E57" i="52"/>
  <c r="AP51" i="51"/>
  <c r="AO51" i="51" s="1"/>
  <c r="E51" i="51"/>
  <c r="AJ56" i="46"/>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E57" i="44"/>
  <c r="AJ48" i="43"/>
  <c r="AJ48" i="46"/>
  <c r="E54" i="42"/>
  <c r="E49" i="58"/>
  <c r="AI88" i="51"/>
  <c r="E50" i="55"/>
  <c r="AP54" i="42"/>
  <c r="AO54" i="42" s="1"/>
  <c r="AI88" i="42"/>
  <c r="AI88" i="36"/>
  <c r="AP50" i="44"/>
  <c r="AO50" i="44" s="1"/>
  <c r="AP57" i="49"/>
  <c r="AO57" i="49" s="1"/>
  <c r="AJ97" i="36"/>
  <c r="AJ56" i="47"/>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D56" i="54"/>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2" i="34" s="1"/>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D82" i="57" s="1"/>
  <c r="E48" i="68"/>
  <c r="AJ88" i="50"/>
  <c r="D48" i="51"/>
  <c r="D82" i="51" s="1"/>
  <c r="D56" i="40"/>
  <c r="D48" i="48"/>
  <c r="AJ47" i="55"/>
  <c r="AJ75" i="55" s="1"/>
  <c r="D89" i="48"/>
  <c r="D88" i="48" s="1"/>
  <c r="E89" i="58"/>
  <c r="AJ88" i="67"/>
  <c r="AJ47" i="37"/>
  <c r="AJ75" i="37" s="1"/>
  <c r="D89" i="49"/>
  <c r="D88" i="49" s="1"/>
  <c r="D48" i="38"/>
  <c r="D82" i="38" s="1"/>
  <c r="D56" i="67"/>
  <c r="E56" i="36"/>
  <c r="D97" i="46"/>
  <c r="AJ47" i="45"/>
  <c r="AJ75" i="45" s="1"/>
  <c r="D48" i="36"/>
  <c r="D82" i="36" s="1"/>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D82" i="50" s="1"/>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D82" i="45" s="1"/>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82" i="37" s="1"/>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AJ75" i="34" s="1"/>
  <c r="E81" i="34" s="1"/>
  <c r="D81" i="34" s="1"/>
  <c r="D80" i="34" l="1"/>
  <c r="D82" i="49"/>
  <c r="D82" i="43"/>
  <c r="D82" i="41"/>
  <c r="F23" i="61" s="1"/>
  <c r="D82" i="52"/>
  <c r="D82" i="48"/>
  <c r="D82" i="55"/>
  <c r="F41" i="61" s="1"/>
  <c r="D82" i="47"/>
  <c r="F31" i="61" s="1"/>
  <c r="D82" i="39"/>
  <c r="F19" i="61" s="1"/>
  <c r="AM47" i="69"/>
  <c r="D82" i="53"/>
  <c r="F39" i="61" s="1"/>
  <c r="AM47" i="49"/>
  <c r="D82" i="46"/>
  <c r="D82" i="54"/>
  <c r="D82" i="40"/>
  <c r="F20" i="61" s="1"/>
  <c r="D82" i="44"/>
  <c r="F26" i="61" s="1"/>
  <c r="D82" i="56"/>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E15" i="61"/>
  <c r="D82" i="68"/>
  <c r="F27" i="61"/>
  <c r="N48" i="71"/>
  <c r="N49" i="71"/>
  <c r="L51" i="71"/>
  <c r="M50" i="71" s="1"/>
  <c r="AF49" i="71"/>
  <c r="AD51" i="71"/>
  <c r="AE50" i="71" s="1"/>
  <c r="X51" i="71"/>
  <c r="Y50" i="71" s="1"/>
  <c r="Z49" i="71"/>
  <c r="R52" i="71"/>
  <c r="S51" i="71" s="1"/>
  <c r="T50" i="71"/>
  <c r="E88" i="52"/>
  <c r="E81" i="69"/>
  <c r="D81" i="69" s="1"/>
  <c r="E88" i="57"/>
  <c r="F18" i="61"/>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E47" i="39"/>
  <c r="E47" i="50"/>
  <c r="E88" i="42"/>
  <c r="E88" i="69"/>
  <c r="AM47" i="42"/>
  <c r="AM47" i="43"/>
  <c r="AM47" i="47"/>
  <c r="AM47" i="53"/>
  <c r="AM47" i="57"/>
  <c r="E88" i="47"/>
  <c r="E47" i="37"/>
  <c r="E47" i="48"/>
  <c r="AM47" i="70"/>
  <c r="F33" i="61"/>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2" i="69"/>
  <c r="D88" i="50"/>
  <c r="E47" i="51"/>
  <c r="D88" i="37"/>
  <c r="D88" i="44"/>
  <c r="E88" i="41"/>
  <c r="E47" i="52"/>
  <c r="E81" i="47"/>
  <c r="D81" i="47" s="1"/>
  <c r="E31" i="61" s="1"/>
  <c r="D88" i="46"/>
  <c r="D82" i="67"/>
  <c r="F17" i="61"/>
  <c r="D47" i="52"/>
  <c r="F36" i="61"/>
  <c r="F35" i="61"/>
  <c r="D88" i="39"/>
  <c r="E47" i="57"/>
  <c r="D47" i="40"/>
  <c r="F25" i="61"/>
  <c r="E47" i="49"/>
  <c r="D47" i="57"/>
  <c r="F43" i="61"/>
  <c r="D47" i="54"/>
  <c r="F40" i="61"/>
  <c r="F16" i="61"/>
  <c r="D47" i="70"/>
  <c r="D82" i="70"/>
  <c r="E88" i="49"/>
  <c r="E47" i="69"/>
  <c r="D88" i="38"/>
  <c r="F34" i="61"/>
  <c r="E47" i="41"/>
  <c r="D47" i="48"/>
  <c r="F32" i="61"/>
  <c r="E47" i="68"/>
  <c r="D47" i="53"/>
  <c r="E47" i="46"/>
  <c r="F15" i="61"/>
  <c r="F42" i="61"/>
  <c r="D47" i="42"/>
  <c r="E88" i="34"/>
  <c r="D47" i="51"/>
  <c r="D88" i="57"/>
  <c r="D47" i="34"/>
  <c r="E88" i="70"/>
  <c r="D47" i="50"/>
  <c r="E47" i="55"/>
  <c r="D88" i="42"/>
  <c r="D88" i="58"/>
  <c r="E88" i="53"/>
  <c r="E47" i="44"/>
  <c r="D80" i="57"/>
  <c r="D43" i="61" s="1"/>
  <c r="E81" i="42"/>
  <c r="D81" i="42" s="1"/>
  <c r="E24" i="61" s="1"/>
  <c r="D88" i="69"/>
  <c r="D80" i="46"/>
  <c r="D28" i="61" s="1"/>
  <c r="D88" i="67"/>
  <c r="D47" i="44"/>
  <c r="E47" i="70"/>
  <c r="E88" i="51"/>
  <c r="E47" i="56"/>
  <c r="E81" i="38"/>
  <c r="D81" i="38" s="1"/>
  <c r="E18" i="61" s="1"/>
  <c r="E88" i="48"/>
  <c r="E88" i="44"/>
  <c r="E47" i="43"/>
  <c r="E47" i="38"/>
  <c r="D47" i="41"/>
  <c r="E47" i="45"/>
  <c r="D47" i="38"/>
  <c r="D47" i="55"/>
  <c r="E88" i="45"/>
  <c r="D47" i="36"/>
  <c r="E47" i="36"/>
  <c r="E88" i="68"/>
  <c r="E88" i="50"/>
  <c r="E47" i="67"/>
  <c r="D88" i="70"/>
  <c r="E81" i="37"/>
  <c r="D81" i="37" s="1"/>
  <c r="E17" i="61" s="1"/>
  <c r="E88" i="38"/>
  <c r="D47" i="67"/>
  <c r="D47" i="43"/>
  <c r="D47" i="39"/>
  <c r="D80" i="43"/>
  <c r="D25" i="61" s="1"/>
  <c r="D15" i="61"/>
  <c r="E81" i="39"/>
  <c r="D81" i="39" s="1"/>
  <c r="E19" i="61" s="1"/>
  <c r="D47" i="58"/>
  <c r="E81" i="67"/>
  <c r="D81" i="67" s="1"/>
  <c r="D80" i="67"/>
  <c r="E81" i="40"/>
  <c r="D81" i="40" s="1"/>
  <c r="E20" i="61" s="1"/>
  <c r="D80" i="40"/>
  <c r="D20" i="61" s="1"/>
  <c r="D47" i="45"/>
  <c r="D47" i="37"/>
  <c r="D80" i="52"/>
  <c r="D36" i="61" s="1"/>
  <c r="D47" i="68"/>
  <c r="D47" i="47"/>
  <c r="D47" i="69"/>
  <c r="D80" i="58"/>
  <c r="D44" i="61" s="1"/>
  <c r="E81" i="58"/>
  <c r="D81" i="58" s="1"/>
  <c r="E44" i="61" s="1"/>
  <c r="D47" i="49"/>
  <c r="F28" i="61"/>
  <c r="D47" i="46"/>
  <c r="E81" i="54"/>
  <c r="D81" i="54" s="1"/>
  <c r="E40" i="61" s="1"/>
  <c r="D80" i="54"/>
  <c r="D40" i="61" s="1"/>
  <c r="D80" i="44"/>
  <c r="D26" i="61" s="1"/>
  <c r="E81" i="44"/>
  <c r="D81" i="44" s="1"/>
  <c r="E26" i="61" s="1"/>
  <c r="D82" i="58" l="1"/>
  <c r="F44" i="61" s="1"/>
  <c r="D82" i="42"/>
  <c r="F24" i="61" s="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F31" i="78" l="1"/>
  <c r="F19" i="78" l="1"/>
  <c r="F13" i="78"/>
  <c r="F25" i="78"/>
  <c r="O31" i="78" l="1"/>
  <c r="AG31" i="78"/>
  <c r="AD31" i="78"/>
  <c r="L31" i="78"/>
  <c r="J31" i="78"/>
  <c r="M31" i="78"/>
  <c r="U31" i="78"/>
  <c r="AE31" i="78"/>
  <c r="I31" i="78"/>
  <c r="S31" i="78"/>
  <c r="AA31" i="78"/>
  <c r="AF31" i="78"/>
  <c r="X31" i="78"/>
  <c r="H31" i="78"/>
  <c r="V31" i="78"/>
  <c r="N31" i="78"/>
  <c r="AC31" i="78"/>
  <c r="T31" i="78"/>
  <c r="Q31" i="78"/>
  <c r="Z31" i="78"/>
  <c r="R31" i="78"/>
  <c r="AI31" i="78"/>
  <c r="G31" i="78"/>
  <c r="K31" i="78"/>
  <c r="AH31" i="78"/>
  <c r="Y31" i="78"/>
  <c r="P31" i="78"/>
  <c r="AB31" i="78"/>
  <c r="W31" i="78"/>
  <c r="CH21" i="31"/>
  <c r="DL30" i="31"/>
  <c r="DH35" i="31"/>
  <c r="ET32" i="31"/>
  <c r="BZ19" i="31"/>
  <c r="DV24" i="31"/>
  <c r="EF46" i="31"/>
  <c r="BT42" i="31"/>
  <c r="CP24" i="31"/>
  <c r="CD8" i="31"/>
  <c r="DB50" i="31"/>
  <c r="CD23" i="31"/>
  <c r="BX30" i="31"/>
  <c r="DJ50" i="31"/>
  <c r="BJ12" i="31"/>
  <c r="EL46" i="31"/>
  <c r="BZ6" i="31"/>
  <c r="BV31" i="31"/>
  <c r="DJ15" i="31"/>
  <c r="DN51" i="31"/>
  <c r="EB10" i="31"/>
  <c r="EN7" i="31"/>
  <c r="DJ51" i="31"/>
  <c r="BN20" i="31"/>
  <c r="CP52" i="31"/>
  <c r="EN42" i="31"/>
  <c r="EB44" i="31"/>
  <c r="BZ26" i="31"/>
  <c r="CB18" i="31"/>
  <c r="CL11" i="31"/>
  <c r="CT12" i="31"/>
  <c r="DF46" i="31"/>
  <c r="CL16" i="31"/>
  <c r="BZ37" i="31"/>
  <c r="BJ49" i="31"/>
  <c r="BJ55" i="31"/>
  <c r="DB56" i="31"/>
  <c r="DB34" i="31"/>
  <c r="CT7" i="31"/>
  <c r="DV4" i="31"/>
  <c r="CH35" i="31"/>
  <c r="BV14" i="31"/>
  <c r="BF39" i="31"/>
  <c r="DF4" i="31"/>
  <c r="CD27" i="31"/>
  <c r="DF41" i="31"/>
  <c r="BH23" i="31"/>
  <c r="DH56" i="31"/>
  <c r="BZ12" i="31"/>
  <c r="BF47" i="31"/>
  <c r="ED7" i="31"/>
  <c r="BP15" i="31"/>
  <c r="CL41" i="31"/>
  <c r="CL45" i="31"/>
  <c r="ET35" i="31"/>
  <c r="E13" i="65"/>
  <c r="EL37" i="31"/>
  <c r="BR34" i="31"/>
  <c r="DP26" i="31"/>
  <c r="CT54" i="31"/>
  <c r="EP3" i="31"/>
  <c r="DJ42" i="31"/>
  <c r="EB21" i="31"/>
  <c r="EJ46" i="31"/>
  <c r="DR56" i="31"/>
  <c r="DN41" i="31"/>
  <c r="EN31" i="31"/>
  <c r="DH43" i="31"/>
  <c r="BZ42" i="31"/>
  <c r="CX4" i="31"/>
  <c r="BF41" i="31"/>
  <c r="ED50" i="31"/>
  <c r="CX28" i="31"/>
  <c r="ET5" i="31"/>
  <c r="EP29" i="31"/>
  <c r="BJ17" i="31"/>
  <c r="EP26" i="31"/>
  <c r="CH10" i="31"/>
  <c r="EP40" i="31"/>
  <c r="BJ32" i="31"/>
  <c r="CX49" i="31"/>
  <c r="CP5" i="31"/>
  <c r="BX24" i="31"/>
  <c r="BD30" i="31"/>
  <c r="BV11" i="31"/>
  <c r="DV53" i="31"/>
  <c r="ET9" i="31"/>
  <c r="DJ35" i="31"/>
  <c r="ED20" i="31"/>
  <c r="EF29" i="31"/>
  <c r="DR40" i="31"/>
  <c r="DF33" i="31"/>
  <c r="BF22" i="31"/>
  <c r="DV40" i="31"/>
  <c r="BR23" i="31"/>
  <c r="EL26" i="31"/>
  <c r="DP7" i="31"/>
  <c r="ED25" i="31"/>
  <c r="DF49" i="31"/>
  <c r="CH11" i="31"/>
  <c r="BR30" i="31"/>
  <c r="CP39" i="31"/>
  <c r="DR19" i="31"/>
  <c r="CX23" i="31"/>
  <c r="DB35" i="31"/>
  <c r="ED30" i="31"/>
  <c r="ER46" i="31"/>
  <c r="CL24" i="31"/>
  <c r="DX24" i="31"/>
  <c r="BJ3" i="31"/>
  <c r="CT16" i="31"/>
  <c r="CD30" i="31"/>
  <c r="EL34" i="31"/>
  <c r="CN21" i="31"/>
  <c r="EN12" i="31"/>
  <c r="BZ13" i="31"/>
  <c r="CV4" i="31"/>
  <c r="BV5" i="31"/>
  <c r="CH27" i="31"/>
  <c r="EL21" i="31"/>
  <c r="EB31" i="31"/>
  <c r="CP15" i="31"/>
  <c r="EF12" i="31"/>
  <c r="EP7" i="31"/>
  <c r="DJ39" i="31"/>
  <c r="DN42" i="31"/>
  <c r="DB4" i="31"/>
  <c r="DR22" i="31"/>
  <c r="ED16" i="31"/>
  <c r="CH18" i="31"/>
  <c r="EJ44" i="31"/>
  <c r="ET7" i="31"/>
  <c r="CX51" i="31"/>
  <c r="CL52" i="31"/>
  <c r="BR31" i="31"/>
  <c r="CD33" i="31"/>
  <c r="CT50" i="31"/>
  <c r="DR48" i="31"/>
  <c r="CT6" i="31"/>
  <c r="BN43" i="31"/>
  <c r="CX56" i="31"/>
  <c r="CT24" i="31"/>
  <c r="BN46" i="31"/>
  <c r="DN12" i="31"/>
  <c r="DR42" i="31"/>
  <c r="CL36" i="31"/>
  <c r="CH45" i="31"/>
  <c r="CV37" i="31"/>
  <c r="BF43" i="31"/>
  <c r="CN40" i="31"/>
  <c r="CP3" i="31"/>
  <c r="EL36" i="31"/>
  <c r="CP17" i="31"/>
  <c r="CV40" i="31"/>
  <c r="BN55" i="31"/>
  <c r="CT49" i="31"/>
  <c r="DF5" i="31"/>
  <c r="ET41" i="31"/>
  <c r="EB24" i="31"/>
  <c r="BR6" i="31"/>
  <c r="CR32" i="31"/>
  <c r="EP12" i="31"/>
  <c r="CD10" i="31"/>
  <c r="DN35" i="31"/>
  <c r="DV21" i="31"/>
  <c r="BJ10" i="31"/>
  <c r="BH24" i="31"/>
  <c r="DV26" i="31"/>
  <c r="DB52" i="31"/>
  <c r="DB5" i="31"/>
  <c r="BZ20" i="31"/>
  <c r="DV46" i="31"/>
  <c r="BN49" i="31"/>
  <c r="BL51" i="31"/>
  <c r="DD18" i="31"/>
  <c r="CD14" i="31"/>
  <c r="BR8" i="31"/>
  <c r="DX21" i="31"/>
  <c r="EF53" i="31"/>
  <c r="BF31" i="31"/>
  <c r="BJ41" i="31"/>
  <c r="DF47" i="31"/>
  <c r="DF26" i="31"/>
  <c r="DF19" i="31"/>
  <c r="DF50" i="31"/>
  <c r="BZ38" i="31"/>
  <c r="ET6" i="31"/>
  <c r="CB15" i="31"/>
  <c r="CT56" i="31"/>
  <c r="EP36" i="31"/>
  <c r="BV40" i="31"/>
  <c r="EP28" i="31"/>
  <c r="CH53" i="31"/>
  <c r="BF52" i="31"/>
  <c r="EJ8" i="31"/>
  <c r="CR51" i="31"/>
  <c r="CD21" i="31"/>
  <c r="DB15" i="31"/>
  <c r="EL15" i="31"/>
  <c r="BV42" i="31"/>
  <c r="EF49" i="31"/>
  <c r="EP49" i="31"/>
  <c r="DB36" i="31"/>
  <c r="EP47" i="31"/>
  <c r="DV17" i="31"/>
  <c r="EP56" i="31"/>
  <c r="CL25" i="31"/>
  <c r="CT3" i="31"/>
  <c r="CD42" i="31"/>
  <c r="DN13" i="31"/>
  <c r="DV42" i="31"/>
  <c r="BF15" i="31"/>
  <c r="ER41" i="31"/>
  <c r="CX12" i="31"/>
  <c r="CJ17" i="31"/>
  <c r="BT23" i="31"/>
  <c r="ED41" i="31"/>
  <c r="CV41" i="31"/>
  <c r="DP19" i="31"/>
  <c r="CT36" i="31"/>
  <c r="BR24" i="31"/>
  <c r="DF17" i="31"/>
  <c r="CJ12" i="31"/>
  <c r="BD29" i="31"/>
  <c r="ED24" i="31"/>
  <c r="CT44" i="31"/>
  <c r="DJ48" i="31"/>
  <c r="EB37" i="31"/>
  <c r="CH16" i="31"/>
  <c r="ED9" i="31"/>
  <c r="BZ35" i="31"/>
  <c r="BJ40" i="31"/>
  <c r="EL11" i="31"/>
  <c r="EF47" i="31"/>
  <c r="EN49" i="31"/>
  <c r="DB53" i="31"/>
  <c r="EP16" i="31"/>
  <c r="BL4" i="31"/>
  <c r="CD5" i="31"/>
  <c r="DF55" i="31"/>
  <c r="ET45" i="31"/>
  <c r="EJ15" i="31"/>
  <c r="DL52" i="31"/>
  <c r="DN21" i="31"/>
  <c r="DX38" i="31"/>
  <c r="BR38" i="31"/>
  <c r="DJ25" i="31"/>
  <c r="BR45" i="31"/>
  <c r="CH30" i="31"/>
  <c r="DP21" i="31"/>
  <c r="CD22" i="31"/>
  <c r="BN53" i="31"/>
  <c r="BN17" i="31"/>
  <c r="EN41" i="31"/>
  <c r="DR33" i="31"/>
  <c r="BV49" i="31"/>
  <c r="EL18" i="31"/>
  <c r="DV8" i="31"/>
  <c r="EL47" i="31"/>
  <c r="E9" i="77"/>
  <c r="DV10" i="31"/>
  <c r="EN53" i="31"/>
  <c r="CL33" i="31"/>
  <c r="BZ41" i="31"/>
  <c r="BN50" i="31"/>
  <c r="EB29" i="31"/>
  <c r="DJ37" i="31"/>
  <c r="CP53" i="31"/>
  <c r="EB39" i="31"/>
  <c r="DB39" i="31"/>
  <c r="ET55" i="31"/>
  <c r="DB3" i="31"/>
  <c r="BR14" i="31"/>
  <c r="DT17" i="31"/>
  <c r="BN22" i="31"/>
  <c r="CX43" i="31"/>
  <c r="BV34" i="31"/>
  <c r="BZ55" i="31"/>
  <c r="DX27" i="31"/>
  <c r="BR52" i="31"/>
  <c r="DH24" i="31"/>
  <c r="DT47" i="31"/>
  <c r="ET39" i="31"/>
  <c r="ET23" i="31"/>
  <c r="BF18" i="31"/>
  <c r="BX44" i="31"/>
  <c r="DT8" i="31"/>
  <c r="CD20" i="31"/>
  <c r="DB6" i="31"/>
  <c r="CL44" i="31"/>
  <c r="ER44" i="31"/>
  <c r="DR51" i="31"/>
  <c r="ED15" i="31"/>
  <c r="EF20" i="31"/>
  <c r="CB51" i="31"/>
  <c r="DN49" i="31"/>
  <c r="ED39" i="31"/>
  <c r="CT35" i="31"/>
  <c r="DB8" i="31"/>
  <c r="BF36" i="31"/>
  <c r="BV12" i="31"/>
  <c r="CT20" i="31"/>
  <c r="BN4" i="31"/>
  <c r="DJ49" i="31"/>
  <c r="EP39" i="31"/>
  <c r="EN5" i="31"/>
  <c r="DP29" i="31"/>
  <c r="CR12" i="31"/>
  <c r="BJ56" i="31"/>
  <c r="CD38" i="31"/>
  <c r="BF45" i="31"/>
  <c r="DH41" i="31"/>
  <c r="DB33" i="31"/>
  <c r="ED52" i="31"/>
  <c r="CP32" i="31"/>
  <c r="EJ43" i="31"/>
  <c r="EN23" i="31"/>
  <c r="ED45" i="31"/>
  <c r="BV22" i="31"/>
  <c r="CD47" i="31"/>
  <c r="CP27" i="31"/>
  <c r="BV28" i="31"/>
  <c r="ET51" i="31"/>
  <c r="BF12" i="31"/>
  <c r="BN28" i="31"/>
  <c r="DR7" i="31"/>
  <c r="EL45" i="31"/>
  <c r="BV39" i="31"/>
  <c r="CD9" i="31"/>
  <c r="CT40" i="31"/>
  <c r="DB14" i="31"/>
  <c r="BV52" i="31"/>
  <c r="DF13" i="31"/>
  <c r="BR22" i="31"/>
  <c r="ED49" i="31"/>
  <c r="DR8" i="31"/>
  <c r="BZ43" i="31"/>
  <c r="DT28" i="31"/>
  <c r="CT19" i="31"/>
  <c r="CP10" i="31"/>
  <c r="CH7" i="31"/>
  <c r="ER18" i="31"/>
  <c r="DB26" i="31"/>
  <c r="CR11" i="31"/>
  <c r="DX19" i="31"/>
  <c r="CH41" i="31"/>
  <c r="DV22" i="31"/>
  <c r="CP56" i="31"/>
  <c r="CF40" i="31"/>
  <c r="BR35" i="31"/>
  <c r="DV48" i="31"/>
  <c r="DV29" i="31"/>
  <c r="DJ23" i="31"/>
  <c r="BJ36" i="31"/>
  <c r="DJ20" i="31"/>
  <c r="EB36" i="31"/>
  <c r="BF53" i="31"/>
  <c r="BJ27" i="31"/>
  <c r="CP38" i="31"/>
  <c r="CH17" i="31"/>
  <c r="EJ36" i="31"/>
  <c r="CT43" i="31"/>
  <c r="CB36" i="31"/>
  <c r="CN12" i="31"/>
  <c r="BT15" i="31"/>
  <c r="DX44" i="31"/>
  <c r="DN27" i="31"/>
  <c r="BV46" i="31"/>
  <c r="CL19" i="31"/>
  <c r="CN33" i="31"/>
  <c r="CB6" i="31"/>
  <c r="DX51" i="31"/>
  <c r="CT29" i="31"/>
  <c r="ET33" i="31"/>
  <c r="DB42" i="31"/>
  <c r="BF44" i="31"/>
  <c r="ER27" i="31"/>
  <c r="DJ22" i="31"/>
  <c r="BN25" i="31"/>
  <c r="DV18" i="31"/>
  <c r="CL56" i="31"/>
  <c r="EB49" i="31"/>
  <c r="ER52" i="31"/>
  <c r="BN54" i="31"/>
  <c r="EN40" i="31"/>
  <c r="CX39" i="31"/>
  <c r="DN43" i="31"/>
  <c r="DB13" i="31"/>
  <c r="EJ16" i="31"/>
  <c r="CP23" i="31"/>
  <c r="DB16" i="31"/>
  <c r="ET4" i="31"/>
  <c r="DV20" i="31"/>
  <c r="DX54" i="31"/>
  <c r="DJ44" i="31"/>
  <c r="BZ22" i="31"/>
  <c r="ED27" i="31"/>
  <c r="CX24" i="31"/>
  <c r="EF22" i="31"/>
  <c r="DF34" i="31"/>
  <c r="EJ19" i="31"/>
  <c r="CR15" i="31"/>
  <c r="ET43" i="31"/>
  <c r="DT43" i="31"/>
  <c r="BR16" i="31"/>
  <c r="DB10" i="31"/>
  <c r="CH31" i="31"/>
  <c r="DL45" i="31"/>
  <c r="DJ9" i="31"/>
  <c r="EP23" i="31"/>
  <c r="EF39" i="31"/>
  <c r="ER43" i="31"/>
  <c r="DJ5" i="31"/>
  <c r="BT22" i="31"/>
  <c r="CB25" i="31"/>
  <c r="DV34" i="31"/>
  <c r="BZ48" i="31"/>
  <c r="EN20" i="31"/>
  <c r="EN45" i="31"/>
  <c r="BR46" i="31"/>
  <c r="DJ4" i="31"/>
  <c r="BD33" i="31"/>
  <c r="DB29" i="31"/>
  <c r="ET31" i="31"/>
  <c r="CD53" i="31"/>
  <c r="DX4" i="31"/>
  <c r="BV27" i="31"/>
  <c r="CL32" i="31"/>
  <c r="DN17" i="31"/>
  <c r="CR36" i="31"/>
  <c r="E15" i="65"/>
  <c r="EB28" i="31"/>
  <c r="DR36" i="31"/>
  <c r="DJ29" i="31"/>
  <c r="CV15" i="31"/>
  <c r="CH28" i="31"/>
  <c r="BV38" i="31"/>
  <c r="BZ56" i="31"/>
  <c r="CZ40" i="31"/>
  <c r="ED32" i="31"/>
  <c r="BD22" i="31"/>
  <c r="EL56" i="31"/>
  <c r="DN38" i="31"/>
  <c r="DV28" i="31"/>
  <c r="EL52" i="31"/>
  <c r="ET12" i="31"/>
  <c r="CH49" i="31"/>
  <c r="EF21" i="31"/>
  <c r="CP30" i="31"/>
  <c r="E12" i="77"/>
  <c r="DN16" i="31"/>
  <c r="BN24" i="31"/>
  <c r="BR15" i="31"/>
  <c r="CL29" i="31"/>
  <c r="BJ45" i="31"/>
  <c r="BR51" i="31"/>
  <c r="DF45" i="31"/>
  <c r="CT51" i="31"/>
  <c r="EJ55" i="31"/>
  <c r="BV47" i="31"/>
  <c r="CV27" i="31"/>
  <c r="CP54" i="31"/>
  <c r="DN26" i="31"/>
  <c r="BJ26" i="31"/>
  <c r="BL54" i="31"/>
  <c r="CH24" i="31"/>
  <c r="EB7" i="31"/>
  <c r="BZ18" i="31"/>
  <c r="ET53" i="31"/>
  <c r="BH53" i="31"/>
  <c r="DP14" i="31"/>
  <c r="BN52" i="31"/>
  <c r="ER28" i="31"/>
  <c r="CZ49" i="31"/>
  <c r="ER50" i="31"/>
  <c r="ED33" i="31"/>
  <c r="CJ49" i="31"/>
  <c r="DX3" i="31"/>
  <c r="CD44" i="31"/>
  <c r="CH22" i="31"/>
  <c r="EB5" i="31"/>
  <c r="BJ51" i="31"/>
  <c r="BJ38" i="31"/>
  <c r="DR25" i="31"/>
  <c r="CX45" i="31"/>
  <c r="BF16" i="31"/>
  <c r="DN28" i="31"/>
  <c r="EB40" i="31"/>
  <c r="EN48" i="31"/>
  <c r="DR21" i="31"/>
  <c r="BR56" i="31"/>
  <c r="BJ50" i="31"/>
  <c r="CH50" i="31"/>
  <c r="DN48" i="31"/>
  <c r="CF20" i="31"/>
  <c r="BJ11" i="31"/>
  <c r="DB20" i="31"/>
  <c r="EN16" i="31"/>
  <c r="CX11" i="31"/>
  <c r="EL30" i="31"/>
  <c r="EP54" i="31"/>
  <c r="CP33" i="31"/>
  <c r="EJ47" i="31"/>
  <c r="EP21" i="31"/>
  <c r="DB9" i="31"/>
  <c r="CF6" i="31"/>
  <c r="BJ24" i="31"/>
  <c r="DF12" i="31"/>
  <c r="ET48" i="31"/>
  <c r="BN14" i="31"/>
  <c r="BV45" i="31"/>
  <c r="ET17" i="31"/>
  <c r="EF34" i="31"/>
  <c r="BP51" i="31"/>
  <c r="DV9" i="31"/>
  <c r="EP27" i="31"/>
  <c r="DL24" i="31"/>
  <c r="DN8" i="31"/>
  <c r="CT23" i="31"/>
  <c r="EL23" i="31"/>
  <c r="BR4" i="31"/>
  <c r="ET18" i="31"/>
  <c r="ET16" i="31"/>
  <c r="DR13" i="31"/>
  <c r="ER11" i="31"/>
  <c r="BX3" i="31"/>
  <c r="BN10" i="31"/>
  <c r="DF24" i="31"/>
  <c r="CL35" i="31"/>
  <c r="BZ34" i="31"/>
  <c r="BR48" i="31"/>
  <c r="EJ41" i="31"/>
  <c r="CH38" i="31"/>
  <c r="DJ54" i="31"/>
  <c r="CP7" i="31"/>
  <c r="EJ5" i="31"/>
  <c r="DD27" i="31"/>
  <c r="CX44" i="31"/>
  <c r="BT12" i="31"/>
  <c r="BT46" i="31"/>
  <c r="EN44" i="31"/>
  <c r="ER49" i="31"/>
  <c r="DV49" i="31"/>
  <c r="DH29" i="31"/>
  <c r="BF19" i="31"/>
  <c r="CF24" i="31"/>
  <c r="DR4" i="31"/>
  <c r="DV41" i="31"/>
  <c r="EB20" i="31"/>
  <c r="CL28" i="31"/>
  <c r="DB24" i="31"/>
  <c r="CX7" i="31"/>
  <c r="BF42" i="31"/>
  <c r="BV6" i="31"/>
  <c r="BV56" i="31"/>
  <c r="DV16" i="31"/>
  <c r="DJ11" i="31"/>
  <c r="EL38" i="31"/>
  <c r="DT29" i="31"/>
  <c r="CL21" i="31"/>
  <c r="DJ14" i="31"/>
  <c r="DN7" i="31"/>
  <c r="ED22" i="31"/>
  <c r="EF5" i="31"/>
  <c r="CL23" i="31"/>
  <c r="BN39" i="31"/>
  <c r="DR44" i="31"/>
  <c r="EL31" i="31"/>
  <c r="EL55" i="31"/>
  <c r="CJ20" i="31"/>
  <c r="CH43" i="31"/>
  <c r="EP22" i="31"/>
  <c r="ER33" i="31"/>
  <c r="DJ55" i="31"/>
  <c r="CL31" i="31"/>
  <c r="DV54" i="31"/>
  <c r="CX35" i="31"/>
  <c r="DB51" i="31"/>
  <c r="DF8" i="31"/>
  <c r="BJ6" i="31"/>
  <c r="BJ16" i="31"/>
  <c r="DN55" i="31"/>
  <c r="BL42" i="31"/>
  <c r="EP14" i="31"/>
  <c r="BN16" i="31"/>
  <c r="CT18" i="31"/>
  <c r="CD51" i="31"/>
  <c r="CN56" i="31"/>
  <c r="BH20" i="31"/>
  <c r="BX7" i="31"/>
  <c r="BR39" i="31"/>
  <c r="CX54" i="31"/>
  <c r="DR6" i="31"/>
  <c r="BN26" i="31"/>
  <c r="BL11" i="31"/>
  <c r="CP16" i="31"/>
  <c r="CB5" i="31"/>
  <c r="BL46" i="31"/>
  <c r="EN47" i="31"/>
  <c r="CP40" i="31"/>
  <c r="DJ36" i="31"/>
  <c r="EP33" i="31"/>
  <c r="CH15" i="31"/>
  <c r="BV7" i="31"/>
  <c r="BZ54" i="31"/>
  <c r="CH12" i="31"/>
  <c r="DN47" i="31"/>
  <c r="CL39" i="31"/>
  <c r="DB30" i="31"/>
  <c r="ED44" i="31"/>
  <c r="DJ17" i="31"/>
  <c r="BL15" i="31"/>
  <c r="EB30" i="31"/>
  <c r="BN45" i="31"/>
  <c r="CD52" i="31"/>
  <c r="DB43" i="31"/>
  <c r="EL3" i="31"/>
  <c r="DR55" i="31"/>
  <c r="BF28" i="31"/>
  <c r="DJ26" i="31"/>
  <c r="DX13" i="31"/>
  <c r="DF37" i="31"/>
  <c r="CX17" i="31"/>
  <c r="CR25" i="31"/>
  <c r="EL10" i="31"/>
  <c r="DF16" i="31"/>
  <c r="BN37" i="31"/>
  <c r="DL53" i="31"/>
  <c r="DN30" i="31"/>
  <c r="DB40" i="31"/>
  <c r="CX3" i="31"/>
  <c r="ET36" i="31"/>
  <c r="CX16" i="31"/>
  <c r="EL35" i="31"/>
  <c r="BJ43" i="31"/>
  <c r="CZ45" i="31"/>
  <c r="CL47" i="31"/>
  <c r="DF10" i="31"/>
  <c r="DP54" i="31"/>
  <c r="BD5" i="31"/>
  <c r="DH30" i="31"/>
  <c r="ED31" i="31"/>
  <c r="DX10" i="31"/>
  <c r="E8" i="77"/>
  <c r="BJ23" i="31"/>
  <c r="ET3" i="31"/>
  <c r="CX13" i="31"/>
  <c r="CL10" i="31"/>
  <c r="BR26" i="31"/>
  <c r="BZ29" i="31"/>
  <c r="CP42" i="31"/>
  <c r="BN33" i="31"/>
  <c r="DH45" i="31"/>
  <c r="BJ9" i="31"/>
  <c r="BJ19" i="31"/>
  <c r="DN54" i="31"/>
  <c r="DN31" i="31"/>
  <c r="DL13" i="31"/>
  <c r="BR9" i="31"/>
  <c r="DN34" i="31"/>
  <c r="EP8" i="31"/>
  <c r="EL24" i="31"/>
  <c r="DF35" i="31"/>
  <c r="BR49" i="31"/>
  <c r="BT17" i="31"/>
  <c r="DT12" i="31"/>
  <c r="BN13" i="31"/>
  <c r="DF22" i="31"/>
  <c r="DX29" i="31"/>
  <c r="DJ12" i="31"/>
  <c r="EF4" i="31"/>
  <c r="EP41" i="31"/>
  <c r="ET44" i="31"/>
  <c r="EL4" i="31"/>
  <c r="CT32" i="31"/>
  <c r="CD3" i="31"/>
  <c r="CP11" i="31"/>
  <c r="DD43" i="31"/>
  <c r="DT30" i="31"/>
  <c r="DR52" i="31"/>
  <c r="CT46" i="31"/>
  <c r="ER9" i="31"/>
  <c r="BN7" i="31"/>
  <c r="CP47" i="31"/>
  <c r="DB23" i="31"/>
  <c r="BR29" i="31"/>
  <c r="EP18" i="31"/>
  <c r="BZ49" i="31"/>
  <c r="BL9" i="31"/>
  <c r="BL20" i="31"/>
  <c r="CN50" i="31"/>
  <c r="BL38" i="31"/>
  <c r="ED55" i="31"/>
  <c r="BF37" i="31"/>
  <c r="BR20" i="31"/>
  <c r="BJ35" i="31"/>
  <c r="DN19" i="31"/>
  <c r="CP21" i="31"/>
  <c r="CL26" i="31"/>
  <c r="BJ31" i="31"/>
  <c r="ER14" i="31"/>
  <c r="EB56" i="31"/>
  <c r="BJ20" i="31"/>
  <c r="CN32" i="31"/>
  <c r="DN3" i="31"/>
  <c r="CL14" i="31"/>
  <c r="DR43" i="31"/>
  <c r="BF14" i="31"/>
  <c r="DV36" i="31"/>
  <c r="DN4" i="31"/>
  <c r="CB31" i="31"/>
  <c r="CP48" i="31"/>
  <c r="DN29" i="31"/>
  <c r="BN51" i="31"/>
  <c r="BJ46" i="31"/>
  <c r="DN14" i="31"/>
  <c r="EP37" i="31"/>
  <c r="BZ25" i="31"/>
  <c r="ET37" i="31"/>
  <c r="BV16" i="31"/>
  <c r="DV3" i="31"/>
  <c r="DF52" i="31"/>
  <c r="EN46" i="31"/>
  <c r="CT41" i="31"/>
  <c r="CL15" i="31"/>
  <c r="CX29" i="31"/>
  <c r="DF20" i="31"/>
  <c r="DJ13" i="31"/>
  <c r="EL28" i="31"/>
  <c r="EJ11" i="31"/>
  <c r="BR19" i="31"/>
  <c r="CL17" i="31"/>
  <c r="CT34" i="31"/>
  <c r="ED10" i="31"/>
  <c r="DL36" i="31"/>
  <c r="CX50" i="31"/>
  <c r="CX21" i="31"/>
  <c r="BV20" i="31"/>
  <c r="DJ32" i="31"/>
  <c r="CJ19" i="31"/>
  <c r="DT32" i="31"/>
  <c r="DT54" i="31"/>
  <c r="CB11" i="31"/>
  <c r="BJ7" i="31"/>
  <c r="DV35" i="31"/>
  <c r="EL17" i="31"/>
  <c r="EJ56" i="31"/>
  <c r="CD6" i="31"/>
  <c r="EL7" i="31"/>
  <c r="EJ30" i="31"/>
  <c r="CP29" i="31"/>
  <c r="ED8" i="31"/>
  <c r="EJ22" i="31"/>
  <c r="DF53" i="31"/>
  <c r="DR27" i="31"/>
  <c r="DV32" i="31"/>
  <c r="CL54" i="31"/>
  <c r="CX5" i="31"/>
  <c r="BN18" i="31"/>
  <c r="BZ36" i="31"/>
  <c r="EF7" i="31"/>
  <c r="CH54" i="31"/>
  <c r="BF32" i="31"/>
  <c r="ER5" i="31"/>
  <c r="EJ7" i="31"/>
  <c r="CX46" i="31"/>
  <c r="ED34" i="31"/>
  <c r="ET49" i="31"/>
  <c r="EL27" i="31"/>
  <c r="BF29" i="31"/>
  <c r="EN28" i="31"/>
  <c r="CD46" i="31"/>
  <c r="BR36" i="31"/>
  <c r="EF27" i="31"/>
  <c r="DR31" i="31"/>
  <c r="DH7" i="31"/>
  <c r="BF13" i="31"/>
  <c r="CD41" i="31"/>
  <c r="EN11" i="31"/>
  <c r="DF6" i="31"/>
  <c r="DR53" i="31"/>
  <c r="ET34" i="31"/>
  <c r="ED23" i="31"/>
  <c r="CB28" i="31"/>
  <c r="ER21" i="31"/>
  <c r="CZ19" i="31"/>
  <c r="DR50" i="31"/>
  <c r="BR33" i="31"/>
  <c r="BV4" i="31"/>
  <c r="CL9" i="31"/>
  <c r="BT20" i="31"/>
  <c r="BP35" i="31"/>
  <c r="EF43" i="31"/>
  <c r="DR23" i="31"/>
  <c r="ED12" i="31"/>
  <c r="ED38" i="31"/>
  <c r="DR20" i="31"/>
  <c r="ER38" i="31"/>
  <c r="BJ4" i="31"/>
  <c r="DB19" i="31"/>
  <c r="DL48" i="31"/>
  <c r="DV47" i="31"/>
  <c r="ET46" i="31"/>
  <c r="DX35" i="31"/>
  <c r="DJ7" i="31"/>
  <c r="ED43" i="31"/>
  <c r="CD32" i="31"/>
  <c r="DN32" i="31"/>
  <c r="CP20" i="31"/>
  <c r="BP4" i="31"/>
  <c r="EJ49" i="31"/>
  <c r="ED18" i="31"/>
  <c r="CX33" i="31"/>
  <c r="ED28" i="31"/>
  <c r="DJ24" i="31"/>
  <c r="DF7" i="31"/>
  <c r="EP43" i="31"/>
  <c r="DT50" i="31"/>
  <c r="BF5" i="31"/>
  <c r="CD25" i="31"/>
  <c r="DR30" i="31"/>
  <c r="BV8" i="31"/>
  <c r="E14" i="77"/>
  <c r="ET15" i="31"/>
  <c r="EN25" i="31"/>
  <c r="EN30" i="31"/>
  <c r="ET24" i="31"/>
  <c r="CT48" i="31"/>
  <c r="CZ3" i="31"/>
  <c r="CJ21" i="31"/>
  <c r="EF45" i="31"/>
  <c r="CH52" i="31"/>
  <c r="BZ28" i="31"/>
  <c r="EB47" i="31"/>
  <c r="EL41" i="31"/>
  <c r="DB18" i="31"/>
  <c r="BH16" i="31"/>
  <c r="DN44" i="31"/>
  <c r="EP48" i="31"/>
  <c r="DV15" i="31"/>
  <c r="E14" i="65"/>
  <c r="DR10" i="31"/>
  <c r="DT33" i="31"/>
  <c r="CJ5" i="31"/>
  <c r="DV38" i="31"/>
  <c r="EJ35" i="31"/>
  <c r="EP35" i="31"/>
  <c r="CH23" i="31"/>
  <c r="ET13" i="31"/>
  <c r="BR17" i="31"/>
  <c r="EF28" i="31"/>
  <c r="CP12" i="31"/>
  <c r="DV31" i="31"/>
  <c r="CP13" i="31"/>
  <c r="CV50" i="31"/>
  <c r="DD4" i="31"/>
  <c r="DX45" i="31"/>
  <c r="DV25" i="31"/>
  <c r="DF29" i="31"/>
  <c r="BR27" i="31"/>
  <c r="DF25" i="31"/>
  <c r="BN35" i="31"/>
  <c r="DJ43" i="31"/>
  <c r="EJ13" i="31"/>
  <c r="CL48" i="31"/>
  <c r="BN12" i="31"/>
  <c r="DN53" i="31"/>
  <c r="EF36" i="31"/>
  <c r="CT31" i="31"/>
  <c r="CT42" i="31"/>
  <c r="CD19" i="31"/>
  <c r="DB37" i="31"/>
  <c r="EN50" i="31"/>
  <c r="EN29" i="31"/>
  <c r="DX33" i="31"/>
  <c r="CT30" i="31"/>
  <c r="EB16" i="31"/>
  <c r="CH14" i="31"/>
  <c r="DB44" i="31"/>
  <c r="DJ21" i="31"/>
  <c r="BD16" i="31"/>
  <c r="ED40" i="31"/>
  <c r="DN15" i="31"/>
  <c r="BJ30" i="31"/>
  <c r="DF43" i="31"/>
  <c r="BZ31" i="31"/>
  <c r="CX38" i="31"/>
  <c r="CH20" i="31"/>
  <c r="ED3" i="31"/>
  <c r="DX9" i="31"/>
  <c r="DX56" i="31"/>
  <c r="CV25" i="31"/>
  <c r="BD14" i="31"/>
  <c r="CF36" i="31"/>
  <c r="EL19" i="31"/>
  <c r="CT39" i="31"/>
  <c r="CT47" i="31"/>
  <c r="DR18" i="31"/>
  <c r="DJ28" i="31"/>
  <c r="EN34" i="31"/>
  <c r="BN3" i="31"/>
  <c r="CX53" i="31"/>
  <c r="EJ54" i="31"/>
  <c r="BZ5" i="31"/>
  <c r="CB50" i="31"/>
  <c r="DD35" i="31"/>
  <c r="DJ38" i="31"/>
  <c r="BR7" i="31"/>
  <c r="CH6" i="31"/>
  <c r="CX10" i="31"/>
  <c r="CT11" i="31"/>
  <c r="BZ47" i="31"/>
  <c r="EJ17" i="31"/>
  <c r="BV15" i="31"/>
  <c r="ET56" i="31"/>
  <c r="BR54" i="31"/>
  <c r="BD38" i="31"/>
  <c r="BF55" i="31"/>
  <c r="DR9" i="31"/>
  <c r="EL48" i="31"/>
  <c r="CP45" i="31"/>
  <c r="DB32" i="31"/>
  <c r="BJ53" i="31"/>
  <c r="DJ10" i="31"/>
  <c r="DJ45" i="31"/>
  <c r="CJ23" i="31"/>
  <c r="CT13" i="31"/>
  <c r="BV48" i="31"/>
  <c r="DR12" i="31"/>
  <c r="CX22" i="31"/>
  <c r="EL20" i="31"/>
  <c r="DR14" i="31"/>
  <c r="DV56" i="31"/>
  <c r="DN5" i="31"/>
  <c r="CX14" i="31"/>
  <c r="BN32" i="31"/>
  <c r="BV55" i="31"/>
  <c r="ED36" i="31"/>
  <c r="BZ7" i="31"/>
  <c r="EN55" i="31"/>
  <c r="DB28" i="31"/>
  <c r="DF48" i="31"/>
  <c r="CF44" i="31"/>
  <c r="CV14" i="31"/>
  <c r="CF12" i="31"/>
  <c r="BJ37" i="31"/>
  <c r="BR5" i="31"/>
  <c r="CD48" i="31"/>
  <c r="BV43" i="31"/>
  <c r="BF40" i="31"/>
  <c r="BN36" i="31"/>
  <c r="CP41" i="31"/>
  <c r="EL43" i="31"/>
  <c r="CD24" i="31"/>
  <c r="BV17" i="31"/>
  <c r="DR32" i="31"/>
  <c r="BJ5" i="31"/>
  <c r="EL8" i="31"/>
  <c r="CX19" i="31"/>
  <c r="BZ8" i="31"/>
  <c r="DR29" i="31"/>
  <c r="DH25" i="31"/>
  <c r="CH44" i="31"/>
  <c r="BF34" i="31"/>
  <c r="BR41" i="31"/>
  <c r="BR3" i="31"/>
  <c r="CL12" i="31"/>
  <c r="EF37" i="31"/>
  <c r="CL20" i="31"/>
  <c r="CH51" i="31"/>
  <c r="CD50" i="31"/>
  <c r="DR24" i="31"/>
  <c r="BZ9" i="31"/>
  <c r="ED11" i="31"/>
  <c r="ER4" i="31"/>
  <c r="CD34" i="31"/>
  <c r="EL6" i="31"/>
  <c r="CT5" i="31"/>
  <c r="BD52" i="31"/>
  <c r="DV11" i="31"/>
  <c r="DL32" i="31"/>
  <c r="CD4" i="31"/>
  <c r="BP30" i="31"/>
  <c r="CP37" i="31"/>
  <c r="BJ29" i="31"/>
  <c r="EF10" i="31"/>
  <c r="BD44" i="31"/>
  <c r="BT26" i="31"/>
  <c r="EF6" i="31"/>
  <c r="BV35" i="31"/>
  <c r="EJ31" i="31"/>
  <c r="CX47" i="31"/>
  <c r="EJ20" i="31"/>
  <c r="CR24" i="31"/>
  <c r="CT10" i="31"/>
  <c r="CJ4" i="31"/>
  <c r="DR15" i="31"/>
  <c r="CL43" i="31"/>
  <c r="CH46" i="31"/>
  <c r="EJ37" i="31"/>
  <c r="DJ27" i="31"/>
  <c r="CX26" i="31"/>
  <c r="CD35" i="31"/>
  <c r="BZ15" i="31"/>
  <c r="BF23" i="31"/>
  <c r="BZ51" i="31"/>
  <c r="BN48" i="31"/>
  <c r="DP28" i="31"/>
  <c r="CX15" i="31"/>
  <c r="EF33" i="31"/>
  <c r="BR53" i="31"/>
  <c r="CX18" i="31"/>
  <c r="DD41" i="31"/>
  <c r="CH55" i="31"/>
  <c r="ER35" i="31"/>
  <c r="EP42" i="31"/>
  <c r="CT9" i="31"/>
  <c r="DD13" i="31"/>
  <c r="BL27" i="31"/>
  <c r="CN28" i="31"/>
  <c r="BH15" i="31"/>
  <c r="BX42" i="31"/>
  <c r="CB8" i="31"/>
  <c r="DJ34" i="31"/>
  <c r="BT55" i="31"/>
  <c r="EJ50" i="31"/>
  <c r="DD44" i="31"/>
  <c r="BX19" i="31"/>
  <c r="BD4" i="31"/>
  <c r="EJ10" i="31"/>
  <c r="BJ33" i="31"/>
  <c r="DT51" i="31"/>
  <c r="BP47" i="31"/>
  <c r="DV50" i="31"/>
  <c r="BX54" i="31"/>
  <c r="BD37" i="31"/>
  <c r="BT49" i="31"/>
  <c r="CZ39" i="31"/>
  <c r="DH15" i="31"/>
  <c r="DX43" i="31"/>
  <c r="EP15" i="31"/>
  <c r="DN18" i="31"/>
  <c r="DP48" i="31"/>
  <c r="CZ51" i="31"/>
  <c r="DT7" i="31"/>
  <c r="BV54" i="31"/>
  <c r="BV18" i="31"/>
  <c r="EL50" i="31"/>
  <c r="CN5" i="31"/>
  <c r="BJ8" i="31"/>
  <c r="CZ10" i="31"/>
  <c r="DF18" i="31"/>
  <c r="BR21" i="31"/>
  <c r="CZ44" i="31"/>
  <c r="DX47" i="31"/>
  <c r="EJ33" i="31"/>
  <c r="EB54" i="31"/>
  <c r="DX32" i="31"/>
  <c r="CL34" i="31"/>
  <c r="DD15" i="31"/>
  <c r="CF32" i="31"/>
  <c r="CX42" i="31"/>
  <c r="BF24" i="31"/>
  <c r="BX40" i="31"/>
  <c r="EF55" i="31"/>
  <c r="CV3" i="31"/>
  <c r="BX43" i="31"/>
  <c r="CJ52" i="31"/>
  <c r="DT55" i="31"/>
  <c r="BT11" i="31"/>
  <c r="BD43" i="31"/>
  <c r="BF51" i="31"/>
  <c r="CV11" i="31"/>
  <c r="CV9" i="31"/>
  <c r="ER29" i="31"/>
  <c r="EL25" i="31"/>
  <c r="BL31" i="31"/>
  <c r="BL41" i="31"/>
  <c r="EF17" i="31"/>
  <c r="DX55" i="31"/>
  <c r="EB6" i="31"/>
  <c r="BN19" i="31"/>
  <c r="CB19" i="31"/>
  <c r="ER55" i="31"/>
  <c r="CX34" i="31"/>
  <c r="DX23" i="31"/>
  <c r="ER56" i="31"/>
  <c r="DJ46" i="31"/>
  <c r="CN20" i="31"/>
  <c r="CJ46" i="31"/>
  <c r="BT28" i="31"/>
  <c r="DN20" i="31"/>
  <c r="ER51" i="31"/>
  <c r="CJ10" i="31"/>
  <c r="BX4" i="31"/>
  <c r="DJ40" i="31"/>
  <c r="EF41" i="31"/>
  <c r="BF9" i="31"/>
  <c r="DP43" i="31"/>
  <c r="ET28" i="31"/>
  <c r="BH34" i="31"/>
  <c r="DB49" i="31"/>
  <c r="BD34" i="31"/>
  <c r="EB46" i="31"/>
  <c r="DN25" i="31"/>
  <c r="CP36" i="31"/>
  <c r="DR46" i="31"/>
  <c r="CB9" i="31"/>
  <c r="CB13" i="31"/>
  <c r="CB23" i="31"/>
  <c r="DH18" i="31"/>
  <c r="BT14" i="31"/>
  <c r="DT25" i="31"/>
  <c r="CP19" i="31"/>
  <c r="BL32" i="31"/>
  <c r="CB39" i="31"/>
  <c r="BH32" i="31"/>
  <c r="BD24" i="31"/>
  <c r="DD17" i="31"/>
  <c r="DH38" i="31"/>
  <c r="DJ19" i="31"/>
  <c r="DX53" i="31"/>
  <c r="BH37" i="31"/>
  <c r="BH52" i="31"/>
  <c r="CV48" i="31"/>
  <c r="ET52" i="31"/>
  <c r="DF9" i="31"/>
  <c r="DV44" i="31"/>
  <c r="BL8" i="31"/>
  <c r="DP13" i="31"/>
  <c r="EF40" i="31"/>
  <c r="CP34" i="31"/>
  <c r="DL15" i="31"/>
  <c r="CR50" i="31"/>
  <c r="DX52" i="31"/>
  <c r="DB46" i="31"/>
  <c r="BV21" i="31"/>
  <c r="CH19" i="31"/>
  <c r="BF3" i="31"/>
  <c r="DP17" i="31"/>
  <c r="BR43" i="31"/>
  <c r="CH4" i="31"/>
  <c r="BT41" i="31"/>
  <c r="BP14" i="31"/>
  <c r="BD42" i="31"/>
  <c r="CV18" i="31"/>
  <c r="DP52" i="31"/>
  <c r="BH45" i="31"/>
  <c r="BX52" i="31"/>
  <c r="BD47" i="31"/>
  <c r="DT44" i="31"/>
  <c r="BL34" i="31"/>
  <c r="DH36" i="31"/>
  <c r="BX39" i="31"/>
  <c r="EJ42" i="31"/>
  <c r="BX18" i="31"/>
  <c r="BP5" i="31"/>
  <c r="BN29" i="31"/>
  <c r="DL11" i="31"/>
  <c r="DX6" i="31"/>
  <c r="EF25" i="31"/>
  <c r="DL27" i="31"/>
  <c r="DR5" i="31"/>
  <c r="CX40" i="31"/>
  <c r="DH12" i="31"/>
  <c r="BN8" i="31"/>
  <c r="BJ22" i="31"/>
  <c r="CV17" i="31"/>
  <c r="DJ30" i="31"/>
  <c r="CP14" i="31"/>
  <c r="DH22" i="31"/>
  <c r="CZ55" i="31"/>
  <c r="CZ48" i="31"/>
  <c r="BH39" i="31"/>
  <c r="CF49" i="31"/>
  <c r="CF18" i="31"/>
  <c r="BZ24" i="31"/>
  <c r="DD29" i="31"/>
  <c r="DN23" i="31"/>
  <c r="CN42" i="31"/>
  <c r="BJ54" i="31"/>
  <c r="CF53" i="31"/>
  <c r="CL18" i="31"/>
  <c r="ER48" i="31"/>
  <c r="DD24" i="31"/>
  <c r="CB10" i="31"/>
  <c r="EF15" i="31"/>
  <c r="EN32" i="31"/>
  <c r="EB43" i="31"/>
  <c r="CL7" i="31"/>
  <c r="BN15" i="31"/>
  <c r="ET40" i="31"/>
  <c r="EN38" i="31"/>
  <c r="DD32" i="31"/>
  <c r="BR32" i="31"/>
  <c r="CH5" i="31"/>
  <c r="CR41" i="31"/>
  <c r="DN33" i="31"/>
  <c r="BX48" i="31"/>
  <c r="EB32" i="31"/>
  <c r="ER39" i="31"/>
  <c r="BX49" i="31"/>
  <c r="CV5" i="31"/>
  <c r="CP22" i="31"/>
  <c r="BH48" i="31"/>
  <c r="DX34" i="31"/>
  <c r="BJ42" i="31"/>
  <c r="DV23" i="31"/>
  <c r="CT55" i="31"/>
  <c r="BL48" i="31"/>
  <c r="DH54" i="31"/>
  <c r="CR38" i="31"/>
  <c r="CB16" i="31"/>
  <c r="BH9" i="31"/>
  <c r="CR23" i="31"/>
  <c r="DT18" i="31"/>
  <c r="CB12" i="31"/>
  <c r="ET47" i="31"/>
  <c r="ER24" i="31"/>
  <c r="CB29" i="31"/>
  <c r="EN26" i="31"/>
  <c r="EJ18" i="31"/>
  <c r="BH19" i="31"/>
  <c r="DD7" i="31"/>
  <c r="DL10" i="31"/>
  <c r="CZ50" i="31"/>
  <c r="CP49" i="31"/>
  <c r="DF28" i="31"/>
  <c r="DD48" i="31"/>
  <c r="BL26" i="31"/>
  <c r="DX37" i="31"/>
  <c r="CL38" i="31"/>
  <c r="ET19" i="31"/>
  <c r="DL44" i="31"/>
  <c r="BL13" i="31"/>
  <c r="DL25" i="31"/>
  <c r="EP17" i="31"/>
  <c r="BR13" i="31"/>
  <c r="BH51" i="31"/>
  <c r="DR28" i="31"/>
  <c r="EJ24" i="31"/>
  <c r="E9" i="65"/>
  <c r="DB12" i="31"/>
  <c r="BD35" i="31"/>
  <c r="DD16" i="31"/>
  <c r="ER36" i="31"/>
  <c r="BZ4" i="31"/>
  <c r="DD54" i="31"/>
  <c r="DT31" i="31"/>
  <c r="CB44" i="31"/>
  <c r="DH13" i="31"/>
  <c r="CD29" i="31"/>
  <c r="BX11" i="31"/>
  <c r="DP49" i="31"/>
  <c r="CX9" i="31"/>
  <c r="CJ24" i="31"/>
  <c r="BR40" i="31"/>
  <c r="EL53" i="31"/>
  <c r="DP56" i="31"/>
  <c r="CH13" i="31"/>
  <c r="BX25" i="31"/>
  <c r="EN27" i="31"/>
  <c r="DP25" i="31"/>
  <c r="CJ11" i="31"/>
  <c r="EF44" i="31"/>
  <c r="BL39" i="31"/>
  <c r="DL21" i="31"/>
  <c r="DJ8" i="31"/>
  <c r="DN24" i="31"/>
  <c r="CJ53" i="31"/>
  <c r="CB49" i="31"/>
  <c r="EF9" i="31"/>
  <c r="ED5" i="31"/>
  <c r="BP7" i="31"/>
  <c r="EJ32" i="31"/>
  <c r="CF33" i="31"/>
  <c r="CR42" i="31"/>
  <c r="BZ16" i="31"/>
  <c r="CJ34" i="31"/>
  <c r="CP55" i="31"/>
  <c r="BF11" i="31"/>
  <c r="CR55" i="31"/>
  <c r="EJ38" i="31"/>
  <c r="BH44" i="31"/>
  <c r="DV33" i="31"/>
  <c r="DT40" i="31"/>
  <c r="BP12" i="31"/>
  <c r="DL17" i="31"/>
  <c r="CJ37" i="31"/>
  <c r="CN10" i="31"/>
  <c r="BX9" i="31"/>
  <c r="BT29" i="31"/>
  <c r="BX15" i="31"/>
  <c r="DH42" i="31"/>
  <c r="DL33" i="31"/>
  <c r="BH28" i="31"/>
  <c r="BP54" i="31"/>
  <c r="CV8" i="31"/>
  <c r="BF46" i="31"/>
  <c r="EP25" i="31"/>
  <c r="EL44" i="31"/>
  <c r="CB45" i="31"/>
  <c r="DH37" i="31"/>
  <c r="ET54" i="31"/>
  <c r="CB24" i="31"/>
  <c r="ED53" i="31"/>
  <c r="BZ32" i="31"/>
  <c r="DT13" i="31"/>
  <c r="EB12" i="31"/>
  <c r="CN29" i="31"/>
  <c r="CT21" i="31"/>
  <c r="DL3" i="31"/>
  <c r="EF31" i="31"/>
  <c r="ER53" i="31"/>
  <c r="CP50" i="31"/>
  <c r="DP20" i="31"/>
  <c r="EN37" i="31"/>
  <c r="CR28" i="31"/>
  <c r="DD11" i="31"/>
  <c r="DD10" i="31"/>
  <c r="CF31" i="31"/>
  <c r="CJ3" i="31"/>
  <c r="CJ7" i="31"/>
  <c r="BL19" i="31"/>
  <c r="CV6" i="31"/>
  <c r="EB38" i="31"/>
  <c r="ED4" i="31"/>
  <c r="BZ46" i="31"/>
  <c r="DJ31" i="31"/>
  <c r="BV13" i="31"/>
  <c r="BL44" i="31"/>
  <c r="CD31" i="31"/>
  <c r="BL18" i="31"/>
  <c r="CL51" i="31"/>
  <c r="DF30" i="31"/>
  <c r="CV43" i="31"/>
  <c r="EJ26" i="31"/>
  <c r="DB27" i="31"/>
  <c r="EF32" i="31"/>
  <c r="BZ11" i="31"/>
  <c r="CN52" i="31"/>
  <c r="CD18" i="31"/>
  <c r="CJ55" i="31"/>
  <c r="CZ15" i="31"/>
  <c r="BV30" i="31"/>
  <c r="BZ10" i="31"/>
  <c r="BJ18" i="31"/>
  <c r="DX14" i="31"/>
  <c r="DR34" i="31"/>
  <c r="BN30" i="31"/>
  <c r="EN15" i="31"/>
  <c r="DX25" i="31"/>
  <c r="CZ27" i="31"/>
  <c r="DF21" i="31"/>
  <c r="DH31" i="31"/>
  <c r="DL37" i="31"/>
  <c r="BJ34" i="31"/>
  <c r="ED29" i="31"/>
  <c r="ED35" i="31"/>
  <c r="DD52" i="31"/>
  <c r="BL45" i="31"/>
  <c r="DJ52" i="31"/>
  <c r="CN27" i="31"/>
  <c r="DF36" i="31"/>
  <c r="CP46" i="31"/>
  <c r="CV16" i="31"/>
  <c r="EF42" i="31"/>
  <c r="CF13" i="31"/>
  <c r="DV14" i="31"/>
  <c r="CF56" i="31"/>
  <c r="CR39" i="31"/>
  <c r="DH16" i="31"/>
  <c r="CF38" i="31"/>
  <c r="CZ12" i="31"/>
  <c r="DJ6" i="31"/>
  <c r="EJ6" i="31"/>
  <c r="DX5" i="31"/>
  <c r="DD47" i="31"/>
  <c r="EP55" i="31"/>
  <c r="EL40" i="31"/>
  <c r="DF44" i="31"/>
  <c r="CB52" i="31"/>
  <c r="BX21" i="31"/>
  <c r="DJ47" i="31"/>
  <c r="EP10" i="31"/>
  <c r="DT46" i="31"/>
  <c r="CX48" i="31"/>
  <c r="BV19" i="31"/>
  <c r="BT44" i="31"/>
  <c r="BF35" i="31"/>
  <c r="DF31" i="31"/>
  <c r="DJ33" i="31"/>
  <c r="DB38" i="31"/>
  <c r="CJ30" i="31"/>
  <c r="BD10" i="31"/>
  <c r="BH11" i="31"/>
  <c r="BT21" i="31"/>
  <c r="CN34" i="31"/>
  <c r="BP11" i="31"/>
  <c r="DD46" i="31"/>
  <c r="EN3" i="31"/>
  <c r="BV33" i="31"/>
  <c r="ED46" i="31"/>
  <c r="BX16" i="31"/>
  <c r="DR35" i="31"/>
  <c r="BT9" i="31"/>
  <c r="BH27" i="31"/>
  <c r="BD54" i="31"/>
  <c r="BN47" i="31"/>
  <c r="BX51" i="31"/>
  <c r="CN49" i="31"/>
  <c r="CD39" i="31"/>
  <c r="BF4" i="31"/>
  <c r="CZ32" i="31"/>
  <c r="BJ28" i="31"/>
  <c r="CL49" i="31"/>
  <c r="ER26" i="31"/>
  <c r="DN46" i="31"/>
  <c r="CB53" i="31"/>
  <c r="DX30" i="31"/>
  <c r="DN36" i="31"/>
  <c r="BZ3" i="31"/>
  <c r="DX8" i="31"/>
  <c r="EP34" i="31"/>
  <c r="CZ4" i="31"/>
  <c r="DB45" i="31"/>
  <c r="EP46" i="31"/>
  <c r="BT6" i="31"/>
  <c r="BN31" i="31"/>
  <c r="EJ40" i="31"/>
  <c r="BR50" i="31"/>
  <c r="BN6" i="31"/>
  <c r="CP51" i="31"/>
  <c r="BP31" i="31"/>
  <c r="EN14" i="31"/>
  <c r="CH47" i="31"/>
  <c r="BH8" i="31"/>
  <c r="EN18" i="31"/>
  <c r="BX47" i="31"/>
  <c r="EP19" i="31"/>
  <c r="ET29" i="31"/>
  <c r="BP23" i="31"/>
  <c r="EJ48" i="31"/>
  <c r="BV32" i="31"/>
  <c r="EP45" i="31"/>
  <c r="CV42" i="31"/>
  <c r="CX25" i="31"/>
  <c r="BL29" i="31"/>
  <c r="BL6" i="31"/>
  <c r="DV45" i="31"/>
  <c r="DL46" i="31"/>
  <c r="CJ27" i="31"/>
  <c r="DR41" i="31"/>
  <c r="BV53" i="31"/>
  <c r="DT37" i="31"/>
  <c r="EP31" i="31"/>
  <c r="CN31" i="31"/>
  <c r="CH26" i="31"/>
  <c r="ET30" i="31"/>
  <c r="CF16" i="31"/>
  <c r="CN53" i="31"/>
  <c r="DT38" i="31"/>
  <c r="CL53" i="31"/>
  <c r="CB41" i="31"/>
  <c r="CD40" i="31"/>
  <c r="BX53" i="31"/>
  <c r="CZ42" i="31"/>
  <c r="CR29" i="31"/>
  <c r="CN30" i="31"/>
  <c r="CR6" i="31"/>
  <c r="DN6" i="31"/>
  <c r="E15" i="77"/>
  <c r="BX55" i="31"/>
  <c r="DB31" i="31"/>
  <c r="CZ7" i="31"/>
  <c r="DT34" i="31"/>
  <c r="CV32" i="31"/>
  <c r="BX32" i="31"/>
  <c r="DL42" i="31"/>
  <c r="CF45" i="31"/>
  <c r="DN52" i="31"/>
  <c r="BL12" i="31"/>
  <c r="BR47" i="31"/>
  <c r="CJ43" i="31"/>
  <c r="DH19" i="31"/>
  <c r="BT10" i="31"/>
  <c r="CX30" i="31"/>
  <c r="BJ15" i="31"/>
  <c r="DP53" i="31"/>
  <c r="CR19" i="31"/>
  <c r="CX36" i="31"/>
  <c r="DN56" i="31"/>
  <c r="BT8" i="31"/>
  <c r="BZ14" i="31"/>
  <c r="CJ45" i="31"/>
  <c r="CJ29" i="31"/>
  <c r="CD55" i="31"/>
  <c r="CR31" i="31"/>
  <c r="CX31" i="31"/>
  <c r="CL55" i="31"/>
  <c r="CJ50" i="31"/>
  <c r="DT3" i="31"/>
  <c r="BX38" i="31"/>
  <c r="BL53" i="31"/>
  <c r="EJ3" i="31"/>
  <c r="ED21" i="31"/>
  <c r="BD49" i="31"/>
  <c r="EL32" i="31"/>
  <c r="E11" i="65"/>
  <c r="EB26" i="31"/>
  <c r="DT56" i="31"/>
  <c r="CF21" i="31"/>
  <c r="DB25" i="31"/>
  <c r="CP26" i="31"/>
  <c r="EP30" i="31"/>
  <c r="CN43" i="31"/>
  <c r="CV44" i="31"/>
  <c r="CV39" i="31"/>
  <c r="ED37" i="31"/>
  <c r="DP31" i="31"/>
  <c r="CN8" i="31"/>
  <c r="CF28" i="31"/>
  <c r="BT32" i="31"/>
  <c r="CF54" i="31"/>
  <c r="ET11" i="31"/>
  <c r="EN39" i="31"/>
  <c r="CX27" i="31"/>
  <c r="CR53" i="31"/>
  <c r="BV9" i="31"/>
  <c r="EL14" i="31"/>
  <c r="DF51" i="31"/>
  <c r="CJ22" i="31"/>
  <c r="DV5" i="31"/>
  <c r="BP16" i="31"/>
  <c r="CH25" i="31"/>
  <c r="CT4" i="31"/>
  <c r="BL35" i="31"/>
  <c r="EN17" i="31"/>
  <c r="BH49" i="31"/>
  <c r="BT33" i="31"/>
  <c r="BR28" i="31"/>
  <c r="BT27" i="31"/>
  <c r="CV20" i="31"/>
  <c r="DP35" i="31"/>
  <c r="CV53" i="31"/>
  <c r="BF48" i="31"/>
  <c r="BH41" i="31"/>
  <c r="BL22" i="31"/>
  <c r="DJ16" i="31"/>
  <c r="DL40" i="31"/>
  <c r="CR8" i="31"/>
  <c r="BV25" i="31"/>
  <c r="BP42" i="31"/>
  <c r="BH56" i="31"/>
  <c r="BR37" i="31"/>
  <c r="DT5" i="31"/>
  <c r="CF7" i="31"/>
  <c r="DD39" i="31"/>
  <c r="BL28" i="31"/>
  <c r="CR7" i="31"/>
  <c r="DT15" i="31"/>
  <c r="EN10" i="31"/>
  <c r="EF11" i="31"/>
  <c r="BD51" i="31"/>
  <c r="CZ47" i="31"/>
  <c r="EB4" i="31"/>
  <c r="BD7" i="31"/>
  <c r="CJ51" i="31"/>
  <c r="CJ47" i="31"/>
  <c r="DT20" i="31"/>
  <c r="DD50" i="31"/>
  <c r="CF50" i="31"/>
  <c r="DV6" i="31"/>
  <c r="BP17" i="31"/>
  <c r="CV49" i="31"/>
  <c r="CR13" i="31"/>
  <c r="CN24" i="31"/>
  <c r="CJ6" i="31"/>
  <c r="DX42" i="31"/>
  <c r="BN56" i="31"/>
  <c r="CN36" i="31"/>
  <c r="CZ13" i="31"/>
  <c r="BV29" i="31"/>
  <c r="ER47" i="31"/>
  <c r="BN9" i="31"/>
  <c r="E13" i="77"/>
  <c r="EL54" i="31"/>
  <c r="CJ28" i="31"/>
  <c r="CZ25" i="31"/>
  <c r="CF22" i="31"/>
  <c r="EF38" i="31"/>
  <c r="BH47" i="31"/>
  <c r="EL9" i="31"/>
  <c r="CD56" i="31"/>
  <c r="CJ33" i="31"/>
  <c r="BJ52" i="31"/>
  <c r="ER30" i="31"/>
  <c r="CR21" i="31"/>
  <c r="CF4" i="31"/>
  <c r="CN9" i="31"/>
  <c r="DJ18" i="31"/>
  <c r="CJ15" i="31"/>
  <c r="BH29" i="31"/>
  <c r="BD20" i="31"/>
  <c r="DL7" i="31"/>
  <c r="ED56" i="31"/>
  <c r="BD19" i="31"/>
  <c r="DJ41" i="31"/>
  <c r="EF13" i="31"/>
  <c r="CT15" i="31"/>
  <c r="BT38" i="31"/>
  <c r="BV24" i="31"/>
  <c r="DL41" i="31"/>
  <c r="BX31" i="31"/>
  <c r="DX39" i="31"/>
  <c r="DL4" i="31"/>
  <c r="DT11" i="31"/>
  <c r="EF30" i="31"/>
  <c r="CJ38" i="31"/>
  <c r="DX31" i="31"/>
  <c r="CX52" i="31"/>
  <c r="BD3" i="31"/>
  <c r="EB48" i="31"/>
  <c r="CD28" i="31"/>
  <c r="EJ45" i="31"/>
  <c r="EN6" i="31"/>
  <c r="DR11" i="31"/>
  <c r="DH27" i="31"/>
  <c r="EP44" i="31"/>
  <c r="BP9" i="31"/>
  <c r="EB35" i="31"/>
  <c r="EJ25" i="31"/>
  <c r="CJ13" i="31"/>
  <c r="CR34" i="31"/>
  <c r="BF7" i="31"/>
  <c r="DL47" i="31"/>
  <c r="BD31" i="31"/>
  <c r="E8" i="65"/>
  <c r="EP20" i="31"/>
  <c r="ER22" i="31"/>
  <c r="CF47" i="31"/>
  <c r="CZ6" i="31"/>
  <c r="DL39" i="31"/>
  <c r="DH48" i="31"/>
  <c r="BF26" i="31"/>
  <c r="DD23" i="31"/>
  <c r="CT45" i="31"/>
  <c r="DH6" i="31"/>
  <c r="ER25" i="31"/>
  <c r="BV51" i="31"/>
  <c r="CR54" i="31"/>
  <c r="BP29" i="31"/>
  <c r="CF30" i="31"/>
  <c r="BF10" i="31"/>
  <c r="EF24" i="31"/>
  <c r="BD18" i="31"/>
  <c r="DL6" i="31"/>
  <c r="BL50" i="31"/>
  <c r="DV51" i="31"/>
  <c r="CV7" i="31"/>
  <c r="ER15" i="31"/>
  <c r="ER6" i="31"/>
  <c r="EJ12" i="31"/>
  <c r="BD13" i="31"/>
  <c r="BV44" i="31"/>
  <c r="BT18" i="31"/>
  <c r="DX11" i="31"/>
  <c r="DL26" i="31"/>
  <c r="BF6" i="31"/>
  <c r="CJ9" i="31"/>
  <c r="DX18" i="31"/>
  <c r="CR45" i="31"/>
  <c r="EN51" i="31"/>
  <c r="DH21" i="31"/>
  <c r="EJ39" i="31"/>
  <c r="BH6" i="31"/>
  <c r="DB21" i="31"/>
  <c r="ET10" i="31"/>
  <c r="DX12" i="31"/>
  <c r="EF35" i="31"/>
  <c r="CF41" i="31"/>
  <c r="ET50" i="31"/>
  <c r="EJ28" i="31"/>
  <c r="ER40" i="31"/>
  <c r="DP6" i="31"/>
  <c r="DN22" i="31"/>
  <c r="E12" i="65"/>
  <c r="DD19" i="31"/>
  <c r="DB48" i="31"/>
  <c r="CV38" i="31"/>
  <c r="CD15" i="31"/>
  <c r="CP35" i="31"/>
  <c r="BR18" i="31"/>
  <c r="CB32" i="31"/>
  <c r="BX56" i="31"/>
  <c r="E10" i="77"/>
  <c r="BF56" i="31"/>
  <c r="DX15" i="31"/>
  <c r="EL42" i="31"/>
  <c r="CT53" i="31"/>
  <c r="BJ39" i="31"/>
  <c r="EB50" i="31"/>
  <c r="DF23" i="31"/>
  <c r="BX27" i="31"/>
  <c r="CH36" i="31"/>
  <c r="CF51" i="31"/>
  <c r="BD15" i="31"/>
  <c r="DL29" i="31"/>
  <c r="EN22" i="31"/>
  <c r="DT10" i="31"/>
  <c r="EB27" i="31"/>
  <c r="EP51" i="31"/>
  <c r="CR44" i="31"/>
  <c r="CT17" i="31"/>
  <c r="BT5" i="31"/>
  <c r="CZ31" i="31"/>
  <c r="BD23" i="31"/>
  <c r="EB53" i="31"/>
  <c r="BH7" i="31"/>
  <c r="BR12" i="31"/>
  <c r="BD53" i="31"/>
  <c r="CD45" i="31"/>
  <c r="BV50" i="31"/>
  <c r="BV26" i="31"/>
  <c r="EP24" i="31"/>
  <c r="DF15" i="31"/>
  <c r="BF25" i="31"/>
  <c r="EF19" i="31"/>
  <c r="ED13" i="31"/>
  <c r="BD12" i="31"/>
  <c r="CZ8" i="31"/>
  <c r="DL19" i="31"/>
  <c r="BN34" i="31"/>
  <c r="BZ45" i="31"/>
  <c r="BD21" i="31"/>
  <c r="BZ27" i="31"/>
  <c r="DR37" i="31"/>
  <c r="CL37" i="31"/>
  <c r="CN48" i="31"/>
  <c r="ED14" i="31"/>
  <c r="BH26" i="31"/>
  <c r="BT50" i="31"/>
  <c r="ET20" i="31"/>
  <c r="DX17" i="31"/>
  <c r="BL47" i="31"/>
  <c r="ET38" i="31"/>
  <c r="EN8" i="31"/>
  <c r="ER12" i="31"/>
  <c r="BX46" i="31"/>
  <c r="CL40" i="31"/>
  <c r="CN51" i="31"/>
  <c r="CD11" i="31"/>
  <c r="BH54" i="31"/>
  <c r="CL42" i="31"/>
  <c r="DV37" i="31"/>
  <c r="CT22" i="31"/>
  <c r="DN9" i="31"/>
  <c r="CB55" i="31"/>
  <c r="BN27" i="31"/>
  <c r="DX22" i="31"/>
  <c r="DL34" i="31"/>
  <c r="CF27" i="31"/>
  <c r="EP13" i="31"/>
  <c r="CN15" i="31"/>
  <c r="CX41" i="31"/>
  <c r="CR14" i="31"/>
  <c r="ER42" i="31"/>
  <c r="DN10" i="31"/>
  <c r="DN45" i="31"/>
  <c r="DL23" i="31"/>
  <c r="BR44" i="31"/>
  <c r="BX22" i="31"/>
  <c r="BX28" i="31"/>
  <c r="DB47" i="31"/>
  <c r="BH50" i="31"/>
  <c r="BD25" i="31"/>
  <c r="BT34" i="31"/>
  <c r="DP55" i="31"/>
  <c r="BF8" i="31"/>
  <c r="BP46" i="31"/>
  <c r="ER45" i="31"/>
  <c r="DB7" i="31"/>
  <c r="EB45" i="31"/>
  <c r="CB22" i="31"/>
  <c r="BJ14" i="31"/>
  <c r="BJ21" i="31"/>
  <c r="EF23" i="31"/>
  <c r="CF17" i="31"/>
  <c r="ET8" i="31"/>
  <c r="BP41" i="31"/>
  <c r="CT25" i="31"/>
  <c r="CN7" i="31"/>
  <c r="EB19" i="31"/>
  <c r="BH25" i="31"/>
  <c r="CV31" i="31"/>
  <c r="CV29" i="31"/>
  <c r="CZ11" i="31"/>
  <c r="CD17" i="31"/>
  <c r="BP21" i="31"/>
  <c r="CN45" i="31"/>
  <c r="CD7" i="31"/>
  <c r="DL49" i="31"/>
  <c r="DF3" i="31"/>
  <c r="ET26" i="31"/>
  <c r="BL5" i="31"/>
  <c r="CT38" i="31"/>
  <c r="CB38" i="31"/>
  <c r="CB20" i="31"/>
  <c r="CF43" i="31"/>
  <c r="BT45" i="31"/>
  <c r="DD33" i="31"/>
  <c r="DH20" i="31"/>
  <c r="CN35" i="31"/>
  <c r="BF50" i="31"/>
  <c r="CN54" i="31"/>
  <c r="BL24" i="31"/>
  <c r="DD21" i="31"/>
  <c r="DH3" i="31"/>
  <c r="BH10" i="31"/>
  <c r="DL18" i="31"/>
  <c r="BT30" i="31"/>
  <c r="DB11" i="31"/>
  <c r="BD55" i="31"/>
  <c r="BT37" i="31"/>
  <c r="BD40" i="31"/>
  <c r="DF40" i="31"/>
  <c r="CF26" i="31"/>
  <c r="DN11" i="31"/>
  <c r="CJ26" i="31"/>
  <c r="CZ46" i="31"/>
  <c r="BH36" i="31"/>
  <c r="DH8" i="31"/>
  <c r="CZ26" i="31"/>
  <c r="CZ16" i="31"/>
  <c r="CB33" i="31"/>
  <c r="DV30" i="31"/>
  <c r="CJ54" i="31"/>
  <c r="BP45" i="31"/>
  <c r="DD31" i="31"/>
  <c r="CL6" i="31"/>
  <c r="CJ41" i="31"/>
  <c r="BL3" i="31"/>
  <c r="EB8" i="31"/>
  <c r="BP44" i="31"/>
  <c r="BH13" i="31"/>
  <c r="ED54" i="31"/>
  <c r="BP37" i="31"/>
  <c r="CZ56" i="31"/>
  <c r="CR27" i="31"/>
  <c r="DT16" i="31"/>
  <c r="ET14" i="31"/>
  <c r="CP43" i="31"/>
  <c r="DD14" i="31"/>
  <c r="DH26" i="31"/>
  <c r="CR52" i="31"/>
  <c r="DT21" i="31"/>
  <c r="CJ16" i="31"/>
  <c r="BD50" i="31"/>
  <c r="BL30" i="31"/>
  <c r="EL51" i="31"/>
  <c r="DJ56" i="31"/>
  <c r="DL9" i="31"/>
  <c r="CV33" i="31"/>
  <c r="CL46" i="31"/>
  <c r="DT4" i="31"/>
  <c r="E11" i="77"/>
  <c r="CL3" i="31"/>
  <c r="CX55" i="31"/>
  <c r="ET25" i="31"/>
  <c r="BH21" i="31"/>
  <c r="BD17" i="31"/>
  <c r="EF51" i="31"/>
  <c r="EF26" i="31"/>
  <c r="CN17" i="31"/>
  <c r="DF56" i="31"/>
  <c r="EP38" i="31"/>
  <c r="BP25" i="31"/>
  <c r="BR55" i="31"/>
  <c r="CZ35" i="31"/>
  <c r="DT42" i="31"/>
  <c r="ER54" i="31"/>
  <c r="CT37" i="31"/>
  <c r="CZ28" i="31"/>
  <c r="DD3" i="31"/>
  <c r="EF50" i="31"/>
  <c r="DX16" i="31"/>
  <c r="EB3" i="31"/>
  <c r="BH12" i="31"/>
  <c r="CT8" i="31"/>
  <c r="DN39" i="31"/>
  <c r="CH42" i="31"/>
  <c r="BT51" i="31"/>
  <c r="BV37" i="31"/>
  <c r="CV30" i="31"/>
  <c r="ER13" i="31"/>
  <c r="CZ24" i="31"/>
  <c r="DX28" i="31"/>
  <c r="CF42" i="31"/>
  <c r="CV47" i="31"/>
  <c r="BV36" i="31"/>
  <c r="DT14" i="31"/>
  <c r="CX37" i="31"/>
  <c r="EL16" i="31"/>
  <c r="BZ44" i="31"/>
  <c r="DP34" i="31"/>
  <c r="BN41" i="31"/>
  <c r="EN24" i="31"/>
  <c r="CZ41" i="31"/>
  <c r="DR45" i="31"/>
  <c r="EP32" i="31"/>
  <c r="DF54" i="31"/>
  <c r="DH49" i="31"/>
  <c r="ED19" i="31"/>
  <c r="CT14" i="31"/>
  <c r="ET42" i="31"/>
  <c r="DH52" i="31"/>
  <c r="EJ29" i="31"/>
  <c r="CB26" i="31"/>
  <c r="CP9" i="31"/>
  <c r="CJ25" i="31"/>
  <c r="CT52" i="31"/>
  <c r="BT35" i="31"/>
  <c r="DF14" i="31"/>
  <c r="BT47" i="31"/>
  <c r="CH33" i="31"/>
  <c r="EB52" i="31"/>
  <c r="BR42" i="31"/>
  <c r="BX13" i="31"/>
  <c r="CZ23" i="31"/>
  <c r="CD43" i="31"/>
  <c r="BF54" i="31"/>
  <c r="BN42" i="31"/>
  <c r="CF37" i="31"/>
  <c r="CD54" i="31"/>
  <c r="DH9" i="31"/>
  <c r="ED47" i="31"/>
  <c r="CJ56" i="31"/>
  <c r="E10" i="65"/>
  <c r="CJ8" i="31"/>
  <c r="DH28" i="31"/>
  <c r="DR38" i="31"/>
  <c r="DR47" i="31"/>
  <c r="ER8" i="31"/>
  <c r="EL22" i="31"/>
  <c r="CT26" i="31"/>
  <c r="DD30" i="31"/>
  <c r="BZ23" i="31"/>
  <c r="CL22" i="31"/>
  <c r="DX46" i="31"/>
  <c r="CH3" i="31"/>
  <c r="CL5" i="31"/>
  <c r="DP22" i="31"/>
  <c r="BN40" i="31"/>
  <c r="EN35" i="31"/>
  <c r="EJ52" i="31"/>
  <c r="BZ52" i="31"/>
  <c r="DL38" i="31"/>
  <c r="DV7" i="31"/>
  <c r="BP40" i="31"/>
  <c r="EF48" i="31"/>
  <c r="DT6" i="31"/>
  <c r="CN47" i="31"/>
  <c r="BT43" i="31"/>
  <c r="BJ25" i="31"/>
  <c r="DH40" i="31"/>
  <c r="ED6" i="31"/>
  <c r="BH40" i="31"/>
  <c r="DN37" i="31"/>
  <c r="BT3" i="31"/>
  <c r="CZ33" i="31"/>
  <c r="CF14" i="31"/>
  <c r="ET22" i="31"/>
  <c r="BZ53" i="31"/>
  <c r="EB11" i="31"/>
  <c r="DF39" i="31"/>
  <c r="ED42" i="31"/>
  <c r="CD26" i="31"/>
  <c r="ER32" i="31"/>
  <c r="ED26" i="31"/>
  <c r="BZ21" i="31"/>
  <c r="BH31" i="31"/>
  <c r="BD36" i="31"/>
  <c r="BJ47" i="31"/>
  <c r="DJ3" i="31"/>
  <c r="BP52" i="31"/>
  <c r="CZ22" i="31"/>
  <c r="CN16" i="31"/>
  <c r="BZ39" i="31"/>
  <c r="ED51" i="31"/>
  <c r="CL8" i="31"/>
  <c r="DT49" i="31"/>
  <c r="CZ9" i="31"/>
  <c r="CH8" i="31"/>
  <c r="CR35" i="31"/>
  <c r="DH11" i="31"/>
  <c r="EJ23" i="31"/>
  <c r="BP33" i="31"/>
  <c r="DR26" i="31"/>
  <c r="BX36" i="31"/>
  <c r="CL13" i="31"/>
  <c r="DX36" i="31"/>
  <c r="DB55" i="31"/>
  <c r="BH30" i="31"/>
  <c r="EL29" i="31"/>
  <c r="CH37" i="31"/>
  <c r="CF19" i="31"/>
  <c r="CP18" i="31"/>
  <c r="DF11" i="31"/>
  <c r="BV23" i="31"/>
  <c r="CR33" i="31"/>
  <c r="CF9" i="31"/>
  <c r="EF14" i="31"/>
  <c r="EB18" i="31"/>
  <c r="BH33" i="31"/>
  <c r="EF18" i="31"/>
  <c r="CX6" i="31"/>
  <c r="EL13" i="31"/>
  <c r="DN50" i="31"/>
  <c r="CD13" i="31"/>
  <c r="ER31" i="31"/>
  <c r="BF27" i="31"/>
  <c r="BP6" i="31"/>
  <c r="CZ5" i="31"/>
  <c r="DL43" i="31"/>
  <c r="DB54" i="31"/>
  <c r="DR49" i="31"/>
  <c r="CN19" i="31"/>
  <c r="CB7" i="31"/>
  <c r="DT19" i="31"/>
  <c r="ER7" i="31"/>
  <c r="DL54" i="31"/>
  <c r="DP18" i="31"/>
  <c r="CN25" i="31"/>
  <c r="DH33" i="31"/>
  <c r="DP33" i="31"/>
  <c r="EB13" i="31"/>
  <c r="EL5" i="31"/>
  <c r="DT52" i="31"/>
  <c r="CJ48" i="31"/>
  <c r="BP36" i="31"/>
  <c r="CZ18" i="31"/>
  <c r="CL27" i="31"/>
  <c r="BT48" i="31"/>
  <c r="CF52" i="31"/>
  <c r="CB35" i="31"/>
  <c r="CF46" i="31"/>
  <c r="CV46" i="31"/>
  <c r="CR48" i="31"/>
  <c r="DV27" i="31"/>
  <c r="DP5" i="31"/>
  <c r="CB46" i="31"/>
  <c r="DT27" i="31"/>
  <c r="EJ53" i="31"/>
  <c r="BH38" i="31"/>
  <c r="CL4" i="31"/>
  <c r="DT48" i="31"/>
  <c r="BL55" i="31"/>
  <c r="BH46" i="31"/>
  <c r="BP3" i="31"/>
  <c r="DH10" i="31"/>
  <c r="EF3" i="31"/>
  <c r="CN38" i="31"/>
  <c r="BX20" i="31"/>
  <c r="DP44" i="31"/>
  <c r="DX26" i="31"/>
  <c r="BF33" i="31"/>
  <c r="CZ53" i="31"/>
  <c r="CR37" i="31"/>
  <c r="EP5" i="31"/>
  <c r="DT39" i="31"/>
  <c r="DX49" i="31"/>
  <c r="BL7" i="31"/>
  <c r="BZ40" i="31"/>
  <c r="BN38" i="31"/>
  <c r="CN41" i="31"/>
  <c r="CH39" i="31"/>
  <c r="CH40" i="31"/>
  <c r="CN18" i="31"/>
  <c r="DL56" i="31"/>
  <c r="CR18" i="31"/>
  <c r="BD27" i="31"/>
  <c r="BX41" i="31"/>
  <c r="CB43" i="31"/>
  <c r="CN44" i="31"/>
  <c r="BP10" i="31"/>
  <c r="DP16" i="31"/>
  <c r="DP30" i="31"/>
  <c r="CZ21" i="31"/>
  <c r="BD9" i="31"/>
  <c r="DP3" i="31"/>
  <c r="CN55" i="31"/>
  <c r="CV34" i="31"/>
  <c r="EL33" i="31"/>
  <c r="CR10" i="31"/>
  <c r="DD55" i="31"/>
  <c r="BH17" i="31"/>
  <c r="DD37" i="31"/>
  <c r="CF29" i="31"/>
  <c r="CP6" i="31"/>
  <c r="CR3" i="31"/>
  <c r="BT25" i="31"/>
  <c r="CN26" i="31"/>
  <c r="EL49" i="31"/>
  <c r="BR10" i="31"/>
  <c r="DX50" i="31"/>
  <c r="BP43" i="31"/>
  <c r="DT41" i="31"/>
  <c r="CP8" i="31"/>
  <c r="BL10" i="31"/>
  <c r="DP27" i="31"/>
  <c r="BZ17" i="31"/>
  <c r="CV28" i="31"/>
  <c r="DP47" i="31"/>
  <c r="DL22" i="31"/>
  <c r="DP42" i="31"/>
  <c r="DL20" i="31"/>
  <c r="ER16" i="31"/>
  <c r="BX17" i="31"/>
  <c r="BZ33" i="31"/>
  <c r="DH44" i="31"/>
  <c r="EP4" i="31"/>
  <c r="CH9" i="31"/>
  <c r="CV56" i="31"/>
  <c r="EP9" i="31"/>
  <c r="CB47" i="31"/>
  <c r="EP6" i="31"/>
  <c r="ER23" i="31"/>
  <c r="BX35" i="31"/>
  <c r="DH23" i="31"/>
  <c r="CR43" i="31"/>
  <c r="CJ31" i="31"/>
  <c r="DT9" i="31"/>
  <c r="CB37" i="31"/>
  <c r="EB33" i="31"/>
  <c r="CH29" i="31"/>
  <c r="DD6" i="31"/>
  <c r="BZ30" i="31"/>
  <c r="BT7" i="31"/>
  <c r="CR9" i="31"/>
  <c r="DT53" i="31"/>
  <c r="DP39" i="31"/>
  <c r="DH55" i="31"/>
  <c r="BD6" i="31"/>
  <c r="BD39" i="31"/>
  <c r="DX20" i="31"/>
  <c r="CV13" i="31"/>
  <c r="DL55" i="31"/>
  <c r="BL21" i="31"/>
  <c r="DF27" i="31"/>
  <c r="BJ44" i="31"/>
  <c r="DH47" i="31"/>
  <c r="BT16" i="31"/>
  <c r="CB30" i="31"/>
  <c r="BD28" i="31"/>
  <c r="DT23" i="31"/>
  <c r="BL16" i="31"/>
  <c r="DD53" i="31"/>
  <c r="BP20" i="31"/>
  <c r="BZ50" i="31"/>
  <c r="EJ51" i="31"/>
  <c r="BD45" i="31"/>
  <c r="DH32" i="31"/>
  <c r="DD25" i="31"/>
  <c r="BH18" i="31"/>
  <c r="DB41" i="31"/>
  <c r="DT26" i="31"/>
  <c r="BX10" i="31"/>
  <c r="EN4" i="31"/>
  <c r="BH42" i="31"/>
  <c r="CF35" i="31"/>
  <c r="EN21" i="31"/>
  <c r="CL30" i="31"/>
  <c r="CF11" i="31"/>
  <c r="DT22" i="31"/>
  <c r="ER34" i="31"/>
  <c r="CB42" i="31"/>
  <c r="CZ29" i="31"/>
  <c r="BN21" i="31"/>
  <c r="DL16" i="31"/>
  <c r="DL35" i="31"/>
  <c r="DH51" i="31"/>
  <c r="EP11" i="31"/>
  <c r="BL33" i="31"/>
  <c r="BT54" i="31"/>
  <c r="BX5" i="31"/>
  <c r="DL8" i="31"/>
  <c r="BL52" i="31"/>
  <c r="DL12" i="31"/>
  <c r="BJ48" i="31"/>
  <c r="BP49" i="31"/>
  <c r="DR3" i="31"/>
  <c r="CF8" i="31"/>
  <c r="CT28" i="31"/>
  <c r="DJ53" i="31"/>
  <c r="CF3" i="31"/>
  <c r="CN3" i="31"/>
  <c r="DD40" i="31"/>
  <c r="CR26" i="31"/>
  <c r="CV22" i="31"/>
  <c r="CZ14" i="31"/>
  <c r="BX12" i="31"/>
  <c r="CH48" i="31"/>
  <c r="EJ4" i="31"/>
  <c r="CV19" i="31"/>
  <c r="ER20" i="31"/>
  <c r="BN5" i="31"/>
  <c r="BL36" i="31"/>
  <c r="EP52" i="31"/>
  <c r="DF38" i="31"/>
  <c r="DD22" i="31"/>
  <c r="DP40" i="31"/>
  <c r="DL5" i="31"/>
  <c r="CX20" i="31"/>
  <c r="BH35" i="31"/>
  <c r="BX37" i="31"/>
  <c r="CJ32" i="31"/>
  <c r="BX29" i="31"/>
  <c r="BH5" i="31"/>
  <c r="CZ30" i="31"/>
  <c r="DL28" i="31"/>
  <c r="CR5" i="31"/>
  <c r="EN9" i="31"/>
  <c r="DR54" i="31"/>
  <c r="BN11" i="31"/>
  <c r="EB25" i="31"/>
  <c r="EB42" i="31"/>
  <c r="CN39" i="31"/>
  <c r="BF38" i="31"/>
  <c r="DP37" i="31"/>
  <c r="BP56" i="31"/>
  <c r="EB22" i="31"/>
  <c r="EB23" i="31"/>
  <c r="CR22" i="31"/>
  <c r="BV10" i="31"/>
  <c r="CB48" i="31"/>
  <c r="DF32" i="31"/>
  <c r="CF48" i="31"/>
  <c r="ER3" i="31"/>
  <c r="DD45" i="31"/>
  <c r="BD8" i="31"/>
  <c r="DP46" i="31"/>
  <c r="EF56" i="31"/>
  <c r="DV39" i="31"/>
  <c r="CN46" i="31"/>
  <c r="CB40" i="31"/>
  <c r="CV54" i="31"/>
  <c r="DD20" i="31"/>
  <c r="BP13" i="31"/>
  <c r="BT36" i="31"/>
  <c r="DT45" i="31"/>
  <c r="CZ43" i="31"/>
  <c r="DP23" i="31"/>
  <c r="CH34" i="31"/>
  <c r="BT56" i="31"/>
  <c r="ET21" i="31"/>
  <c r="BT53" i="31"/>
  <c r="EP50" i="31"/>
  <c r="BD11" i="31"/>
  <c r="EF54" i="31"/>
  <c r="EB55" i="31"/>
  <c r="CJ36" i="31"/>
  <c r="CV45" i="31"/>
  <c r="EF52" i="31"/>
  <c r="CX32" i="31"/>
  <c r="BV3" i="31"/>
  <c r="EL39" i="31"/>
  <c r="CB21" i="31"/>
  <c r="CF34" i="31"/>
  <c r="EN56" i="31"/>
  <c r="CJ40" i="31"/>
  <c r="CV12" i="31"/>
  <c r="CV23" i="31"/>
  <c r="EN33" i="31"/>
  <c r="CX8" i="31"/>
  <c r="DP11" i="31"/>
  <c r="BP27" i="31"/>
  <c r="EJ9" i="31"/>
  <c r="CZ36" i="31"/>
  <c r="BP8" i="31"/>
  <c r="BP28" i="31"/>
  <c r="BL17" i="31"/>
  <c r="DP9" i="31"/>
  <c r="EB41" i="31"/>
  <c r="CJ39" i="31"/>
  <c r="BL43" i="31"/>
  <c r="EJ34" i="31"/>
  <c r="DB22" i="31"/>
  <c r="BN44" i="31"/>
  <c r="ER17" i="31"/>
  <c r="CN6" i="31"/>
  <c r="CN37" i="31"/>
  <c r="EB51" i="31"/>
  <c r="DV13" i="31"/>
  <c r="CB17" i="31"/>
  <c r="BT4" i="31"/>
  <c r="DL51" i="31"/>
  <c r="DV12" i="31"/>
  <c r="DP4" i="31"/>
  <c r="CR47" i="31"/>
  <c r="CJ18" i="31"/>
  <c r="DP12" i="31"/>
  <c r="CJ44" i="31"/>
  <c r="BP32" i="31"/>
  <c r="DH17" i="31"/>
  <c r="DV52" i="31"/>
  <c r="ET27" i="31"/>
  <c r="DP8" i="31"/>
  <c r="CF15" i="31"/>
  <c r="BT52" i="31"/>
  <c r="CZ20" i="31"/>
  <c r="CR30" i="31"/>
  <c r="DV43" i="31"/>
  <c r="CP28" i="31"/>
  <c r="CT33" i="31"/>
  <c r="CN4" i="31"/>
  <c r="CZ52" i="31"/>
  <c r="BD41" i="31"/>
  <c r="BF17" i="31"/>
  <c r="BP53" i="31"/>
  <c r="DX7" i="31"/>
  <c r="BL37" i="31"/>
  <c r="DL50" i="31"/>
  <c r="EB15" i="31"/>
  <c r="BP50" i="31"/>
  <c r="CB14" i="31"/>
  <c r="DH50" i="31"/>
  <c r="BL49" i="31"/>
  <c r="BX23" i="31"/>
  <c r="CJ14" i="31"/>
  <c r="DT36" i="31"/>
  <c r="BT24" i="31"/>
  <c r="EF8" i="31"/>
  <c r="BX26" i="31"/>
  <c r="CP25" i="31"/>
  <c r="BP48" i="31"/>
  <c r="EJ14" i="31"/>
  <c r="CV21" i="31"/>
  <c r="EB14" i="31"/>
  <c r="EN52" i="31"/>
  <c r="DD12" i="31"/>
  <c r="DH4" i="31"/>
  <c r="ER19" i="31"/>
  <c r="BP19" i="31"/>
  <c r="CZ38" i="31"/>
  <c r="DR17" i="31"/>
  <c r="BR11" i="31"/>
  <c r="DP38" i="31"/>
  <c r="BX8" i="31"/>
  <c r="CH32" i="31"/>
  <c r="EL12" i="31"/>
  <c r="BT19" i="31"/>
  <c r="CV26" i="31"/>
  <c r="BX34" i="31"/>
  <c r="BH22" i="31"/>
  <c r="BD48" i="31"/>
  <c r="BV41" i="31"/>
  <c r="DL31" i="31"/>
  <c r="BH43" i="31"/>
  <c r="DN40" i="31"/>
  <c r="BT39" i="31"/>
  <c r="CZ37" i="31"/>
  <c r="CF5" i="31"/>
  <c r="BF49" i="31"/>
  <c r="DP50" i="31"/>
  <c r="CB27" i="31"/>
  <c r="BX33" i="31"/>
  <c r="EN19" i="31"/>
  <c r="BD46" i="31"/>
  <c r="CF10" i="31"/>
  <c r="CV51" i="31"/>
  <c r="DD49" i="31"/>
  <c r="CB56" i="31"/>
  <c r="BP24" i="31"/>
  <c r="DP51" i="31"/>
  <c r="CV52" i="31"/>
  <c r="BT13" i="31"/>
  <c r="DP15" i="31"/>
  <c r="BH4" i="31"/>
  <c r="BH55" i="31"/>
  <c r="BP39" i="31"/>
  <c r="DD26" i="31"/>
  <c r="CV24" i="31"/>
  <c r="CV55" i="31"/>
  <c r="DV19" i="31"/>
  <c r="EN36" i="31"/>
  <c r="DD9" i="31"/>
  <c r="CZ54" i="31"/>
  <c r="CD12" i="31"/>
  <c r="DD42" i="31"/>
  <c r="CT27" i="31"/>
  <c r="EB34" i="31"/>
  <c r="EP53" i="31"/>
  <c r="BF21" i="31"/>
  <c r="DH5" i="31"/>
  <c r="DH14" i="31"/>
  <c r="CD36" i="31"/>
  <c r="EN13" i="31"/>
  <c r="CB3" i="31"/>
  <c r="CJ35" i="31"/>
  <c r="ED48" i="31"/>
  <c r="BL56" i="31"/>
  <c r="DP10" i="31"/>
  <c r="DR16" i="31"/>
  <c r="BP22" i="31"/>
  <c r="CV35" i="31"/>
  <c r="DD28" i="31"/>
  <c r="CN14" i="31"/>
  <c r="CR16" i="31"/>
  <c r="CR56" i="31"/>
  <c r="BP38" i="31"/>
  <c r="BP55" i="31"/>
  <c r="DX40" i="31"/>
  <c r="EB9" i="31"/>
  <c r="CB54" i="31"/>
  <c r="CF25" i="31"/>
  <c r="DX41" i="31"/>
  <c r="BD32" i="31"/>
  <c r="DH53" i="31"/>
  <c r="BP18" i="31"/>
  <c r="ER10" i="31"/>
  <c r="BH14" i="31"/>
  <c r="EJ21" i="31"/>
  <c r="BF30" i="31"/>
  <c r="CL50" i="31"/>
  <c r="DD56" i="31"/>
  <c r="CP44" i="31"/>
  <c r="DB17" i="31"/>
  <c r="CP31" i="31"/>
  <c r="BP26" i="31"/>
  <c r="DD51" i="31"/>
  <c r="DD5" i="31"/>
  <c r="DH39" i="31"/>
  <c r="CD16" i="31"/>
  <c r="CR49" i="31"/>
  <c r="CF23" i="31"/>
  <c r="CR17" i="31"/>
  <c r="DX48" i="31"/>
  <c r="CB34" i="31"/>
  <c r="EN43" i="31"/>
  <c r="BX6" i="31"/>
  <c r="BX14" i="31"/>
  <c r="CZ34" i="31"/>
  <c r="ER37" i="31"/>
  <c r="DP24" i="31"/>
  <c r="BX50" i="31"/>
  <c r="CN13" i="31"/>
  <c r="DD34" i="31"/>
  <c r="EF16" i="31"/>
  <c r="CV10" i="31"/>
  <c r="BL23" i="31"/>
  <c r="EJ27" i="31"/>
  <c r="BF20" i="31"/>
  <c r="DT35" i="31"/>
  <c r="CR40" i="31"/>
  <c r="BT40" i="31"/>
  <c r="DV55" i="31"/>
  <c r="CD37" i="31"/>
  <c r="BJ13" i="31"/>
  <c r="CH56" i="31"/>
  <c r="CF39" i="31"/>
  <c r="CF55" i="31"/>
  <c r="BN23" i="31"/>
  <c r="DD8" i="31"/>
  <c r="CB4" i="31"/>
  <c r="CD49" i="31"/>
  <c r="CP4" i="31"/>
  <c r="DP41" i="31"/>
  <c r="DP32" i="31"/>
  <c r="DD36" i="31"/>
  <c r="BD26" i="31"/>
  <c r="BT31" i="31"/>
  <c r="CJ42" i="31"/>
  <c r="BX45" i="31"/>
  <c r="BL14" i="31"/>
  <c r="DT24" i="31"/>
  <c r="DL14" i="31"/>
  <c r="DH46" i="31"/>
  <c r="EN54" i="31"/>
  <c r="CR46" i="31"/>
  <c r="DF42" i="31"/>
  <c r="BD56" i="31"/>
  <c r="DD38" i="31"/>
  <c r="DP36" i="31"/>
  <c r="BP34" i="31"/>
  <c r="CR4" i="31"/>
  <c r="DH34" i="31"/>
  <c r="CN11" i="31"/>
  <c r="BR25" i="31"/>
  <c r="BH3" i="31"/>
  <c r="CN22" i="31"/>
  <c r="BL25" i="31"/>
  <c r="CR20" i="31"/>
  <c r="ED17" i="31"/>
  <c r="BL40" i="31"/>
  <c r="CZ17" i="31"/>
  <c r="DR39" i="31"/>
  <c r="CV36" i="31"/>
  <c r="DP45" i="31"/>
  <c r="EB17" i="31"/>
  <c r="CN23" i="31"/>
  <c r="BI40" i="31" l="1"/>
  <c r="BI56" i="31"/>
  <c r="BI44" i="31"/>
  <c r="BI17" i="31"/>
  <c r="BI13" i="31"/>
  <c r="BI32" i="31"/>
  <c r="BI18" i="31"/>
  <c r="BI14" i="31"/>
  <c r="BI45" i="31"/>
  <c r="BI47" i="31"/>
  <c r="BI19" i="31"/>
  <c r="BI3" i="31"/>
  <c r="BI55" i="31"/>
  <c r="BI25" i="31"/>
  <c r="BI36" i="31"/>
  <c r="BI34" i="31"/>
  <c r="BI43" i="31"/>
  <c r="BI42" i="31"/>
  <c r="BI4" i="31"/>
  <c r="BI33" i="31"/>
  <c r="BI50" i="31"/>
  <c r="BI29" i="31"/>
  <c r="BI10" i="31"/>
  <c r="BI8" i="31"/>
  <c r="BI51" i="31"/>
  <c r="BI46" i="31"/>
  <c r="BI12" i="31"/>
  <c r="BI5" i="31"/>
  <c r="BI21" i="31"/>
  <c r="BI22" i="31"/>
  <c r="BI52" i="31"/>
  <c r="BI23" i="31"/>
  <c r="BI7" i="31"/>
  <c r="BI11" i="31"/>
  <c r="BI41" i="31"/>
  <c r="BI15" i="31"/>
  <c r="BI30" i="31"/>
  <c r="BI20" i="31"/>
  <c r="BI26" i="31"/>
  <c r="BI38" i="31"/>
  <c r="BI31" i="31"/>
  <c r="BI53" i="31"/>
  <c r="BI48" i="31"/>
  <c r="BI16" i="31"/>
  <c r="BI28" i="31"/>
  <c r="BI54" i="31"/>
  <c r="BI24" i="31"/>
  <c r="BI27" i="31"/>
  <c r="BI6" i="31"/>
  <c r="BI49" i="31"/>
  <c r="BI9" i="31"/>
  <c r="BI2" i="31"/>
  <c r="BI35" i="31"/>
  <c r="BI37" i="31"/>
  <c r="BI39" i="31"/>
  <c r="CC47" i="31"/>
  <c r="CC36" i="31"/>
  <c r="CC20" i="31"/>
  <c r="CC16" i="31"/>
  <c r="CC13" i="31"/>
  <c r="CC6" i="31"/>
  <c r="CC38" i="31"/>
  <c r="CC14" i="31"/>
  <c r="CC26" i="31"/>
  <c r="CC52" i="31"/>
  <c r="CC49" i="31"/>
  <c r="CC30" i="31"/>
  <c r="CC45" i="31"/>
  <c r="CC12" i="31"/>
  <c r="CC55" i="31"/>
  <c r="CC43" i="31"/>
  <c r="CC37" i="31"/>
  <c r="CC9" i="31"/>
  <c r="CC15" i="31"/>
  <c r="CC19" i="31"/>
  <c r="CC24" i="31"/>
  <c r="CC48" i="31"/>
  <c r="CC51" i="31"/>
  <c r="CC2" i="31"/>
  <c r="CC50" i="31"/>
  <c r="CC31" i="31"/>
  <c r="CC32" i="31"/>
  <c r="CC7" i="31"/>
  <c r="CC27" i="31"/>
  <c r="CC56" i="31"/>
  <c r="CC42" i="31"/>
  <c r="CC22" i="31"/>
  <c r="CC41" i="31"/>
  <c r="CC10" i="31"/>
  <c r="CC53" i="31"/>
  <c r="CC40" i="31"/>
  <c r="CC44" i="31"/>
  <c r="CC4" i="31"/>
  <c r="CC23" i="31"/>
  <c r="CC3" i="31"/>
  <c r="CC25" i="31"/>
  <c r="CC33" i="31"/>
  <c r="CC8" i="31"/>
  <c r="CC11" i="31"/>
  <c r="CC5" i="31"/>
  <c r="CC54" i="31"/>
  <c r="CC21" i="31"/>
  <c r="CC28" i="31"/>
  <c r="CC39" i="31"/>
  <c r="CC34" i="31"/>
  <c r="CC35" i="31"/>
  <c r="CC46" i="31"/>
  <c r="CC29" i="31"/>
  <c r="CC18" i="31"/>
  <c r="CC17" i="31"/>
  <c r="BW44" i="31"/>
  <c r="BW9" i="31"/>
  <c r="BW33" i="31"/>
  <c r="BW49" i="31"/>
  <c r="BW20" i="31"/>
  <c r="BW47" i="31"/>
  <c r="BW55" i="31"/>
  <c r="BW3" i="31"/>
  <c r="BW18" i="31"/>
  <c r="BW5" i="31"/>
  <c r="BW35" i="31"/>
  <c r="BW6" i="31"/>
  <c r="BW21" i="31"/>
  <c r="BW14" i="31"/>
  <c r="BW8" i="31"/>
  <c r="BW13" i="31"/>
  <c r="BW27" i="31"/>
  <c r="BW16" i="31"/>
  <c r="BW15" i="31"/>
  <c r="BW26" i="31"/>
  <c r="BW25" i="31"/>
  <c r="BW19" i="31"/>
  <c r="BW38" i="31"/>
  <c r="BW11" i="31"/>
  <c r="BW37" i="31"/>
  <c r="BW46" i="31"/>
  <c r="BW24" i="31"/>
  <c r="BW56" i="31"/>
  <c r="BW17" i="31"/>
  <c r="BW12" i="31"/>
  <c r="BW53" i="31"/>
  <c r="BW54" i="31"/>
  <c r="BW22" i="31"/>
  <c r="BW23" i="31"/>
  <c r="BW10" i="31"/>
  <c r="BW2" i="31"/>
  <c r="BW34" i="31"/>
  <c r="BW39" i="31"/>
  <c r="BW31" i="31"/>
  <c r="BW29" i="31"/>
  <c r="BW41" i="31"/>
  <c r="BW45" i="31"/>
  <c r="BW43" i="31"/>
  <c r="BW36" i="31"/>
  <c r="BW52" i="31"/>
  <c r="BW32" i="31"/>
  <c r="BW42" i="31"/>
  <c r="BW30" i="31"/>
  <c r="BW48" i="31"/>
  <c r="BW40" i="31"/>
  <c r="BW50" i="31"/>
  <c r="BW28" i="31"/>
  <c r="BW51" i="31"/>
  <c r="BW4" i="31"/>
  <c r="BW7" i="31"/>
  <c r="ES4" i="31"/>
  <c r="ES29" i="31"/>
  <c r="ES47" i="31"/>
  <c r="ES2" i="31"/>
  <c r="ES7" i="31"/>
  <c r="ES56" i="31"/>
  <c r="ES6" i="31"/>
  <c r="ES10" i="31"/>
  <c r="ES45" i="31"/>
  <c r="ES44" i="31"/>
  <c r="ES17" i="31"/>
  <c r="ES19" i="31"/>
  <c r="ES39" i="31"/>
  <c r="ES13" i="31"/>
  <c r="ES9" i="31"/>
  <c r="ES28" i="31"/>
  <c r="ES8" i="31"/>
  <c r="ES22" i="31"/>
  <c r="ES18" i="31"/>
  <c r="ES46" i="31"/>
  <c r="ES21" i="31"/>
  <c r="ES37" i="31"/>
  <c r="ES16" i="31"/>
  <c r="ES15" i="31"/>
  <c r="ES41" i="31"/>
  <c r="ES30" i="31"/>
  <c r="ES24" i="31"/>
  <c r="ES11" i="31"/>
  <c r="ES26" i="31"/>
  <c r="ES5" i="31"/>
  <c r="ES53" i="31"/>
  <c r="ES54" i="31"/>
  <c r="ES50" i="31"/>
  <c r="ES40" i="31"/>
  <c r="ES42" i="31"/>
  <c r="ES36" i="31"/>
  <c r="ES48" i="31"/>
  <c r="ES31" i="31"/>
  <c r="ES43" i="31"/>
  <c r="ES3" i="31"/>
  <c r="ES25" i="31"/>
  <c r="ES27" i="31"/>
  <c r="ES14" i="31"/>
  <c r="ES20" i="31"/>
  <c r="ES33" i="31"/>
  <c r="ES38" i="31"/>
  <c r="ES51" i="31"/>
  <c r="ES34" i="31"/>
  <c r="ES55" i="31"/>
  <c r="ES52" i="31"/>
  <c r="ES49" i="31"/>
  <c r="ES32" i="31"/>
  <c r="ES23" i="31"/>
  <c r="ES12" i="31"/>
  <c r="ES35" i="31"/>
  <c r="CO49" i="31"/>
  <c r="CO50" i="31"/>
  <c r="CO19" i="31"/>
  <c r="CO53" i="31"/>
  <c r="CO44" i="31"/>
  <c r="CO51" i="31"/>
  <c r="CO26" i="31"/>
  <c r="CO24" i="31"/>
  <c r="CO46" i="31"/>
  <c r="CO32" i="31"/>
  <c r="CO47" i="31"/>
  <c r="CO21" i="31"/>
  <c r="CO43" i="31"/>
  <c r="CO14" i="31"/>
  <c r="CO52" i="31"/>
  <c r="CO37" i="31"/>
  <c r="CO11" i="31"/>
  <c r="CO20" i="31"/>
  <c r="CO31" i="31"/>
  <c r="CO25" i="31"/>
  <c r="CO39" i="31"/>
  <c r="CO7" i="31"/>
  <c r="CO8" i="31"/>
  <c r="CO33" i="31"/>
  <c r="CO16" i="31"/>
  <c r="CO23" i="31"/>
  <c r="CO56" i="31"/>
  <c r="CO55" i="31"/>
  <c r="CO10" i="31"/>
  <c r="CO13" i="31"/>
  <c r="CO36" i="31"/>
  <c r="CO4" i="31"/>
  <c r="CO18" i="31"/>
  <c r="CO38" i="31"/>
  <c r="CO22" i="31"/>
  <c r="CO29" i="31"/>
  <c r="CO42" i="31"/>
  <c r="CO40" i="31"/>
  <c r="CO9" i="31"/>
  <c r="CO28" i="31"/>
  <c r="CO3" i="31"/>
  <c r="CO27" i="31"/>
  <c r="CO35" i="31"/>
  <c r="CO17" i="31"/>
  <c r="CO30" i="31"/>
  <c r="CO45" i="31"/>
  <c r="CO2" i="31"/>
  <c r="CO15" i="31"/>
  <c r="CO48" i="31"/>
  <c r="CO34" i="31"/>
  <c r="CO54" i="31"/>
  <c r="CO12" i="31"/>
  <c r="CO41" i="31"/>
  <c r="CO5" i="31"/>
  <c r="CO6" i="31"/>
  <c r="CG18" i="31"/>
  <c r="CG11" i="31"/>
  <c r="CG20" i="31"/>
  <c r="CG49" i="31"/>
  <c r="CG43" i="31"/>
  <c r="CG32" i="31"/>
  <c r="CG3" i="31"/>
  <c r="CG12" i="31"/>
  <c r="CG22" i="31"/>
  <c r="CG16" i="31"/>
  <c r="CG21" i="31"/>
  <c r="CG25" i="31"/>
  <c r="CG6" i="31"/>
  <c r="CG51" i="31"/>
  <c r="CG10" i="31"/>
  <c r="CG19" i="31"/>
  <c r="CG54" i="31"/>
  <c r="CG40" i="31"/>
  <c r="CG33" i="31"/>
  <c r="CG47" i="31"/>
  <c r="CG24" i="31"/>
  <c r="CG14" i="31"/>
  <c r="CG29" i="31"/>
  <c r="CG39" i="31"/>
  <c r="CG8" i="31"/>
  <c r="CG31" i="31"/>
  <c r="CG5" i="31"/>
  <c r="CG44" i="31"/>
  <c r="CG2" i="31"/>
  <c r="CG17" i="31"/>
  <c r="CG9" i="31"/>
  <c r="CG46" i="31"/>
  <c r="CG15" i="31"/>
  <c r="CG41" i="31"/>
  <c r="CG23" i="31"/>
  <c r="CG38" i="31"/>
  <c r="CG35" i="31"/>
  <c r="CG28" i="31"/>
  <c r="CG30" i="31"/>
  <c r="CG52" i="31"/>
  <c r="CG55" i="31"/>
  <c r="CG27" i="31"/>
  <c r="CG42" i="31"/>
  <c r="CG34" i="31"/>
  <c r="CG50" i="31"/>
  <c r="CG26" i="31"/>
  <c r="CG4" i="31"/>
  <c r="CG53" i="31"/>
  <c r="CG56" i="31"/>
  <c r="CG36" i="31"/>
  <c r="CG48" i="31"/>
  <c r="CG7" i="31"/>
  <c r="CG37" i="31"/>
  <c r="CG13" i="31"/>
  <c r="CG45" i="31"/>
  <c r="DS12" i="31"/>
  <c r="DS47" i="31"/>
  <c r="DS56" i="31"/>
  <c r="DS28" i="31"/>
  <c r="DS41" i="31"/>
  <c r="DS36" i="31"/>
  <c r="DS14" i="31"/>
  <c r="DS42" i="31"/>
  <c r="DS26" i="31"/>
  <c r="DS2" i="31"/>
  <c r="DS24" i="31"/>
  <c r="DS18" i="31"/>
  <c r="DS32" i="31"/>
  <c r="DS5" i="31"/>
  <c r="DS29" i="31"/>
  <c r="DS33" i="31"/>
  <c r="DS13" i="31"/>
  <c r="DS30" i="31"/>
  <c r="DS21" i="31"/>
  <c r="DS4" i="31"/>
  <c r="DS48" i="31"/>
  <c r="DS35" i="31"/>
  <c r="DS40" i="31"/>
  <c r="DS39" i="31"/>
  <c r="DS46" i="31"/>
  <c r="DS27" i="31"/>
  <c r="DS49" i="31"/>
  <c r="DS7" i="31"/>
  <c r="DS17" i="31"/>
  <c r="DS37" i="31"/>
  <c r="DS43" i="31"/>
  <c r="DS19" i="31"/>
  <c r="DS9" i="31"/>
  <c r="DS20" i="31"/>
  <c r="DS3" i="31"/>
  <c r="DS51" i="31"/>
  <c r="DS23" i="31"/>
  <c r="DS44" i="31"/>
  <c r="DS34" i="31"/>
  <c r="DS52" i="31"/>
  <c r="DS10" i="31"/>
  <c r="DS6" i="31"/>
  <c r="DS31" i="31"/>
  <c r="DS15" i="31"/>
  <c r="DS55" i="31"/>
  <c r="DS25" i="31"/>
  <c r="DS53" i="31"/>
  <c r="DS45" i="31"/>
  <c r="DS54" i="31"/>
  <c r="DS50" i="31"/>
  <c r="DS16" i="31"/>
  <c r="DS22" i="31"/>
  <c r="DS38" i="31"/>
  <c r="DS8" i="31"/>
  <c r="DS11" i="31"/>
  <c r="CS17" i="31"/>
  <c r="CS40" i="31"/>
  <c r="CS43" i="31"/>
  <c r="CS5" i="31"/>
  <c r="CS30" i="31"/>
  <c r="CS26" i="31"/>
  <c r="CS22" i="31"/>
  <c r="CS54" i="31"/>
  <c r="CS20" i="31"/>
  <c r="CS21" i="31"/>
  <c r="CS16" i="31"/>
  <c r="CS7" i="31"/>
  <c r="CS10" i="31"/>
  <c r="CS9" i="31"/>
  <c r="CS11" i="31"/>
  <c r="CS18" i="31"/>
  <c r="CS35" i="31"/>
  <c r="CS29" i="31"/>
  <c r="CS13" i="31"/>
  <c r="CS33" i="31"/>
  <c r="CS15" i="31"/>
  <c r="CS52" i="31"/>
  <c r="CS36" i="31"/>
  <c r="CS25" i="31"/>
  <c r="CS27" i="31"/>
  <c r="CS24" i="31"/>
  <c r="CS8" i="31"/>
  <c r="CS12" i="31"/>
  <c r="CS14" i="31"/>
  <c r="CS46" i="31"/>
  <c r="CS50" i="31"/>
  <c r="CS48" i="31"/>
  <c r="CS28" i="31"/>
  <c r="CS55" i="31"/>
  <c r="CS6" i="31"/>
  <c r="CS4" i="31"/>
  <c r="CS38" i="31"/>
  <c r="CS56" i="31"/>
  <c r="CS32" i="31"/>
  <c r="CS2" i="31"/>
  <c r="CS49" i="31"/>
  <c r="CS31" i="31"/>
  <c r="CS34" i="31"/>
  <c r="CS3" i="31"/>
  <c r="CS53" i="31"/>
  <c r="CS41" i="31"/>
  <c r="CS37" i="31"/>
  <c r="CS39" i="31"/>
  <c r="CS19" i="31"/>
  <c r="CS51" i="31"/>
  <c r="CS47" i="31"/>
  <c r="CS44" i="31"/>
  <c r="CS45" i="31"/>
  <c r="CS23" i="31"/>
  <c r="CS42" i="31"/>
  <c r="DQ23" i="31"/>
  <c r="DQ53" i="31"/>
  <c r="DQ42" i="31"/>
  <c r="DQ34" i="31"/>
  <c r="DQ49" i="31"/>
  <c r="DQ20" i="31"/>
  <c r="DQ52" i="31"/>
  <c r="DQ29" i="31"/>
  <c r="DQ18" i="31"/>
  <c r="DQ24" i="31"/>
  <c r="DQ31" i="31"/>
  <c r="DQ47" i="31"/>
  <c r="DQ36" i="31"/>
  <c r="DQ25" i="31"/>
  <c r="DQ44" i="31"/>
  <c r="DQ51" i="31"/>
  <c r="DQ30" i="31"/>
  <c r="DQ15" i="31"/>
  <c r="DQ2" i="31"/>
  <c r="DQ5" i="31"/>
  <c r="DQ27" i="31"/>
  <c r="DQ6" i="31"/>
  <c r="DQ45" i="31"/>
  <c r="DQ26" i="31"/>
  <c r="DQ46" i="31"/>
  <c r="DQ38" i="31"/>
  <c r="DQ4" i="31"/>
  <c r="DQ9" i="31"/>
  <c r="DQ41" i="31"/>
  <c r="DQ14" i="31"/>
  <c r="DQ55" i="31"/>
  <c r="DQ12" i="31"/>
  <c r="DQ13" i="31"/>
  <c r="DQ19" i="31"/>
  <c r="DQ48" i="31"/>
  <c r="DQ37" i="31"/>
  <c r="DQ43" i="31"/>
  <c r="DQ35" i="31"/>
  <c r="DQ28" i="31"/>
  <c r="DQ16" i="31"/>
  <c r="DQ21" i="31"/>
  <c r="DQ56" i="31"/>
  <c r="DQ17" i="31"/>
  <c r="DQ40" i="31"/>
  <c r="DQ50" i="31"/>
  <c r="DQ3" i="31"/>
  <c r="DQ8" i="31"/>
  <c r="DQ22" i="31"/>
  <c r="DQ33" i="31"/>
  <c r="DQ54" i="31"/>
  <c r="DQ39" i="31"/>
  <c r="DQ7" i="31"/>
  <c r="DQ10" i="31"/>
  <c r="DQ32" i="31"/>
  <c r="DQ11" i="31"/>
  <c r="EG6" i="31"/>
  <c r="EG27" i="31"/>
  <c r="EG31" i="31"/>
  <c r="EG19" i="31"/>
  <c r="EG5" i="31"/>
  <c r="EG10" i="31"/>
  <c r="EG34" i="31"/>
  <c r="EG47" i="31"/>
  <c r="EG18" i="31"/>
  <c r="EG35" i="31"/>
  <c r="EG40" i="31"/>
  <c r="EG51" i="31"/>
  <c r="EG50" i="31"/>
  <c r="EG23" i="31"/>
  <c r="EG14" i="31"/>
  <c r="EG39" i="31"/>
  <c r="EG2" i="31"/>
  <c r="EG4" i="31"/>
  <c r="EG37" i="31"/>
  <c r="EG13" i="31"/>
  <c r="EG43" i="31"/>
  <c r="EG21" i="31"/>
  <c r="EG56" i="31"/>
  <c r="EG53" i="31"/>
  <c r="EG55" i="31"/>
  <c r="EG45" i="31"/>
  <c r="EG7" i="31"/>
  <c r="EG54" i="31"/>
  <c r="EG28" i="31"/>
  <c r="EG26" i="31"/>
  <c r="EG48" i="31"/>
  <c r="EG20" i="31"/>
  <c r="EG9" i="31"/>
  <c r="EG16" i="31"/>
  <c r="EG8" i="31"/>
  <c r="EG49" i="31"/>
  <c r="EG11" i="31"/>
  <c r="EG15" i="31"/>
  <c r="EG32" i="31"/>
  <c r="EG22" i="31"/>
  <c r="EG17" i="31"/>
  <c r="EG38" i="31"/>
  <c r="EG25" i="31"/>
  <c r="EG3" i="31"/>
  <c r="EG44" i="31"/>
  <c r="EG41" i="31"/>
  <c r="EG24" i="31"/>
  <c r="EG12" i="31"/>
  <c r="EG42" i="31"/>
  <c r="EG46" i="31"/>
  <c r="EG29" i="31"/>
  <c r="EG36" i="31"/>
  <c r="EG30" i="31"/>
  <c r="EG33" i="31"/>
  <c r="EG52" i="31"/>
  <c r="BQ13" i="31"/>
  <c r="BQ28" i="31"/>
  <c r="BQ37" i="31"/>
  <c r="BQ21" i="31"/>
  <c r="BQ47" i="31"/>
  <c r="BQ56" i="31"/>
  <c r="BQ8" i="31"/>
  <c r="BQ17" i="31"/>
  <c r="BQ54" i="31"/>
  <c r="BQ20" i="31"/>
  <c r="BQ40" i="31"/>
  <c r="BQ46" i="31"/>
  <c r="BQ36" i="31"/>
  <c r="BQ29" i="31"/>
  <c r="BQ19" i="31"/>
  <c r="BQ14" i="31"/>
  <c r="BQ43" i="31"/>
  <c r="BQ31" i="31"/>
  <c r="BQ18" i="31"/>
  <c r="BQ33" i="31"/>
  <c r="BQ6" i="31"/>
  <c r="BQ52" i="31"/>
  <c r="BQ16" i="31"/>
  <c r="BQ53" i="31"/>
  <c r="BQ39" i="31"/>
  <c r="BQ27" i="31"/>
  <c r="BQ15" i="31"/>
  <c r="BQ42" i="31"/>
  <c r="BQ38" i="31"/>
  <c r="BQ45" i="31"/>
  <c r="BQ51" i="31"/>
  <c r="BQ7" i="31"/>
  <c r="BQ22" i="31"/>
  <c r="BQ49" i="31"/>
  <c r="BQ41" i="31"/>
  <c r="BQ11" i="31"/>
  <c r="BQ4" i="31"/>
  <c r="BQ23" i="31"/>
  <c r="BQ24" i="31"/>
  <c r="BQ32" i="31"/>
  <c r="BQ10" i="31"/>
  <c r="BQ5" i="31"/>
  <c r="BQ50" i="31"/>
  <c r="BQ34" i="31"/>
  <c r="BQ26" i="31"/>
  <c r="BQ30" i="31"/>
  <c r="BQ3" i="31"/>
  <c r="BQ44" i="31"/>
  <c r="BQ9" i="31"/>
  <c r="BQ35" i="31"/>
  <c r="BQ2" i="31"/>
  <c r="BQ48" i="31"/>
  <c r="BQ25" i="31"/>
  <c r="BQ12" i="31"/>
  <c r="BQ55" i="31"/>
  <c r="DK37" i="31"/>
  <c r="DK5" i="31"/>
  <c r="DK20" i="31"/>
  <c r="DK9" i="31"/>
  <c r="DK46" i="31"/>
  <c r="DK34" i="31"/>
  <c r="DK11" i="31"/>
  <c r="DK7" i="31"/>
  <c r="DK41" i="31"/>
  <c r="DK45" i="31"/>
  <c r="DK30" i="31"/>
  <c r="DK29" i="31"/>
  <c r="DK8" i="31"/>
  <c r="DK52" i="31"/>
  <c r="DK22" i="31"/>
  <c r="DK6" i="31"/>
  <c r="DK27" i="31"/>
  <c r="DK23" i="31"/>
  <c r="DK17" i="31"/>
  <c r="DK39" i="31"/>
  <c r="DK35" i="31"/>
  <c r="DK44" i="31"/>
  <c r="DK53" i="31"/>
  <c r="DK38" i="31"/>
  <c r="DK25" i="31"/>
  <c r="DK48" i="31"/>
  <c r="DK54" i="31"/>
  <c r="DK42" i="31"/>
  <c r="DK19" i="31"/>
  <c r="DK49" i="31"/>
  <c r="DK50" i="31"/>
  <c r="DK47" i="31"/>
  <c r="DK26" i="31"/>
  <c r="DK18" i="31"/>
  <c r="DK36" i="31"/>
  <c r="DK15" i="31"/>
  <c r="DK32" i="31"/>
  <c r="DK56" i="31"/>
  <c r="DK51" i="31"/>
  <c r="DK31" i="31"/>
  <c r="DK21" i="31"/>
  <c r="DK2" i="31"/>
  <c r="DK24" i="31"/>
  <c r="DK13" i="31"/>
  <c r="DK55" i="31"/>
  <c r="DK28" i="31"/>
  <c r="DK4" i="31"/>
  <c r="DK12" i="31"/>
  <c r="DK14" i="31"/>
  <c r="DK43" i="31"/>
  <c r="DK33" i="31"/>
  <c r="DK3" i="31"/>
  <c r="DK40" i="31"/>
  <c r="DK10" i="31"/>
  <c r="DK16" i="31"/>
  <c r="BU48" i="31"/>
  <c r="BU50" i="31"/>
  <c r="BU44" i="31"/>
  <c r="BU42" i="31"/>
  <c r="BU25" i="31"/>
  <c r="BU14" i="31"/>
  <c r="BU41" i="31"/>
  <c r="BU26" i="31"/>
  <c r="BU56" i="31"/>
  <c r="BU33" i="31"/>
  <c r="BU8" i="31"/>
  <c r="BU10" i="31"/>
  <c r="BU4" i="31"/>
  <c r="BU40" i="31"/>
  <c r="BU18" i="31"/>
  <c r="BU27" i="31"/>
  <c r="BU11" i="31"/>
  <c r="BU12" i="31"/>
  <c r="BU3" i="31"/>
  <c r="BU54" i="31"/>
  <c r="BU6" i="31"/>
  <c r="BU15" i="31"/>
  <c r="BU13" i="31"/>
  <c r="BU22" i="31"/>
  <c r="BU30" i="31"/>
  <c r="BU46" i="31"/>
  <c r="BU52" i="31"/>
  <c r="BU34" i="31"/>
  <c r="BU29" i="31"/>
  <c r="BU9" i="31"/>
  <c r="BU47" i="31"/>
  <c r="BU35" i="31"/>
  <c r="BU28" i="31"/>
  <c r="BU16" i="31"/>
  <c r="BU19" i="31"/>
  <c r="BU45" i="31"/>
  <c r="BU32" i="31"/>
  <c r="BU20" i="31"/>
  <c r="BU17" i="31"/>
  <c r="BU39" i="31"/>
  <c r="BU31" i="31"/>
  <c r="BU21" i="31"/>
  <c r="BU5" i="31"/>
  <c r="BU7" i="31"/>
  <c r="BU38" i="31"/>
  <c r="BU36" i="31"/>
  <c r="BU43" i="31"/>
  <c r="BU23" i="31"/>
  <c r="BU55" i="31"/>
  <c r="BU53" i="31"/>
  <c r="BU51" i="31"/>
  <c r="BU2" i="31"/>
  <c r="BU49" i="31"/>
  <c r="BU24" i="31"/>
  <c r="BU37" i="31"/>
  <c r="CI53" i="31"/>
  <c r="CI21" i="31"/>
  <c r="CI29" i="31"/>
  <c r="CI13" i="31"/>
  <c r="CI16" i="31"/>
  <c r="CI50" i="31"/>
  <c r="CI28" i="31"/>
  <c r="CI48" i="31"/>
  <c r="CI22" i="31"/>
  <c r="CI9" i="31"/>
  <c r="CI3" i="31"/>
  <c r="CI26" i="31"/>
  <c r="CI6" i="31"/>
  <c r="CI54" i="31"/>
  <c r="CI56" i="31"/>
  <c r="CI43" i="31"/>
  <c r="CI40" i="31"/>
  <c r="CI41" i="31"/>
  <c r="CI5" i="31"/>
  <c r="CI31" i="31"/>
  <c r="CI49" i="31"/>
  <c r="CI42" i="31"/>
  <c r="CI33" i="31"/>
  <c r="CI19" i="31"/>
  <c r="CI32" i="31"/>
  <c r="CI12" i="31"/>
  <c r="CI30" i="31"/>
  <c r="CI34" i="31"/>
  <c r="CI51" i="31"/>
  <c r="CI17" i="31"/>
  <c r="CI2" i="31"/>
  <c r="CI35" i="31"/>
  <c r="CI23" i="31"/>
  <c r="CI44" i="31"/>
  <c r="CI46" i="31"/>
  <c r="CI8" i="31"/>
  <c r="CI4" i="31"/>
  <c r="CI20" i="31"/>
  <c r="CI7" i="31"/>
  <c r="CI15" i="31"/>
  <c r="CI24" i="31"/>
  <c r="CI14" i="31"/>
  <c r="CI39" i="31"/>
  <c r="CI11" i="31"/>
  <c r="CI18" i="31"/>
  <c r="CI52" i="31"/>
  <c r="CI38" i="31"/>
  <c r="CI37" i="31"/>
  <c r="CI27" i="31"/>
  <c r="CI47" i="31"/>
  <c r="CI36" i="31"/>
  <c r="CI10" i="31"/>
  <c r="CI25" i="31"/>
  <c r="CI55" i="31"/>
  <c r="CI45" i="31"/>
  <c r="L10" i="65"/>
  <c r="H10" i="65"/>
  <c r="AL10" i="65"/>
  <c r="K10" i="65"/>
  <c r="AF10" i="65"/>
  <c r="N10" i="65"/>
  <c r="R10" i="65"/>
  <c r="AK10" i="65"/>
  <c r="S10" i="65"/>
  <c r="AC10" i="65"/>
  <c r="AA10" i="65"/>
  <c r="AJ10" i="65"/>
  <c r="AG10" i="65"/>
  <c r="Q10" i="65"/>
  <c r="Y10" i="65"/>
  <c r="AB10" i="65"/>
  <c r="O10" i="65"/>
  <c r="AH10" i="65"/>
  <c r="M10" i="65"/>
  <c r="Z10" i="65"/>
  <c r="AE10" i="65"/>
  <c r="W10" i="65"/>
  <c r="P10" i="65"/>
  <c r="I10" i="65"/>
  <c r="AI10" i="65"/>
  <c r="U10" i="65"/>
  <c r="J10" i="65"/>
  <c r="T10" i="65"/>
  <c r="V10" i="65"/>
  <c r="AD10" i="65"/>
  <c r="X10" i="65"/>
  <c r="EC45" i="31"/>
  <c r="EC37" i="31"/>
  <c r="EC48" i="31"/>
  <c r="EC23" i="31"/>
  <c r="EC55" i="31"/>
  <c r="EC17" i="31"/>
  <c r="EC10" i="31"/>
  <c r="EC41" i="31"/>
  <c r="EC46" i="31"/>
  <c r="EC51" i="31"/>
  <c r="EC16" i="31"/>
  <c r="EC5" i="31"/>
  <c r="EC54" i="31"/>
  <c r="EC21" i="31"/>
  <c r="EC12" i="31"/>
  <c r="EC38" i="31"/>
  <c r="EC18" i="31"/>
  <c r="EC43" i="31"/>
  <c r="EC6" i="31"/>
  <c r="EC4" i="31"/>
  <c r="EC50" i="31"/>
  <c r="EC34" i="31"/>
  <c r="EC3" i="31"/>
  <c r="EC35" i="31"/>
  <c r="EC15" i="31"/>
  <c r="EC47" i="31"/>
  <c r="EC56" i="31"/>
  <c r="EC33" i="31"/>
  <c r="EC27" i="31"/>
  <c r="EC39" i="31"/>
  <c r="EC52" i="31"/>
  <c r="EC30" i="31"/>
  <c r="EC2" i="31"/>
  <c r="EC53" i="31"/>
  <c r="EC25" i="31"/>
  <c r="EC11" i="31"/>
  <c r="EC44" i="31"/>
  <c r="EC24" i="31"/>
  <c r="EC29" i="31"/>
  <c r="EC31" i="31"/>
  <c r="EC19" i="31"/>
  <c r="EC13" i="31"/>
  <c r="EC36" i="31"/>
  <c r="EC26" i="31"/>
  <c r="EC14" i="31"/>
  <c r="EC22" i="31"/>
  <c r="EC20" i="31"/>
  <c r="EC49" i="31"/>
  <c r="EC40" i="31"/>
  <c r="EC28" i="31"/>
  <c r="EC32" i="31"/>
  <c r="EC7" i="31"/>
  <c r="EC9" i="31"/>
  <c r="EC8" i="31"/>
  <c r="EC42" i="31"/>
  <c r="DE3" i="31"/>
  <c r="DE48" i="31"/>
  <c r="DE13" i="31"/>
  <c r="DE40" i="31"/>
  <c r="DE54" i="31"/>
  <c r="DE49" i="31"/>
  <c r="DE52" i="31"/>
  <c r="DE29" i="31"/>
  <c r="DE26" i="31"/>
  <c r="DE4" i="31"/>
  <c r="DE24" i="31"/>
  <c r="DE21" i="31"/>
  <c r="DE12" i="31"/>
  <c r="DE45" i="31"/>
  <c r="DE31" i="31"/>
  <c r="DE34" i="31"/>
  <c r="DE23" i="31"/>
  <c r="DE51" i="31"/>
  <c r="DE5" i="31"/>
  <c r="DE36" i="31"/>
  <c r="DE53" i="31"/>
  <c r="DE50" i="31"/>
  <c r="DE7" i="31"/>
  <c r="DE43" i="31"/>
  <c r="DE39" i="31"/>
  <c r="DE18" i="31"/>
  <c r="DE2" i="31"/>
  <c r="DE46" i="31"/>
  <c r="DE37" i="31"/>
  <c r="DE14" i="31"/>
  <c r="DE38" i="31"/>
  <c r="DE32" i="31"/>
  <c r="DE8" i="31"/>
  <c r="DE44" i="31"/>
  <c r="DE47" i="31"/>
  <c r="DE30" i="31"/>
  <c r="DE15" i="31"/>
  <c r="DE20" i="31"/>
  <c r="DE6" i="31"/>
  <c r="DE19" i="31"/>
  <c r="DE33" i="31"/>
  <c r="DE42" i="31"/>
  <c r="DE41" i="31"/>
  <c r="DE17" i="31"/>
  <c r="DE27" i="31"/>
  <c r="DE35" i="31"/>
  <c r="DE9" i="31"/>
  <c r="DE22" i="31"/>
  <c r="DE11" i="31"/>
  <c r="DE28" i="31"/>
  <c r="DE25" i="31"/>
  <c r="DE16" i="31"/>
  <c r="DE10" i="31"/>
  <c r="DE56" i="31"/>
  <c r="DE55" i="31"/>
  <c r="CM17" i="31"/>
  <c r="CM42" i="31"/>
  <c r="CM50" i="31"/>
  <c r="CM44" i="31"/>
  <c r="CM5" i="31"/>
  <c r="CM15" i="31"/>
  <c r="CM9" i="31"/>
  <c r="CM56" i="31"/>
  <c r="CM4" i="31"/>
  <c r="CM25" i="31"/>
  <c r="CM12" i="31"/>
  <c r="CM13" i="31"/>
  <c r="CM22" i="31"/>
  <c r="CM51" i="31"/>
  <c r="CM30" i="31"/>
  <c r="CM23" i="31"/>
  <c r="CM24" i="31"/>
  <c r="CM40" i="31"/>
  <c r="CM6" i="31"/>
  <c r="CM3" i="31"/>
  <c r="CM28" i="31"/>
  <c r="CM39" i="31"/>
  <c r="CM49" i="31"/>
  <c r="CM2" i="31"/>
  <c r="CM7" i="31"/>
  <c r="CM18" i="31"/>
  <c r="CM45" i="31"/>
  <c r="CM34" i="31"/>
  <c r="CM27" i="31"/>
  <c r="CM10" i="31"/>
  <c r="CM38" i="31"/>
  <c r="CM20" i="31"/>
  <c r="CM54" i="31"/>
  <c r="CM21" i="31"/>
  <c r="CM19" i="31"/>
  <c r="CM26" i="31"/>
  <c r="CM32" i="31"/>
  <c r="CM29" i="31"/>
  <c r="CM48" i="31"/>
  <c r="CM36" i="31"/>
  <c r="CM16" i="31"/>
  <c r="CM46" i="31"/>
  <c r="CM11" i="31"/>
  <c r="CM55" i="31"/>
  <c r="CM8" i="31"/>
  <c r="CM37" i="31"/>
  <c r="CM35" i="31"/>
  <c r="CM14" i="31"/>
  <c r="CM31" i="31"/>
  <c r="CM43" i="31"/>
  <c r="CM41" i="31"/>
  <c r="CM53" i="31"/>
  <c r="CM47" i="31"/>
  <c r="CM52" i="31"/>
  <c r="CM33" i="31"/>
  <c r="K11" i="77"/>
  <c r="H47" i="78" s="1"/>
  <c r="T11" i="77"/>
  <c r="Q47" i="78" s="1"/>
  <c r="V11" i="77"/>
  <c r="S47" i="78" s="1"/>
  <c r="N11" i="77"/>
  <c r="K47" i="78" s="1"/>
  <c r="Z11" i="77"/>
  <c r="W47" i="78" s="1"/>
  <c r="AH11" i="77"/>
  <c r="AE47" i="78" s="1"/>
  <c r="L11" i="77"/>
  <c r="I47" i="78" s="1"/>
  <c r="U11" i="77"/>
  <c r="R47" i="78" s="1"/>
  <c r="AB11" i="77"/>
  <c r="Y47" i="78" s="1"/>
  <c r="AA11" i="77"/>
  <c r="X47" i="78" s="1"/>
  <c r="M11" i="77"/>
  <c r="J47" i="78" s="1"/>
  <c r="AI11" i="77"/>
  <c r="AF47" i="78" s="1"/>
  <c r="W11" i="77"/>
  <c r="T47" i="78" s="1"/>
  <c r="O11" i="77"/>
  <c r="L47" i="78" s="1"/>
  <c r="I11" i="77"/>
  <c r="F47" i="78" s="1"/>
  <c r="AF11" i="77"/>
  <c r="AC47" i="78" s="1"/>
  <c r="S11" i="77"/>
  <c r="P47" i="78" s="1"/>
  <c r="AD11" i="77"/>
  <c r="AA47" i="78" s="1"/>
  <c r="AG11" i="77"/>
  <c r="AD47" i="78" s="1"/>
  <c r="R11" i="77"/>
  <c r="O47" i="78" s="1"/>
  <c r="Q11" i="77"/>
  <c r="N47" i="78" s="1"/>
  <c r="AC11" i="77"/>
  <c r="Z47" i="78" s="1"/>
  <c r="AE11" i="77"/>
  <c r="AB47" i="78" s="1"/>
  <c r="AL11" i="77"/>
  <c r="AI47" i="78" s="1"/>
  <c r="AK11" i="77"/>
  <c r="AH47" i="78" s="1"/>
  <c r="P11" i="77"/>
  <c r="M47" i="78" s="1"/>
  <c r="H11" i="77"/>
  <c r="J11" i="77"/>
  <c r="G47" i="78" s="1"/>
  <c r="Y11" i="77"/>
  <c r="V47" i="78" s="1"/>
  <c r="AJ11" i="77"/>
  <c r="AG47" i="78" s="1"/>
  <c r="X11" i="77"/>
  <c r="U47" i="78" s="1"/>
  <c r="BM29" i="31"/>
  <c r="BM12" i="31"/>
  <c r="BM48" i="31"/>
  <c r="BM8" i="31"/>
  <c r="BM11" i="31"/>
  <c r="BM24" i="31"/>
  <c r="BM52" i="31"/>
  <c r="BM35" i="31"/>
  <c r="BM19" i="31"/>
  <c r="BM31" i="31"/>
  <c r="BM3" i="31"/>
  <c r="BM10" i="31"/>
  <c r="BM50" i="31"/>
  <c r="BM53" i="31"/>
  <c r="BM33" i="31"/>
  <c r="BM44" i="31"/>
  <c r="BM39" i="31"/>
  <c r="BM4" i="31"/>
  <c r="BM56" i="31"/>
  <c r="BM14" i="31"/>
  <c r="BM27" i="31"/>
  <c r="BM41" i="31"/>
  <c r="BM17" i="31"/>
  <c r="BM46" i="31"/>
  <c r="BM9" i="31"/>
  <c r="BM40" i="31"/>
  <c r="BM21" i="31"/>
  <c r="BM5" i="31"/>
  <c r="BM7" i="31"/>
  <c r="BM54" i="31"/>
  <c r="BM23" i="31"/>
  <c r="BM37" i="31"/>
  <c r="BM22" i="31"/>
  <c r="BM25" i="31"/>
  <c r="BM55" i="31"/>
  <c r="BM20" i="31"/>
  <c r="BM30" i="31"/>
  <c r="BM45" i="31"/>
  <c r="BM26" i="31"/>
  <c r="BM6" i="31"/>
  <c r="BM47" i="31"/>
  <c r="BM15" i="31"/>
  <c r="BM28" i="31"/>
  <c r="BM13" i="31"/>
  <c r="BM51" i="31"/>
  <c r="BM2" i="31"/>
  <c r="BM43" i="31"/>
  <c r="BM16" i="31"/>
  <c r="BM38" i="31"/>
  <c r="BM18" i="31"/>
  <c r="BM49" i="31"/>
  <c r="BM36" i="31"/>
  <c r="BM32" i="31"/>
  <c r="BM42" i="31"/>
  <c r="BM34" i="31"/>
  <c r="DI56" i="31"/>
  <c r="DI17" i="31"/>
  <c r="DI14" i="31"/>
  <c r="DI15" i="31"/>
  <c r="DI40" i="31"/>
  <c r="DI27" i="31"/>
  <c r="DI2" i="31"/>
  <c r="DI3" i="31"/>
  <c r="DI41" i="31"/>
  <c r="DI6" i="31"/>
  <c r="DI26" i="31"/>
  <c r="DI35" i="31"/>
  <c r="DI23" i="31"/>
  <c r="DI4" i="31"/>
  <c r="DI25" i="31"/>
  <c r="DI22" i="31"/>
  <c r="DI44" i="31"/>
  <c r="DI9" i="31"/>
  <c r="DI30" i="31"/>
  <c r="DI48" i="31"/>
  <c r="DI52" i="31"/>
  <c r="DI10" i="31"/>
  <c r="DI36" i="31"/>
  <c r="DI24" i="31"/>
  <c r="DI37" i="31"/>
  <c r="DI11" i="31"/>
  <c r="DI29" i="31"/>
  <c r="DI12" i="31"/>
  <c r="DI50" i="31"/>
  <c r="DI49" i="31"/>
  <c r="DI19" i="31"/>
  <c r="DI21" i="31"/>
  <c r="DI55" i="31"/>
  <c r="DI16" i="31"/>
  <c r="DI45" i="31"/>
  <c r="DI32" i="31"/>
  <c r="DI33" i="31"/>
  <c r="DI51" i="31"/>
  <c r="DI42" i="31"/>
  <c r="DI39" i="31"/>
  <c r="DI38" i="31"/>
  <c r="DI43" i="31"/>
  <c r="DI13" i="31"/>
  <c r="DI53" i="31"/>
  <c r="DI54" i="31"/>
  <c r="DI47" i="31"/>
  <c r="DI31" i="31"/>
  <c r="DI8" i="31"/>
  <c r="DI28" i="31"/>
  <c r="DI20" i="31"/>
  <c r="DI7" i="31"/>
  <c r="DI46" i="31"/>
  <c r="DI5" i="31"/>
  <c r="DI34" i="31"/>
  <c r="DI18" i="31"/>
  <c r="DG28" i="31"/>
  <c r="DG50" i="31"/>
  <c r="DG22" i="31"/>
  <c r="DG30" i="31"/>
  <c r="DG45" i="31"/>
  <c r="DG40" i="31"/>
  <c r="DG19" i="31"/>
  <c r="DG9" i="31"/>
  <c r="DG11" i="31"/>
  <c r="DG12" i="31"/>
  <c r="DG7" i="31"/>
  <c r="DG47" i="31"/>
  <c r="DG20" i="31"/>
  <c r="DG39" i="31"/>
  <c r="DG6" i="31"/>
  <c r="DG18" i="31"/>
  <c r="DG46" i="31"/>
  <c r="DG36" i="31"/>
  <c r="DG38" i="31"/>
  <c r="DG32" i="31"/>
  <c r="DG41" i="31"/>
  <c r="DG43" i="31"/>
  <c r="DG3" i="31"/>
  <c r="DG48" i="31"/>
  <c r="DG26" i="31"/>
  <c r="DG55" i="31"/>
  <c r="DG42" i="31"/>
  <c r="DG27" i="31"/>
  <c r="DG4" i="31"/>
  <c r="DG8" i="31"/>
  <c r="DG37" i="31"/>
  <c r="DG29" i="31"/>
  <c r="DG53" i="31"/>
  <c r="DG16" i="31"/>
  <c r="DG51" i="31"/>
  <c r="DG17" i="31"/>
  <c r="DG14" i="31"/>
  <c r="DG15" i="31"/>
  <c r="DG2" i="31"/>
  <c r="DG49" i="31"/>
  <c r="DG24" i="31"/>
  <c r="DG33" i="31"/>
  <c r="DG52" i="31"/>
  <c r="DG44" i="31"/>
  <c r="DG35" i="31"/>
  <c r="DG31" i="31"/>
  <c r="DG5" i="31"/>
  <c r="DG21" i="31"/>
  <c r="DG54" i="31"/>
  <c r="DG25" i="31"/>
  <c r="DG13" i="31"/>
  <c r="DG23" i="31"/>
  <c r="DG10" i="31"/>
  <c r="DG56" i="31"/>
  <c r="DG34" i="31"/>
  <c r="V10" i="77"/>
  <c r="AH10" i="77"/>
  <c r="AI10" i="77"/>
  <c r="I10" i="77"/>
  <c r="AL10" i="77"/>
  <c r="H10" i="77"/>
  <c r="L10" i="77"/>
  <c r="AF10" i="77"/>
  <c r="AA10" i="77"/>
  <c r="U10" i="77"/>
  <c r="S10" i="77"/>
  <c r="AE10" i="77"/>
  <c r="J10" i="77"/>
  <c r="AC10" i="77"/>
  <c r="X10" i="77"/>
  <c r="Q10" i="77"/>
  <c r="K10" i="77"/>
  <c r="P10" i="77"/>
  <c r="W10" i="77"/>
  <c r="O10" i="77"/>
  <c r="AB10" i="77"/>
  <c r="Y10" i="77"/>
  <c r="AJ10" i="77"/>
  <c r="R10" i="77"/>
  <c r="AG10" i="77"/>
  <c r="N10" i="77"/>
  <c r="AK10" i="77"/>
  <c r="T10" i="77"/>
  <c r="AD10" i="77"/>
  <c r="M10" i="77"/>
  <c r="Z10" i="77"/>
  <c r="AF12" i="65"/>
  <c r="H12" i="65"/>
  <c r="X12" i="65"/>
  <c r="AD12" i="65"/>
  <c r="Q12" i="65"/>
  <c r="O12" i="65"/>
  <c r="AL12" i="65"/>
  <c r="AE12" i="65"/>
  <c r="L12" i="65"/>
  <c r="M12" i="65"/>
  <c r="V12" i="65"/>
  <c r="AJ12" i="65"/>
  <c r="K12" i="65"/>
  <c r="R12" i="65"/>
  <c r="AI12" i="65"/>
  <c r="AH12" i="65"/>
  <c r="P12" i="65"/>
  <c r="N12" i="65"/>
  <c r="S12" i="65"/>
  <c r="Z12" i="65"/>
  <c r="AB12" i="65"/>
  <c r="AA12" i="65"/>
  <c r="T12" i="65"/>
  <c r="Y12" i="65"/>
  <c r="I12" i="65"/>
  <c r="U12" i="65"/>
  <c r="J12" i="65"/>
  <c r="AG12" i="65"/>
  <c r="AK12" i="65"/>
  <c r="W12" i="65"/>
  <c r="AC12" i="65"/>
  <c r="AG8" i="65"/>
  <c r="S8" i="65"/>
  <c r="O8" i="65"/>
  <c r="AK8" i="65"/>
  <c r="L8" i="65"/>
  <c r="AC8" i="65"/>
  <c r="M8" i="65"/>
  <c r="E7" i="65"/>
  <c r="W8" i="65"/>
  <c r="AB8" i="65"/>
  <c r="Y8" i="65"/>
  <c r="N8" i="65"/>
  <c r="AI8" i="65"/>
  <c r="Q8" i="65"/>
  <c r="AL8" i="65"/>
  <c r="AE8" i="65"/>
  <c r="AJ8" i="65"/>
  <c r="H8" i="65"/>
  <c r="J8" i="65"/>
  <c r="AF8" i="65"/>
  <c r="T8" i="65"/>
  <c r="V8" i="65"/>
  <c r="AA8" i="65"/>
  <c r="K8" i="65"/>
  <c r="AH8" i="65"/>
  <c r="U8" i="65"/>
  <c r="P8" i="65"/>
  <c r="X8" i="65"/>
  <c r="Z8" i="65"/>
  <c r="AD8" i="65"/>
  <c r="I8" i="65"/>
  <c r="R8" i="65"/>
  <c r="BE12" i="31"/>
  <c r="BE4" i="31"/>
  <c r="BE33" i="31"/>
  <c r="BE44" i="31"/>
  <c r="BE17" i="31"/>
  <c r="BE54" i="31"/>
  <c r="BE16" i="31"/>
  <c r="BE15" i="31"/>
  <c r="BE55" i="31"/>
  <c r="BE30" i="31"/>
  <c r="BE23" i="31"/>
  <c r="BE37" i="31"/>
  <c r="BE40" i="31"/>
  <c r="BE49" i="31"/>
  <c r="BE35" i="31"/>
  <c r="BE29" i="31"/>
  <c r="BE48" i="31"/>
  <c r="BE26" i="31"/>
  <c r="BE18" i="31"/>
  <c r="BE20" i="31"/>
  <c r="BE6" i="31"/>
  <c r="BE22" i="31"/>
  <c r="BE9" i="31"/>
  <c r="BE19" i="31"/>
  <c r="BE32" i="31"/>
  <c r="BE2" i="31"/>
  <c r="BE36" i="31"/>
  <c r="BE45" i="31"/>
  <c r="BE38" i="31"/>
  <c r="BE46" i="31"/>
  <c r="BE3" i="31"/>
  <c r="BE7" i="31"/>
  <c r="BE27" i="31"/>
  <c r="BE39" i="31"/>
  <c r="BE53" i="31"/>
  <c r="BE8" i="31"/>
  <c r="BE50" i="31"/>
  <c r="BE13" i="31"/>
  <c r="BE41" i="31"/>
  <c r="BE43" i="31"/>
  <c r="BE5" i="31"/>
  <c r="BE52" i="31"/>
  <c r="BE34" i="31"/>
  <c r="BE31" i="31"/>
  <c r="BE10" i="31"/>
  <c r="BE28" i="31"/>
  <c r="BE51" i="31"/>
  <c r="BE24" i="31"/>
  <c r="BE25" i="31"/>
  <c r="BE21" i="31"/>
  <c r="BE47" i="31"/>
  <c r="BE42" i="31"/>
  <c r="BE56" i="31"/>
  <c r="BE14" i="31"/>
  <c r="BE11" i="31"/>
  <c r="AI13" i="77"/>
  <c r="AB13" i="77"/>
  <c r="I13" i="77"/>
  <c r="R13" i="77"/>
  <c r="H13" i="77"/>
  <c r="Z13" i="77"/>
  <c r="AH13" i="77"/>
  <c r="W13" i="77"/>
  <c r="AE13" i="77"/>
  <c r="P13" i="77"/>
  <c r="AL13" i="77"/>
  <c r="AA13" i="77"/>
  <c r="U13" i="77"/>
  <c r="K13" i="77"/>
  <c r="Q13" i="77"/>
  <c r="O13" i="77"/>
  <c r="AG13" i="77"/>
  <c r="AD13" i="77"/>
  <c r="T13" i="77"/>
  <c r="AJ13" i="77"/>
  <c r="V13" i="77"/>
  <c r="Y13" i="77"/>
  <c r="AK13" i="77"/>
  <c r="AF13" i="77"/>
  <c r="N13" i="77"/>
  <c r="M13" i="77"/>
  <c r="AC13" i="77"/>
  <c r="S13" i="77"/>
  <c r="J13" i="77"/>
  <c r="L13" i="77"/>
  <c r="X13" i="77"/>
  <c r="AJ11" i="65"/>
  <c r="S11" i="65"/>
  <c r="AE11" i="65"/>
  <c r="T11" i="65"/>
  <c r="AH11" i="65"/>
  <c r="Y11" i="65"/>
  <c r="P11" i="65"/>
  <c r="R11" i="65"/>
  <c r="AB11" i="65"/>
  <c r="AL11" i="65"/>
  <c r="W11" i="65"/>
  <c r="M11" i="65"/>
  <c r="AC11" i="65"/>
  <c r="O11" i="65"/>
  <c r="AK11" i="65"/>
  <c r="AF11" i="65"/>
  <c r="L11" i="65"/>
  <c r="AI11" i="65"/>
  <c r="Q11" i="65"/>
  <c r="AG11" i="65"/>
  <c r="Z11" i="65"/>
  <c r="AA11" i="65"/>
  <c r="H11" i="65"/>
  <c r="I11" i="65"/>
  <c r="U11" i="65"/>
  <c r="V11" i="65"/>
  <c r="N11" i="65"/>
  <c r="AD11" i="65"/>
  <c r="J11" i="65"/>
  <c r="K11" i="65"/>
  <c r="X11" i="65"/>
  <c r="EK31" i="31"/>
  <c r="EK45" i="31"/>
  <c r="EK7" i="31"/>
  <c r="EK48" i="31"/>
  <c r="EK21" i="31"/>
  <c r="EK6" i="31"/>
  <c r="EK34" i="31"/>
  <c r="EK2" i="31"/>
  <c r="EK17" i="31"/>
  <c r="EK25" i="31"/>
  <c r="EK35" i="31"/>
  <c r="EK41" i="31"/>
  <c r="EK54" i="31"/>
  <c r="EK39" i="31"/>
  <c r="EK13" i="31"/>
  <c r="EK53" i="31"/>
  <c r="EK22" i="31"/>
  <c r="EK44" i="31"/>
  <c r="EK3" i="31"/>
  <c r="EK28" i="31"/>
  <c r="EK29" i="31"/>
  <c r="EK38" i="31"/>
  <c r="EK40" i="31"/>
  <c r="EK16" i="31"/>
  <c r="EK27" i="31"/>
  <c r="EK26" i="31"/>
  <c r="EK32" i="31"/>
  <c r="EK50" i="31"/>
  <c r="EK4" i="31"/>
  <c r="EK33" i="31"/>
  <c r="EK15" i="31"/>
  <c r="EK8" i="31"/>
  <c r="EK49" i="31"/>
  <c r="EK19" i="31"/>
  <c r="EK20" i="31"/>
  <c r="EK47" i="31"/>
  <c r="EK5" i="31"/>
  <c r="EK52" i="31"/>
  <c r="EK37" i="31"/>
  <c r="EK36" i="31"/>
  <c r="EK56" i="31"/>
  <c r="EK42" i="31"/>
  <c r="EK43" i="31"/>
  <c r="EK12" i="31"/>
  <c r="EK24" i="31"/>
  <c r="EK11" i="31"/>
  <c r="EK18" i="31"/>
  <c r="EK9" i="31"/>
  <c r="EK30" i="31"/>
  <c r="EK10" i="31"/>
  <c r="EK46" i="31"/>
  <c r="EK23" i="31"/>
  <c r="EK14" i="31"/>
  <c r="EK51" i="31"/>
  <c r="EK55" i="31"/>
  <c r="DU50" i="31"/>
  <c r="DU45" i="31"/>
  <c r="DU42" i="31"/>
  <c r="DU53" i="31"/>
  <c r="DU8" i="31"/>
  <c r="DU41" i="31"/>
  <c r="DU3" i="31"/>
  <c r="DU14" i="31"/>
  <c r="DU6" i="31"/>
  <c r="DU11" i="31"/>
  <c r="DU44" i="31"/>
  <c r="DU21" i="31"/>
  <c r="DU35" i="31"/>
  <c r="DU13" i="31"/>
  <c r="DU15" i="31"/>
  <c r="DU5" i="31"/>
  <c r="DU27" i="31"/>
  <c r="DU17" i="31"/>
  <c r="DU51" i="31"/>
  <c r="DU22" i="31"/>
  <c r="DU46" i="31"/>
  <c r="DU56" i="31"/>
  <c r="DU7" i="31"/>
  <c r="DU52" i="31"/>
  <c r="DU19" i="31"/>
  <c r="DU55" i="31"/>
  <c r="DU23" i="31"/>
  <c r="DU37" i="31"/>
  <c r="DU38" i="31"/>
  <c r="DU34" i="31"/>
  <c r="DU24" i="31"/>
  <c r="DU33" i="31"/>
  <c r="DU16" i="31"/>
  <c r="DU32" i="31"/>
  <c r="DU28" i="31"/>
  <c r="DU29" i="31"/>
  <c r="DU9" i="31"/>
  <c r="DU25" i="31"/>
  <c r="DU20" i="31"/>
  <c r="DU36" i="31"/>
  <c r="DU39" i="31"/>
  <c r="DU49" i="31"/>
  <c r="DU18" i="31"/>
  <c r="DU54" i="31"/>
  <c r="DU31" i="31"/>
  <c r="DU12" i="31"/>
  <c r="DU30" i="31"/>
  <c r="DU40" i="31"/>
  <c r="DU26" i="31"/>
  <c r="DU2" i="31"/>
  <c r="DU48" i="31"/>
  <c r="DU47" i="31"/>
  <c r="DU4" i="31"/>
  <c r="DU43" i="31"/>
  <c r="DU10" i="31"/>
  <c r="AA15" i="77"/>
  <c r="X51" i="78" s="1"/>
  <c r="H15" i="77"/>
  <c r="H34" i="77" s="1"/>
  <c r="X15" i="77"/>
  <c r="R15" i="77"/>
  <c r="Q15" i="77"/>
  <c r="Q34" i="77" s="1"/>
  <c r="J15" i="77"/>
  <c r="G51" i="78" s="1"/>
  <c r="AJ15" i="77"/>
  <c r="N15" i="77"/>
  <c r="O15" i="77"/>
  <c r="K15" i="77"/>
  <c r="H51" i="78" s="1"/>
  <c r="T15" i="77"/>
  <c r="AB15" i="77"/>
  <c r="U15" i="77"/>
  <c r="P15" i="77"/>
  <c r="M51" i="78" s="1"/>
  <c r="AC15" i="77"/>
  <c r="I15" i="77"/>
  <c r="W15" i="77"/>
  <c r="T51" i="78" s="1"/>
  <c r="AE15" i="77"/>
  <c r="AB51" i="78" s="1"/>
  <c r="AI15" i="77"/>
  <c r="AD15" i="77"/>
  <c r="AL15" i="77"/>
  <c r="S15" i="77"/>
  <c r="P51" i="78" s="1"/>
  <c r="Z15" i="77"/>
  <c r="V15" i="77"/>
  <c r="AH15" i="77"/>
  <c r="AE51" i="78" s="1"/>
  <c r="AK15" i="77"/>
  <c r="AH51" i="78" s="1"/>
  <c r="M15" i="77"/>
  <c r="L15" i="77"/>
  <c r="AF15" i="77"/>
  <c r="AC51" i="78" s="1"/>
  <c r="Y15" i="77"/>
  <c r="V51" i="78" s="1"/>
  <c r="AG15" i="77"/>
  <c r="CA2" i="31"/>
  <c r="CA56" i="31"/>
  <c r="CA48" i="31"/>
  <c r="CA35" i="31"/>
  <c r="CA47" i="31"/>
  <c r="CA32" i="31"/>
  <c r="CA13" i="31"/>
  <c r="CA12" i="31"/>
  <c r="CA23" i="31"/>
  <c r="CA29" i="31"/>
  <c r="CA24" i="31"/>
  <c r="CA3" i="31"/>
  <c r="CA16" i="31"/>
  <c r="CA8" i="31"/>
  <c r="CA39" i="31"/>
  <c r="CA9" i="31"/>
  <c r="CA34" i="31"/>
  <c r="CA21" i="31"/>
  <c r="CA42" i="31"/>
  <c r="CA44" i="31"/>
  <c r="CA51" i="31"/>
  <c r="CA18" i="31"/>
  <c r="CA38" i="31"/>
  <c r="CA43" i="31"/>
  <c r="CA45" i="31"/>
  <c r="CA46" i="31"/>
  <c r="CA40" i="31"/>
  <c r="CA20" i="31"/>
  <c r="CA30" i="31"/>
  <c r="CA41" i="31"/>
  <c r="CA33" i="31"/>
  <c r="CA10" i="31"/>
  <c r="CA37" i="31"/>
  <c r="CA15" i="31"/>
  <c r="CA31" i="31"/>
  <c r="CA17" i="31"/>
  <c r="CA49" i="31"/>
  <c r="CA27" i="31"/>
  <c r="CA26" i="31"/>
  <c r="CA11" i="31"/>
  <c r="CA36" i="31"/>
  <c r="CA22" i="31"/>
  <c r="CA28" i="31"/>
  <c r="CA50" i="31"/>
  <c r="CA6" i="31"/>
  <c r="CA25" i="31"/>
  <c r="CA5" i="31"/>
  <c r="CA55" i="31"/>
  <c r="CA53" i="31"/>
  <c r="CA4" i="31"/>
  <c r="CA14" i="31"/>
  <c r="CA52" i="31"/>
  <c r="CA54" i="31"/>
  <c r="CA19" i="31"/>
  <c r="CA7" i="31"/>
  <c r="EO41" i="31"/>
  <c r="EO32" i="31"/>
  <c r="EO26" i="31"/>
  <c r="EO13" i="31"/>
  <c r="EO23" i="31"/>
  <c r="EO31" i="31"/>
  <c r="EO47" i="31"/>
  <c r="EO2" i="31"/>
  <c r="EO33" i="31"/>
  <c r="EO43" i="31"/>
  <c r="EO44" i="31"/>
  <c r="EO38" i="31"/>
  <c r="EO21" i="31"/>
  <c r="EO28" i="31"/>
  <c r="EO10" i="31"/>
  <c r="EO55" i="31"/>
  <c r="EO50" i="31"/>
  <c r="EO39" i="31"/>
  <c r="EO52" i="31"/>
  <c r="EO35" i="31"/>
  <c r="EO53" i="31"/>
  <c r="EO19" i="31"/>
  <c r="EO3" i="31"/>
  <c r="EO15" i="31"/>
  <c r="EO51" i="31"/>
  <c r="EO11" i="31"/>
  <c r="EO16" i="31"/>
  <c r="EO24" i="31"/>
  <c r="EO48" i="31"/>
  <c r="EO8" i="31"/>
  <c r="EO12" i="31"/>
  <c r="EO4" i="31"/>
  <c r="EO49" i="31"/>
  <c r="EO6" i="31"/>
  <c r="EO17" i="31"/>
  <c r="EO30" i="31"/>
  <c r="EO20" i="31"/>
  <c r="EO18" i="31"/>
  <c r="EO36" i="31"/>
  <c r="EO14" i="31"/>
  <c r="EO45" i="31"/>
  <c r="EO29" i="31"/>
  <c r="EO42" i="31"/>
  <c r="EO22" i="31"/>
  <c r="EO27" i="31"/>
  <c r="EO25" i="31"/>
  <c r="EO7" i="31"/>
  <c r="EO34" i="31"/>
  <c r="EO37" i="31"/>
  <c r="EO5" i="31"/>
  <c r="EO46" i="31"/>
  <c r="EO40" i="31"/>
  <c r="EO56" i="31"/>
  <c r="EO9" i="31"/>
  <c r="EO54" i="31"/>
  <c r="CK22" i="31"/>
  <c r="CK8" i="31"/>
  <c r="CK42" i="31"/>
  <c r="CK56" i="31"/>
  <c r="CK50" i="31"/>
  <c r="CK10" i="31"/>
  <c r="CK6" i="31"/>
  <c r="CK49" i="31"/>
  <c r="CK47" i="31"/>
  <c r="CK7" i="31"/>
  <c r="CK19" i="31"/>
  <c r="CK13" i="31"/>
  <c r="CK45" i="31"/>
  <c r="CK25" i="31"/>
  <c r="CK33" i="31"/>
  <c r="CK43" i="31"/>
  <c r="CK21" i="31"/>
  <c r="CK46" i="31"/>
  <c r="CK48" i="31"/>
  <c r="CK27" i="31"/>
  <c r="CK24" i="31"/>
  <c r="CK32" i="31"/>
  <c r="CK4" i="31"/>
  <c r="CK12" i="31"/>
  <c r="CK17" i="31"/>
  <c r="CK30" i="31"/>
  <c r="CK31" i="31"/>
  <c r="CK44" i="31"/>
  <c r="CK2" i="31"/>
  <c r="CK14" i="31"/>
  <c r="CK34" i="31"/>
  <c r="CK5" i="31"/>
  <c r="CK54" i="31"/>
  <c r="CK16" i="31"/>
  <c r="CK26" i="31"/>
  <c r="CK55" i="31"/>
  <c r="CK9" i="31"/>
  <c r="CK51" i="31"/>
  <c r="CK15" i="31"/>
  <c r="CK36" i="31"/>
  <c r="CK3" i="31"/>
  <c r="CK35" i="31"/>
  <c r="CK23" i="31"/>
  <c r="CK39" i="31"/>
  <c r="CK20" i="31"/>
  <c r="CK52" i="31"/>
  <c r="CK11" i="31"/>
  <c r="CK18" i="31"/>
  <c r="CK29" i="31"/>
  <c r="CK40" i="31"/>
  <c r="CK38" i="31"/>
  <c r="CK53" i="31"/>
  <c r="CK41" i="31"/>
  <c r="CK28" i="31"/>
  <c r="CK37" i="31"/>
  <c r="DM13" i="31"/>
  <c r="DM46" i="31"/>
  <c r="DM56" i="31"/>
  <c r="DM14" i="31"/>
  <c r="DM50" i="31"/>
  <c r="DM35" i="31"/>
  <c r="DM6" i="31"/>
  <c r="DM38" i="31"/>
  <c r="DM19" i="31"/>
  <c r="DM4" i="31"/>
  <c r="DM39" i="31"/>
  <c r="DM5" i="31"/>
  <c r="DM45" i="31"/>
  <c r="DM3" i="31"/>
  <c r="DM25" i="31"/>
  <c r="DM29" i="31"/>
  <c r="DM40" i="31"/>
  <c r="DM34" i="31"/>
  <c r="DM54" i="31"/>
  <c r="DM10" i="31"/>
  <c r="DM41" i="31"/>
  <c r="DM43" i="31"/>
  <c r="DM48" i="31"/>
  <c r="DM7" i="31"/>
  <c r="DM16" i="31"/>
  <c r="DM9" i="31"/>
  <c r="DM44" i="31"/>
  <c r="DM11" i="31"/>
  <c r="DM49" i="31"/>
  <c r="DM20" i="31"/>
  <c r="DM51" i="31"/>
  <c r="DM53" i="31"/>
  <c r="DM17" i="31"/>
  <c r="DM30" i="31"/>
  <c r="DM18" i="31"/>
  <c r="DM21" i="31"/>
  <c r="DM8" i="31"/>
  <c r="DM37" i="31"/>
  <c r="DM55" i="31"/>
  <c r="DM26" i="31"/>
  <c r="DM52" i="31"/>
  <c r="DM36" i="31"/>
  <c r="DM42" i="31"/>
  <c r="DM24" i="31"/>
  <c r="DM28" i="31"/>
  <c r="DM12" i="31"/>
  <c r="DM27" i="31"/>
  <c r="DM33" i="31"/>
  <c r="DM47" i="31"/>
  <c r="DM22" i="31"/>
  <c r="DM2" i="31"/>
  <c r="DM15" i="31"/>
  <c r="DM23" i="31"/>
  <c r="DM31" i="31"/>
  <c r="DM32" i="31"/>
  <c r="R9" i="65"/>
  <c r="S9" i="65"/>
  <c r="AD9" i="65"/>
  <c r="AL9" i="65"/>
  <c r="AG9" i="65"/>
  <c r="AI9" i="65"/>
  <c r="O9" i="65"/>
  <c r="T9" i="65"/>
  <c r="Z9" i="65"/>
  <c r="AC9" i="65"/>
  <c r="AB9" i="65"/>
  <c r="H9" i="65"/>
  <c r="AF9" i="65"/>
  <c r="W9" i="65"/>
  <c r="K9" i="65"/>
  <c r="AE9" i="65"/>
  <c r="P9" i="65"/>
  <c r="M9" i="65"/>
  <c r="V9" i="65"/>
  <c r="U9" i="65"/>
  <c r="Q9" i="65"/>
  <c r="Y9" i="65"/>
  <c r="AA9" i="65"/>
  <c r="AK9" i="65"/>
  <c r="AH9" i="65"/>
  <c r="J9" i="65"/>
  <c r="I9" i="65"/>
  <c r="L9" i="65"/>
  <c r="N9" i="65"/>
  <c r="X9" i="65"/>
  <c r="AJ9" i="65"/>
  <c r="BG17" i="31"/>
  <c r="BG54" i="31"/>
  <c r="BG30" i="31"/>
  <c r="BG48" i="31"/>
  <c r="BG42" i="31"/>
  <c r="BG39" i="31"/>
  <c r="BG24" i="31"/>
  <c r="BG22" i="31"/>
  <c r="BG52" i="31"/>
  <c r="BG20" i="31"/>
  <c r="BG36" i="31"/>
  <c r="BG16" i="31"/>
  <c r="BG7" i="31"/>
  <c r="BG19" i="31"/>
  <c r="BG43" i="31"/>
  <c r="BG46" i="31"/>
  <c r="BG47" i="31"/>
  <c r="BG15" i="31"/>
  <c r="BG51" i="31"/>
  <c r="BG31" i="31"/>
  <c r="BG45" i="31"/>
  <c r="BG18" i="31"/>
  <c r="BG9" i="31"/>
  <c r="BG10" i="31"/>
  <c r="BG4" i="31"/>
  <c r="BG38" i="31"/>
  <c r="BG49" i="31"/>
  <c r="BG29" i="31"/>
  <c r="BG27" i="31"/>
  <c r="BG23" i="31"/>
  <c r="BG34" i="31"/>
  <c r="BG14" i="31"/>
  <c r="BG44" i="31"/>
  <c r="BG56" i="31"/>
  <c r="BG40" i="31"/>
  <c r="BG8" i="31"/>
  <c r="BG11" i="31"/>
  <c r="BG25" i="31"/>
  <c r="BG21" i="31"/>
  <c r="BG55" i="31"/>
  <c r="BG3" i="31"/>
  <c r="BG33" i="31"/>
  <c r="BG50" i="31"/>
  <c r="BG32" i="31"/>
  <c r="BG6" i="31"/>
  <c r="BG53" i="31"/>
  <c r="BG26" i="31"/>
  <c r="BG28" i="31"/>
  <c r="BG5" i="31"/>
  <c r="BG37" i="31"/>
  <c r="BG41" i="31"/>
  <c r="BG35" i="31"/>
  <c r="BG2" i="31"/>
  <c r="BG12" i="31"/>
  <c r="BG13" i="31"/>
  <c r="CW53" i="31"/>
  <c r="CW41" i="31"/>
  <c r="CW55" i="31"/>
  <c r="CW6" i="31"/>
  <c r="CW26" i="31"/>
  <c r="CW54" i="31"/>
  <c r="CW9" i="31"/>
  <c r="CW56" i="31"/>
  <c r="CW27" i="31"/>
  <c r="CW8" i="31"/>
  <c r="CW42" i="31"/>
  <c r="CW5" i="31"/>
  <c r="CW50" i="31"/>
  <c r="CW15" i="31"/>
  <c r="CW25" i="31"/>
  <c r="CW36" i="31"/>
  <c r="CW37" i="31"/>
  <c r="CW3" i="31"/>
  <c r="CW43" i="31"/>
  <c r="CW48" i="31"/>
  <c r="CW10" i="31"/>
  <c r="CW38" i="31"/>
  <c r="CW30" i="31"/>
  <c r="CW35" i="31"/>
  <c r="CW12" i="31"/>
  <c r="CW7" i="31"/>
  <c r="CW45" i="31"/>
  <c r="CW23" i="31"/>
  <c r="CW40" i="31"/>
  <c r="CW52" i="31"/>
  <c r="CW16" i="31"/>
  <c r="CW11" i="31"/>
  <c r="CW44" i="31"/>
  <c r="CW33" i="31"/>
  <c r="CW18" i="31"/>
  <c r="CW17" i="31"/>
  <c r="CW19" i="31"/>
  <c r="CW39" i="31"/>
  <c r="CW28" i="31"/>
  <c r="CW13" i="31"/>
  <c r="CW2" i="31"/>
  <c r="CW31" i="31"/>
  <c r="CW46" i="31"/>
  <c r="CW22" i="31"/>
  <c r="CW24" i="31"/>
  <c r="CW29" i="31"/>
  <c r="CW20" i="31"/>
  <c r="CW47" i="31"/>
  <c r="CW34" i="31"/>
  <c r="CW49" i="31"/>
  <c r="CW21" i="31"/>
  <c r="CW32" i="31"/>
  <c r="CW4" i="31"/>
  <c r="CW14" i="31"/>
  <c r="CW51" i="31"/>
  <c r="BS26" i="31"/>
  <c r="BS41" i="31"/>
  <c r="BS43" i="31"/>
  <c r="BS9" i="31"/>
  <c r="BS18" i="31"/>
  <c r="BS55" i="31"/>
  <c r="BS36" i="31"/>
  <c r="BS35" i="31"/>
  <c r="BS53" i="31"/>
  <c r="BS11" i="31"/>
  <c r="BS5" i="31"/>
  <c r="BS2" i="31"/>
  <c r="BS29" i="31"/>
  <c r="BS19" i="31"/>
  <c r="BS20" i="31"/>
  <c r="BS24" i="31"/>
  <c r="BS33" i="31"/>
  <c r="BS25" i="31"/>
  <c r="BS56" i="31"/>
  <c r="BS32" i="31"/>
  <c r="BS47" i="31"/>
  <c r="BS3" i="31"/>
  <c r="BS15" i="31"/>
  <c r="BS12" i="31"/>
  <c r="BS6" i="31"/>
  <c r="BS7" i="31"/>
  <c r="BS22" i="31"/>
  <c r="BS37" i="31"/>
  <c r="BS13" i="31"/>
  <c r="BS30" i="31"/>
  <c r="BS51" i="31"/>
  <c r="BS8" i="31"/>
  <c r="BS50" i="31"/>
  <c r="BS27" i="31"/>
  <c r="BS48" i="31"/>
  <c r="BS38" i="31"/>
  <c r="BS42" i="31"/>
  <c r="BS31" i="31"/>
  <c r="BS44" i="31"/>
  <c r="BS52" i="31"/>
  <c r="BS45" i="31"/>
  <c r="BS23" i="31"/>
  <c r="BS10" i="31"/>
  <c r="BS28" i="31"/>
  <c r="BS49" i="31"/>
  <c r="BS40" i="31"/>
  <c r="BS54" i="31"/>
  <c r="BS46" i="31"/>
  <c r="BS14" i="31"/>
  <c r="BS17" i="31"/>
  <c r="BS34" i="31"/>
  <c r="BS4" i="31"/>
  <c r="BS16" i="31"/>
  <c r="BS21" i="31"/>
  <c r="BS39" i="31"/>
  <c r="BO44" i="31"/>
  <c r="BO53" i="31"/>
  <c r="BO48" i="31"/>
  <c r="BO54" i="31"/>
  <c r="BO43" i="31"/>
  <c r="BO8" i="31"/>
  <c r="BO13" i="31"/>
  <c r="BO7" i="31"/>
  <c r="BO25" i="31"/>
  <c r="BO42" i="31"/>
  <c r="BO31" i="31"/>
  <c r="BO40" i="31"/>
  <c r="BO14" i="31"/>
  <c r="BO9" i="31"/>
  <c r="BO35" i="31"/>
  <c r="BO51" i="31"/>
  <c r="BO38" i="31"/>
  <c r="BO11" i="31"/>
  <c r="BO16" i="31"/>
  <c r="BO36" i="31"/>
  <c r="BO24" i="31"/>
  <c r="BO10" i="31"/>
  <c r="BO37" i="31"/>
  <c r="BO47" i="31"/>
  <c r="BO50" i="31"/>
  <c r="BO27" i="31"/>
  <c r="BO28" i="31"/>
  <c r="BO56" i="31"/>
  <c r="BO23" i="31"/>
  <c r="BO19" i="31"/>
  <c r="BO46" i="31"/>
  <c r="BO21" i="31"/>
  <c r="BO49" i="31"/>
  <c r="BO33" i="31"/>
  <c r="BO17" i="31"/>
  <c r="BO39" i="31"/>
  <c r="BO41" i="31"/>
  <c r="BO15" i="31"/>
  <c r="BO34" i="31"/>
  <c r="BO6" i="31"/>
  <c r="BO12" i="31"/>
  <c r="BO3" i="31"/>
  <c r="BO18" i="31"/>
  <c r="BO45" i="31"/>
  <c r="BO30" i="31"/>
  <c r="BO5" i="31"/>
  <c r="BO22" i="31"/>
  <c r="BO4" i="31"/>
  <c r="BO2" i="31"/>
  <c r="BO52" i="31"/>
  <c r="BO32" i="31"/>
  <c r="BO29" i="31"/>
  <c r="BO55" i="31"/>
  <c r="BO20" i="31"/>
  <c r="BO26" i="31"/>
  <c r="EE7" i="31"/>
  <c r="EE37" i="31"/>
  <c r="EE8" i="31"/>
  <c r="EE55" i="31"/>
  <c r="EE41" i="31"/>
  <c r="EE5" i="31"/>
  <c r="EE16" i="31"/>
  <c r="EE9" i="31"/>
  <c r="EE27" i="31"/>
  <c r="EE18" i="31"/>
  <c r="EE28" i="31"/>
  <c r="EE6" i="31"/>
  <c r="EE48" i="31"/>
  <c r="EE21" i="31"/>
  <c r="EE22" i="31"/>
  <c r="EE4" i="31"/>
  <c r="EE31" i="31"/>
  <c r="EE20" i="31"/>
  <c r="EE26" i="31"/>
  <c r="EE56" i="31"/>
  <c r="EE49" i="31"/>
  <c r="EE45" i="31"/>
  <c r="EE29" i="31"/>
  <c r="EE23" i="31"/>
  <c r="EE46" i="31"/>
  <c r="EE17" i="31"/>
  <c r="EE44" i="31"/>
  <c r="EE24" i="31"/>
  <c r="EE42" i="31"/>
  <c r="EE43" i="31"/>
  <c r="EE50" i="31"/>
  <c r="EE40" i="31"/>
  <c r="EE52" i="31"/>
  <c r="EE12" i="31"/>
  <c r="EE32" i="31"/>
  <c r="EE15" i="31"/>
  <c r="EE36" i="31"/>
  <c r="EE54" i="31"/>
  <c r="EE39" i="31"/>
  <c r="EE38" i="31"/>
  <c r="EE10" i="31"/>
  <c r="EE33" i="31"/>
  <c r="EE51" i="31"/>
  <c r="EE47" i="31"/>
  <c r="EE2" i="31"/>
  <c r="EE11" i="31"/>
  <c r="EE14" i="31"/>
  <c r="EE19" i="31"/>
  <c r="EE3" i="31"/>
  <c r="EE53" i="31"/>
  <c r="EE13" i="31"/>
  <c r="EE30" i="31"/>
  <c r="EE35" i="31"/>
  <c r="EE25" i="31"/>
  <c r="EE34" i="31"/>
  <c r="T14" i="65"/>
  <c r="AI14" i="65"/>
  <c r="Z14" i="65"/>
  <c r="M14" i="65"/>
  <c r="AB14" i="65"/>
  <c r="N14" i="65"/>
  <c r="AK14" i="65"/>
  <c r="L14" i="65"/>
  <c r="S14" i="65"/>
  <c r="AA14" i="65"/>
  <c r="Y14" i="65"/>
  <c r="I14" i="65"/>
  <c r="U14" i="65"/>
  <c r="X14" i="65"/>
  <c r="AL14" i="65"/>
  <c r="AH14" i="65"/>
  <c r="J14" i="65"/>
  <c r="AC14" i="65"/>
  <c r="AG14" i="65"/>
  <c r="P14" i="65"/>
  <c r="H14" i="65"/>
  <c r="AD14" i="65"/>
  <c r="AF14" i="65"/>
  <c r="V14" i="65"/>
  <c r="W14" i="65"/>
  <c r="K14" i="65"/>
  <c r="O14" i="65"/>
  <c r="R14" i="65"/>
  <c r="AJ14" i="65"/>
  <c r="Q14" i="65"/>
  <c r="AE14" i="65"/>
  <c r="DA6" i="31"/>
  <c r="DA5" i="31"/>
  <c r="DA40" i="31"/>
  <c r="DA44" i="31"/>
  <c r="DA15" i="31"/>
  <c r="DA4" i="31"/>
  <c r="DA27" i="31"/>
  <c r="DA54" i="31"/>
  <c r="DA13" i="31"/>
  <c r="DA26" i="31"/>
  <c r="DA53" i="31"/>
  <c r="DA18" i="31"/>
  <c r="DA24" i="31"/>
  <c r="DA43" i="31"/>
  <c r="DA16" i="31"/>
  <c r="DA11" i="31"/>
  <c r="DA8" i="31"/>
  <c r="DA49" i="31"/>
  <c r="DA39" i="31"/>
  <c r="DA21" i="31"/>
  <c r="DA35" i="31"/>
  <c r="DA56" i="31"/>
  <c r="DA42" i="31"/>
  <c r="DA52" i="31"/>
  <c r="DA55" i="31"/>
  <c r="DA23" i="31"/>
  <c r="DA20" i="31"/>
  <c r="DA46" i="31"/>
  <c r="DA29" i="31"/>
  <c r="DA50" i="31"/>
  <c r="DA34" i="31"/>
  <c r="DA14" i="31"/>
  <c r="DA45" i="31"/>
  <c r="DA28" i="31"/>
  <c r="DA22" i="31"/>
  <c r="DA17" i="31"/>
  <c r="DA48" i="31"/>
  <c r="DA36" i="31"/>
  <c r="DA10" i="31"/>
  <c r="DA38" i="31"/>
  <c r="DA37" i="31"/>
  <c r="DA33" i="31"/>
  <c r="DA3" i="31"/>
  <c r="DA51" i="31"/>
  <c r="DA32" i="31"/>
  <c r="DA7" i="31"/>
  <c r="DA30" i="31"/>
  <c r="DA12" i="31"/>
  <c r="DA2" i="31"/>
  <c r="DA31" i="31"/>
  <c r="DA47" i="31"/>
  <c r="DA19" i="31"/>
  <c r="DA41" i="31"/>
  <c r="DA25" i="31"/>
  <c r="DA9" i="31"/>
  <c r="AH14" i="77"/>
  <c r="AE46" i="78" s="1"/>
  <c r="W14" i="77"/>
  <c r="T46" i="78" s="1"/>
  <c r="Q14" i="77"/>
  <c r="N46" i="78" s="1"/>
  <c r="X14" i="77"/>
  <c r="U46" i="78" s="1"/>
  <c r="P14" i="77"/>
  <c r="M46" i="78" s="1"/>
  <c r="AF14" i="77"/>
  <c r="AC46" i="78" s="1"/>
  <c r="M14" i="77"/>
  <c r="J46" i="78" s="1"/>
  <c r="N14" i="77"/>
  <c r="K46" i="78" s="1"/>
  <c r="AB14" i="77"/>
  <c r="Y46" i="78" s="1"/>
  <c r="AL14" i="77"/>
  <c r="AI46" i="78" s="1"/>
  <c r="Z14" i="77"/>
  <c r="W46" i="78" s="1"/>
  <c r="AK14" i="77"/>
  <c r="AH46" i="78" s="1"/>
  <c r="I14" i="77"/>
  <c r="F46" i="78" s="1"/>
  <c r="AC14" i="77"/>
  <c r="Z46" i="78" s="1"/>
  <c r="AE14" i="77"/>
  <c r="AB46" i="78" s="1"/>
  <c r="AI14" i="77"/>
  <c r="AF46" i="78" s="1"/>
  <c r="K14" i="77"/>
  <c r="H46" i="78" s="1"/>
  <c r="H14" i="77"/>
  <c r="E46" i="78" s="1"/>
  <c r="S14" i="77"/>
  <c r="P46" i="78" s="1"/>
  <c r="AG14" i="77"/>
  <c r="AD46" i="78" s="1"/>
  <c r="R14" i="77"/>
  <c r="O46" i="78" s="1"/>
  <c r="AJ14" i="77"/>
  <c r="AG46" i="78" s="1"/>
  <c r="AA14" i="77"/>
  <c r="X46" i="78" s="1"/>
  <c r="AD14" i="77"/>
  <c r="AA46" i="78" s="1"/>
  <c r="Y14" i="77"/>
  <c r="V46" i="78" s="1"/>
  <c r="U14" i="77"/>
  <c r="R46" i="78" s="1"/>
  <c r="L14" i="77"/>
  <c r="I46" i="78" s="1"/>
  <c r="T14" i="77"/>
  <c r="Q46" i="78" s="1"/>
  <c r="O14" i="77"/>
  <c r="L46" i="78" s="1"/>
  <c r="J14" i="77"/>
  <c r="G46" i="78" s="1"/>
  <c r="V14" i="77"/>
  <c r="S46" i="78" s="1"/>
  <c r="DW29" i="31"/>
  <c r="DW49" i="31"/>
  <c r="DW44" i="31"/>
  <c r="DW32" i="31"/>
  <c r="DW10" i="31"/>
  <c r="DW46" i="31"/>
  <c r="DW34" i="31"/>
  <c r="DW16" i="31"/>
  <c r="DW36" i="31"/>
  <c r="DW21" i="31"/>
  <c r="DW39" i="31"/>
  <c r="DW53" i="31"/>
  <c r="DW33" i="31"/>
  <c r="DW3" i="31"/>
  <c r="DW51" i="31"/>
  <c r="DW37" i="31"/>
  <c r="DW45" i="31"/>
  <c r="DW13" i="31"/>
  <c r="DW11" i="31"/>
  <c r="DW15" i="31"/>
  <c r="DW22" i="31"/>
  <c r="DW9" i="31"/>
  <c r="DW56" i="31"/>
  <c r="DW30" i="31"/>
  <c r="DW14" i="31"/>
  <c r="DW19" i="31"/>
  <c r="DW5" i="31"/>
  <c r="DW12" i="31"/>
  <c r="DW52" i="31"/>
  <c r="DW2" i="31"/>
  <c r="DW50" i="31"/>
  <c r="DW20" i="31"/>
  <c r="DW31" i="31"/>
  <c r="DW26" i="31"/>
  <c r="DW43" i="31"/>
  <c r="DW55" i="31"/>
  <c r="DW4" i="31"/>
  <c r="DW7" i="31"/>
  <c r="DW42" i="31"/>
  <c r="DW28" i="31"/>
  <c r="DW47" i="31"/>
  <c r="DW8" i="31"/>
  <c r="DW40" i="31"/>
  <c r="DW48" i="31"/>
  <c r="DW27" i="31"/>
  <c r="DW17" i="31"/>
  <c r="DW25" i="31"/>
  <c r="DW41" i="31"/>
  <c r="DW18" i="31"/>
  <c r="DW38" i="31"/>
  <c r="DW6" i="31"/>
  <c r="DW24" i="31"/>
  <c r="DW23" i="31"/>
  <c r="DW54" i="31"/>
  <c r="DW35" i="31"/>
  <c r="DO43" i="31"/>
  <c r="DO52" i="31"/>
  <c r="DO2" i="31"/>
  <c r="DO27" i="31"/>
  <c r="DO23" i="31"/>
  <c r="DO30" i="31"/>
  <c r="DO16" i="31"/>
  <c r="DO11" i="31"/>
  <c r="DO13" i="31"/>
  <c r="DO28" i="31"/>
  <c r="DO6" i="31"/>
  <c r="DO21" i="31"/>
  <c r="DO37" i="31"/>
  <c r="DO9" i="31"/>
  <c r="DO31" i="31"/>
  <c r="DO5" i="31"/>
  <c r="DO45" i="31"/>
  <c r="DO32" i="31"/>
  <c r="DO22" i="31"/>
  <c r="DO26" i="31"/>
  <c r="DO47" i="31"/>
  <c r="DO41" i="31"/>
  <c r="DO4" i="31"/>
  <c r="DO38" i="31"/>
  <c r="DO19" i="31"/>
  <c r="DO51" i="31"/>
  <c r="DO8" i="31"/>
  <c r="DO48" i="31"/>
  <c r="DO36" i="31"/>
  <c r="DO42" i="31"/>
  <c r="DO54" i="31"/>
  <c r="DO12" i="31"/>
  <c r="DO50" i="31"/>
  <c r="DO14" i="31"/>
  <c r="DO35" i="31"/>
  <c r="DO40" i="31"/>
  <c r="DO10" i="31"/>
  <c r="DO7" i="31"/>
  <c r="DO39" i="31"/>
  <c r="DO25" i="31"/>
  <c r="DO15" i="31"/>
  <c r="DO56" i="31"/>
  <c r="DO46" i="31"/>
  <c r="DO29" i="31"/>
  <c r="DO53" i="31"/>
  <c r="DO34" i="31"/>
  <c r="DO20" i="31"/>
  <c r="DO44" i="31"/>
  <c r="DO24" i="31"/>
  <c r="DO18" i="31"/>
  <c r="DO3" i="31"/>
  <c r="DO49" i="31"/>
  <c r="DO55" i="31"/>
  <c r="DO17" i="31"/>
  <c r="DO33" i="31"/>
  <c r="CE36" i="31"/>
  <c r="CE5" i="31"/>
  <c r="CE7" i="31"/>
  <c r="CE48" i="31"/>
  <c r="CE12" i="31"/>
  <c r="CE23" i="31"/>
  <c r="CE4" i="31"/>
  <c r="CE40" i="31"/>
  <c r="CE55" i="31"/>
  <c r="CE16" i="31"/>
  <c r="CE30" i="31"/>
  <c r="CE13" i="31"/>
  <c r="CE14" i="31"/>
  <c r="CE20" i="31"/>
  <c r="CE42" i="31"/>
  <c r="CE18" i="31"/>
  <c r="CE9" i="31"/>
  <c r="CE51" i="31"/>
  <c r="CE43" i="31"/>
  <c r="CE47" i="31"/>
  <c r="CE34" i="31"/>
  <c r="CE50" i="31"/>
  <c r="CE49" i="31"/>
  <c r="CE52" i="31"/>
  <c r="CE19" i="31"/>
  <c r="CE46" i="31"/>
  <c r="CE17" i="31"/>
  <c r="CE53" i="31"/>
  <c r="CE8" i="31"/>
  <c r="CE56" i="31"/>
  <c r="CE39" i="31"/>
  <c r="CE24" i="31"/>
  <c r="CE31" i="31"/>
  <c r="CE29" i="31"/>
  <c r="CE35" i="31"/>
  <c r="CE32" i="31"/>
  <c r="CE38" i="31"/>
  <c r="CE15" i="31"/>
  <c r="CE10" i="31"/>
  <c r="CE3" i="31"/>
  <c r="CE27" i="31"/>
  <c r="CE28" i="31"/>
  <c r="CE6" i="31"/>
  <c r="CE26" i="31"/>
  <c r="CE33" i="31"/>
  <c r="CE11" i="31"/>
  <c r="CE22" i="31"/>
  <c r="CE54" i="31"/>
  <c r="CE44" i="31"/>
  <c r="CE2" i="31"/>
  <c r="CE37" i="31"/>
  <c r="CE25" i="31"/>
  <c r="CE21" i="31"/>
  <c r="CE45" i="31"/>
  <c r="CE41" i="31"/>
  <c r="EU128" i="31"/>
  <c r="EU3" i="31"/>
  <c r="EU92" i="31"/>
  <c r="EU125" i="31"/>
  <c r="EU102" i="31"/>
  <c r="EU79" i="31"/>
  <c r="EU146" i="31"/>
  <c r="EU116" i="31"/>
  <c r="EU94" i="31"/>
  <c r="EU33" i="31"/>
  <c r="EU126" i="31"/>
  <c r="EU10" i="31"/>
  <c r="EU96" i="31"/>
  <c r="EU135" i="31"/>
  <c r="EU63" i="31"/>
  <c r="EU37" i="31"/>
  <c r="EU137" i="31"/>
  <c r="EU145" i="31"/>
  <c r="EU109" i="31"/>
  <c r="EU122" i="31"/>
  <c r="EU157" i="31"/>
  <c r="EU130" i="31"/>
  <c r="EU53" i="31"/>
  <c r="EU6" i="31"/>
  <c r="EU84" i="31"/>
  <c r="EU68" i="31"/>
  <c r="EU70" i="31"/>
  <c r="EU75" i="31"/>
  <c r="EU153" i="31"/>
  <c r="EU15" i="31"/>
  <c r="EU27" i="31"/>
  <c r="EU154" i="31"/>
  <c r="EU20" i="31"/>
  <c r="EU114" i="31"/>
  <c r="EU108" i="31"/>
  <c r="EU158" i="31"/>
  <c r="EU36" i="31"/>
  <c r="EU44" i="31"/>
  <c r="EU150" i="31"/>
  <c r="EU151" i="31"/>
  <c r="EU14" i="31"/>
  <c r="EU72" i="31"/>
  <c r="EU60" i="31"/>
  <c r="EU49" i="31"/>
  <c r="EU65" i="31"/>
  <c r="EU56" i="31"/>
  <c r="EU95" i="31"/>
  <c r="EU123" i="31"/>
  <c r="EU106" i="31"/>
  <c r="EU47" i="31"/>
  <c r="EU59" i="31"/>
  <c r="EU58" i="31"/>
  <c r="EU48" i="31"/>
  <c r="EU74" i="31"/>
  <c r="EU89" i="31"/>
  <c r="EU117" i="31"/>
  <c r="EU73" i="31"/>
  <c r="EU120" i="31"/>
  <c r="EU17" i="31"/>
  <c r="EU134" i="31"/>
  <c r="EU28" i="31"/>
  <c r="EU104" i="31"/>
  <c r="EU147" i="31"/>
  <c r="EU101" i="31"/>
  <c r="EU62" i="31"/>
  <c r="EU141" i="31"/>
  <c r="EU112" i="31"/>
  <c r="EU71" i="31"/>
  <c r="EU113" i="31"/>
  <c r="EU18" i="31"/>
  <c r="EU131" i="31"/>
  <c r="EU34" i="31"/>
  <c r="EU54" i="31"/>
  <c r="EU30" i="31"/>
  <c r="EU9" i="31"/>
  <c r="EU144" i="31"/>
  <c r="EU115" i="31"/>
  <c r="EU111" i="31"/>
  <c r="EU64" i="31"/>
  <c r="EU40" i="31"/>
  <c r="EU152" i="31"/>
  <c r="EU90" i="31"/>
  <c r="EU42" i="31"/>
  <c r="EU2" i="31"/>
  <c r="EU118" i="31"/>
  <c r="EU86" i="31"/>
  <c r="EU7" i="31"/>
  <c r="EU35" i="31"/>
  <c r="EU156" i="31"/>
  <c r="EU16" i="31"/>
  <c r="EU32" i="31"/>
  <c r="EU85" i="31"/>
  <c r="EU81" i="31"/>
  <c r="EU52" i="31"/>
  <c r="EU100" i="31"/>
  <c r="EU155" i="31"/>
  <c r="EU25" i="31"/>
  <c r="EU93" i="31"/>
  <c r="EU124" i="31"/>
  <c r="EU45" i="31"/>
  <c r="EU29" i="31"/>
  <c r="EU57" i="31"/>
  <c r="EU138" i="31"/>
  <c r="EU13" i="31"/>
  <c r="EU88" i="31"/>
  <c r="EU103" i="31"/>
  <c r="EU24" i="31"/>
  <c r="EU43" i="31"/>
  <c r="EU87" i="31"/>
  <c r="EU143" i="31"/>
  <c r="EU61" i="31"/>
  <c r="EU132" i="31"/>
  <c r="EU107" i="31"/>
  <c r="EU78" i="31"/>
  <c r="EU77" i="31"/>
  <c r="EU139" i="31"/>
  <c r="EU99" i="31"/>
  <c r="EU119" i="31"/>
  <c r="EU127" i="31"/>
  <c r="EU149" i="31"/>
  <c r="EU97" i="31"/>
  <c r="EU21" i="31"/>
  <c r="EU19" i="31"/>
  <c r="EU23" i="31"/>
  <c r="EU12" i="31"/>
  <c r="EU46" i="31"/>
  <c r="EU38" i="31"/>
  <c r="EU31" i="31"/>
  <c r="EU26" i="31"/>
  <c r="EU67" i="31"/>
  <c r="EU110" i="31"/>
  <c r="EU105" i="31"/>
  <c r="EU22" i="31"/>
  <c r="EU136" i="31"/>
  <c r="EU39" i="31"/>
  <c r="EU66" i="31"/>
  <c r="EU121" i="31"/>
  <c r="EU50" i="31"/>
  <c r="EU80" i="31"/>
  <c r="EU133" i="31"/>
  <c r="EU8" i="31"/>
  <c r="EU83" i="31"/>
  <c r="EU129" i="31"/>
  <c r="EU5" i="31"/>
  <c r="EU69" i="31"/>
  <c r="EU41" i="31"/>
  <c r="EU159" i="31"/>
  <c r="EU55" i="31"/>
  <c r="EU98" i="31"/>
  <c r="EU82" i="31"/>
  <c r="EU148" i="31"/>
  <c r="EU142" i="31"/>
  <c r="EU140" i="31"/>
  <c r="EU51" i="31"/>
  <c r="EU4" i="31"/>
  <c r="EU76" i="31"/>
  <c r="EU11" i="31"/>
  <c r="EU91" i="31"/>
  <c r="M8" i="77"/>
  <c r="AC8" i="77"/>
  <c r="H8" i="77"/>
  <c r="AI8" i="77"/>
  <c r="K8" i="77"/>
  <c r="AG8" i="77"/>
  <c r="X8" i="77"/>
  <c r="L8" i="77"/>
  <c r="AJ8" i="77"/>
  <c r="V8" i="77"/>
  <c r="S8" i="77"/>
  <c r="AL8" i="77"/>
  <c r="AB8" i="77"/>
  <c r="AE8" i="77"/>
  <c r="E7" i="77"/>
  <c r="W8" i="77"/>
  <c r="AK8" i="77"/>
  <c r="AH8" i="77"/>
  <c r="Y8" i="77"/>
  <c r="T8" i="77"/>
  <c r="P8" i="77"/>
  <c r="I8" i="77"/>
  <c r="R8" i="77"/>
  <c r="N8" i="77"/>
  <c r="AA8" i="77"/>
  <c r="AD8" i="77"/>
  <c r="U8" i="77"/>
  <c r="AF8" i="77"/>
  <c r="Q8" i="77"/>
  <c r="Z8" i="77"/>
  <c r="J8" i="77"/>
  <c r="O8" i="77"/>
  <c r="CY28" i="31"/>
  <c r="CY22" i="31"/>
  <c r="CY40" i="31"/>
  <c r="CY16" i="31"/>
  <c r="CY42" i="31"/>
  <c r="CY31" i="31"/>
  <c r="CY45" i="31"/>
  <c r="CY26" i="31"/>
  <c r="CY37" i="31"/>
  <c r="CY55" i="31"/>
  <c r="CY2" i="31"/>
  <c r="CY32" i="31"/>
  <c r="CY39" i="31"/>
  <c r="CY52" i="31"/>
  <c r="CY38" i="31"/>
  <c r="CY46" i="31"/>
  <c r="CY24" i="31"/>
  <c r="CY48" i="31"/>
  <c r="CY44" i="31"/>
  <c r="CY18" i="31"/>
  <c r="CY25" i="31"/>
  <c r="CY53" i="31"/>
  <c r="CY34" i="31"/>
  <c r="CY54" i="31"/>
  <c r="CY15" i="31"/>
  <c r="CY12" i="31"/>
  <c r="CY33" i="31"/>
  <c r="CY8" i="31"/>
  <c r="CY56" i="31"/>
  <c r="CY20" i="31"/>
  <c r="CY13" i="31"/>
  <c r="CY5" i="31"/>
  <c r="CY3" i="31"/>
  <c r="CY9" i="31"/>
  <c r="CY17" i="31"/>
  <c r="CY47" i="31"/>
  <c r="CY10" i="31"/>
  <c r="CY14" i="31"/>
  <c r="CY49" i="31"/>
  <c r="CY30" i="31"/>
  <c r="CY11" i="31"/>
  <c r="CY51" i="31"/>
  <c r="CY43" i="31"/>
  <c r="CY23" i="31"/>
  <c r="CY7" i="31"/>
  <c r="CY4" i="31"/>
  <c r="CY21" i="31"/>
  <c r="CY29" i="31"/>
  <c r="CY19" i="31"/>
  <c r="CY6" i="31"/>
  <c r="CY50" i="31"/>
  <c r="CY35" i="31"/>
  <c r="CY41" i="31"/>
  <c r="CY27" i="31"/>
  <c r="CY36" i="31"/>
  <c r="EM25" i="31"/>
  <c r="EM54" i="31"/>
  <c r="EM36" i="31"/>
  <c r="EM17" i="31"/>
  <c r="EM42" i="31"/>
  <c r="EM43" i="31"/>
  <c r="EM14" i="31"/>
  <c r="EM45" i="31"/>
  <c r="EM8" i="31"/>
  <c r="EM39" i="31"/>
  <c r="EM3" i="31"/>
  <c r="EM22" i="31"/>
  <c r="EM30" i="31"/>
  <c r="EM50" i="31"/>
  <c r="EM53" i="31"/>
  <c r="EM31" i="31"/>
  <c r="EM12" i="31"/>
  <c r="EM20" i="31"/>
  <c r="EM41" i="31"/>
  <c r="EM4" i="31"/>
  <c r="EM16" i="31"/>
  <c r="EM34" i="31"/>
  <c r="EM47" i="31"/>
  <c r="EM44" i="31"/>
  <c r="EM35" i="31"/>
  <c r="EM24" i="31"/>
  <c r="EM33" i="31"/>
  <c r="EM26" i="31"/>
  <c r="EM52" i="31"/>
  <c r="EM19" i="31"/>
  <c r="EM10" i="31"/>
  <c r="EM11" i="31"/>
  <c r="EM37" i="31"/>
  <c r="EM46" i="31"/>
  <c r="EM18" i="31"/>
  <c r="EM32" i="31"/>
  <c r="EM6" i="31"/>
  <c r="EM23" i="31"/>
  <c r="EM28" i="31"/>
  <c r="EM55" i="31"/>
  <c r="EM38" i="31"/>
  <c r="EM51" i="31"/>
  <c r="EM29" i="31"/>
  <c r="EM15" i="31"/>
  <c r="EM21" i="31"/>
  <c r="EM5" i="31"/>
  <c r="EM2" i="31"/>
  <c r="EM49" i="31"/>
  <c r="EM40" i="31"/>
  <c r="EM7" i="31"/>
  <c r="EM56" i="31"/>
  <c r="EM27" i="31"/>
  <c r="EM9" i="31"/>
  <c r="EM13" i="31"/>
  <c r="EM48" i="31"/>
  <c r="BY50" i="31"/>
  <c r="BY43" i="31"/>
  <c r="BY53" i="31"/>
  <c r="BY18" i="31"/>
  <c r="BY16" i="31"/>
  <c r="BY31" i="31"/>
  <c r="BY27" i="31"/>
  <c r="BY14" i="31"/>
  <c r="BY4" i="31"/>
  <c r="BY26" i="31"/>
  <c r="BY24" i="31"/>
  <c r="BY52" i="31"/>
  <c r="BY32" i="31"/>
  <c r="BY3" i="31"/>
  <c r="BY41" i="31"/>
  <c r="BY38" i="31"/>
  <c r="BY39" i="31"/>
  <c r="BY54" i="31"/>
  <c r="BY42" i="31"/>
  <c r="BY46" i="31"/>
  <c r="BY2" i="31"/>
  <c r="BY56" i="31"/>
  <c r="BY47" i="31"/>
  <c r="BY36" i="31"/>
  <c r="BY6" i="31"/>
  <c r="BY12" i="31"/>
  <c r="BY11" i="31"/>
  <c r="BY9" i="31"/>
  <c r="BY34" i="31"/>
  <c r="BY5" i="31"/>
  <c r="BY51" i="31"/>
  <c r="BY37" i="31"/>
  <c r="BY44" i="31"/>
  <c r="BY8" i="31"/>
  <c r="BY30" i="31"/>
  <c r="BY15" i="31"/>
  <c r="BY20" i="31"/>
  <c r="BY19" i="31"/>
  <c r="BY49" i="31"/>
  <c r="BY48" i="31"/>
  <c r="BY10" i="31"/>
  <c r="BY21" i="31"/>
  <c r="BY28" i="31"/>
  <c r="BY17" i="31"/>
  <c r="BY22" i="31"/>
  <c r="BY33" i="31"/>
  <c r="BY29" i="31"/>
  <c r="BY25" i="31"/>
  <c r="BY35" i="31"/>
  <c r="BY7" i="31"/>
  <c r="BY55" i="31"/>
  <c r="BY40" i="31"/>
  <c r="BY23" i="31"/>
  <c r="BY45" i="31"/>
  <c r="BY13" i="31"/>
  <c r="DY31" i="31"/>
  <c r="DY16" i="31"/>
  <c r="DY37" i="31"/>
  <c r="DY22" i="31"/>
  <c r="DY46" i="31"/>
  <c r="DY29" i="31"/>
  <c r="DY17" i="31"/>
  <c r="DY5" i="31"/>
  <c r="DY51" i="31"/>
  <c r="DY53" i="31"/>
  <c r="DY18" i="31"/>
  <c r="DY10" i="31"/>
  <c r="DY32" i="31"/>
  <c r="DY50" i="31"/>
  <c r="DY23" i="31"/>
  <c r="DY7" i="31"/>
  <c r="DY3" i="31"/>
  <c r="DY12" i="31"/>
  <c r="DY35" i="31"/>
  <c r="DY42" i="31"/>
  <c r="DY2" i="31"/>
  <c r="DY4" i="31"/>
  <c r="DY40" i="31"/>
  <c r="DY14" i="31"/>
  <c r="DY54" i="31"/>
  <c r="DY27" i="31"/>
  <c r="DY48" i="31"/>
  <c r="DY13" i="31"/>
  <c r="DY26" i="31"/>
  <c r="DY20" i="31"/>
  <c r="DY30" i="31"/>
  <c r="DY38" i="31"/>
  <c r="DY15" i="31"/>
  <c r="DY28" i="31"/>
  <c r="DY33" i="31"/>
  <c r="DY6" i="31"/>
  <c r="DY41" i="31"/>
  <c r="DY9" i="31"/>
  <c r="DY47" i="31"/>
  <c r="DY11" i="31"/>
  <c r="DY44" i="31"/>
  <c r="DY24" i="31"/>
  <c r="DY36" i="31"/>
  <c r="DY45" i="31"/>
  <c r="DY56" i="31"/>
  <c r="DY21" i="31"/>
  <c r="DY34" i="31"/>
  <c r="DY25" i="31"/>
  <c r="DY55" i="31"/>
  <c r="DY52" i="31"/>
  <c r="DY49" i="31"/>
  <c r="DY19" i="31"/>
  <c r="DY43" i="31"/>
  <c r="DY8" i="31"/>
  <c r="DY39" i="31"/>
  <c r="S12" i="77"/>
  <c r="P44" i="78" s="1"/>
  <c r="U12" i="77"/>
  <c r="AK12" i="77"/>
  <c r="AH44" i="78" s="1"/>
  <c r="H12" i="77"/>
  <c r="E44" i="78" s="1"/>
  <c r="O12" i="77"/>
  <c r="L44" i="78" s="1"/>
  <c r="K12" i="77"/>
  <c r="AC12" i="77"/>
  <c r="X12" i="77"/>
  <c r="U44" i="78" s="1"/>
  <c r="Q12" i="77"/>
  <c r="N44" i="78" s="1"/>
  <c r="I12" i="77"/>
  <c r="AL12" i="77"/>
  <c r="R12" i="77"/>
  <c r="O44" i="78" s="1"/>
  <c r="T12" i="77"/>
  <c r="Q44" i="78" s="1"/>
  <c r="L12" i="77"/>
  <c r="AH12" i="77"/>
  <c r="W12" i="77"/>
  <c r="T44" i="78" s="1"/>
  <c r="Y12" i="77"/>
  <c r="AF12" i="77"/>
  <c r="AC44" i="78" s="1"/>
  <c r="N12" i="77"/>
  <c r="J12" i="77"/>
  <c r="G44" i="78" s="1"/>
  <c r="AI12" i="77"/>
  <c r="AF44" i="78" s="1"/>
  <c r="AG12" i="77"/>
  <c r="AB12" i="77"/>
  <c r="AD12" i="77"/>
  <c r="AA12" i="77"/>
  <c r="X44" i="78" s="1"/>
  <c r="Z12" i="77"/>
  <c r="AE12" i="77"/>
  <c r="AJ12" i="77"/>
  <c r="AG44" i="78" s="1"/>
  <c r="V12" i="77"/>
  <c r="M12" i="77"/>
  <c r="P12" i="77"/>
  <c r="X15" i="65"/>
  <c r="X34" i="65" s="1"/>
  <c r="L15" i="65"/>
  <c r="L34" i="65" s="1"/>
  <c r="AI15" i="65"/>
  <c r="AI34" i="65" s="1"/>
  <c r="AF15" i="65"/>
  <c r="AF34" i="65" s="1"/>
  <c r="V15" i="65"/>
  <c r="V34" i="65" s="1"/>
  <c r="Z15" i="65"/>
  <c r="Z34" i="65" s="1"/>
  <c r="H15" i="65"/>
  <c r="H34" i="65" s="1"/>
  <c r="AJ15" i="65"/>
  <c r="AJ34" i="65" s="1"/>
  <c r="T15" i="65"/>
  <c r="T34" i="65" s="1"/>
  <c r="K15" i="65"/>
  <c r="K34" i="65" s="1"/>
  <c r="AH15" i="65"/>
  <c r="AH34" i="65" s="1"/>
  <c r="Q15" i="65"/>
  <c r="Q34" i="65" s="1"/>
  <c r="AK15" i="65"/>
  <c r="AK34" i="65" s="1"/>
  <c r="U15" i="65"/>
  <c r="U34" i="65" s="1"/>
  <c r="M15" i="65"/>
  <c r="M34" i="65" s="1"/>
  <c r="AE15" i="65"/>
  <c r="AE34" i="65" s="1"/>
  <c r="I15" i="65"/>
  <c r="I34" i="65" s="1"/>
  <c r="P15" i="65"/>
  <c r="P34" i="65" s="1"/>
  <c r="AA15" i="65"/>
  <c r="AA34" i="65" s="1"/>
  <c r="AC15" i="65"/>
  <c r="AC34" i="65" s="1"/>
  <c r="AG15" i="65"/>
  <c r="AG34" i="65" s="1"/>
  <c r="AB15" i="65"/>
  <c r="AB34" i="65" s="1"/>
  <c r="S15" i="65"/>
  <c r="S34" i="65" s="1"/>
  <c r="J15" i="65"/>
  <c r="J34" i="65" s="1"/>
  <c r="AL15" i="65"/>
  <c r="AL34" i="65" s="1"/>
  <c r="AD15" i="65"/>
  <c r="AD34" i="65" s="1"/>
  <c r="Y15" i="65"/>
  <c r="Y34" i="65" s="1"/>
  <c r="O15" i="65"/>
  <c r="O34" i="65" s="1"/>
  <c r="R15" i="65"/>
  <c r="R34" i="65" s="1"/>
  <c r="N15" i="65"/>
  <c r="N34" i="65" s="1"/>
  <c r="W15" i="65"/>
  <c r="W34" i="65" s="1"/>
  <c r="DC46" i="31"/>
  <c r="DC27" i="31"/>
  <c r="DC49" i="31"/>
  <c r="DC41" i="31"/>
  <c r="DC56" i="31"/>
  <c r="DC26" i="31"/>
  <c r="DC18" i="31"/>
  <c r="DC34" i="31"/>
  <c r="DC50" i="31"/>
  <c r="DC13" i="31"/>
  <c r="DC15" i="31"/>
  <c r="DC39" i="31"/>
  <c r="DC29" i="31"/>
  <c r="DC25" i="31"/>
  <c r="DC17" i="31"/>
  <c r="DC6" i="31"/>
  <c r="DC42" i="31"/>
  <c r="DC43" i="31"/>
  <c r="DC12" i="31"/>
  <c r="DC45" i="31"/>
  <c r="DC7" i="31"/>
  <c r="DC3" i="31"/>
  <c r="DC32" i="31"/>
  <c r="DC33" i="31"/>
  <c r="DC53" i="31"/>
  <c r="DC5" i="31"/>
  <c r="DC23" i="31"/>
  <c r="DC52" i="31"/>
  <c r="DC9" i="31"/>
  <c r="DC47" i="31"/>
  <c r="DC24" i="31"/>
  <c r="DC51" i="31"/>
  <c r="DC10" i="31"/>
  <c r="DC11" i="31"/>
  <c r="DC14" i="31"/>
  <c r="DC4" i="31"/>
  <c r="DC38" i="31"/>
  <c r="DC28" i="31"/>
  <c r="DC48" i="31"/>
  <c r="DC22" i="31"/>
  <c r="DC54" i="31"/>
  <c r="DC19" i="31"/>
  <c r="DC16" i="31"/>
  <c r="DC31" i="31"/>
  <c r="DC30" i="31"/>
  <c r="DC2" i="31"/>
  <c r="DC44" i="31"/>
  <c r="DC55" i="31"/>
  <c r="DC35" i="31"/>
  <c r="DC36" i="31"/>
  <c r="DC20" i="31"/>
  <c r="DC21" i="31"/>
  <c r="DC40" i="31"/>
  <c r="DC8" i="31"/>
  <c r="DC37" i="31"/>
  <c r="P9" i="77"/>
  <c r="AI9" i="77"/>
  <c r="O9" i="77"/>
  <c r="L45" i="78" s="1"/>
  <c r="AH9" i="77"/>
  <c r="AC9" i="77"/>
  <c r="Q9" i="77"/>
  <c r="AG9" i="77"/>
  <c r="AD45" i="78" s="1"/>
  <c r="N9" i="77"/>
  <c r="M9" i="77"/>
  <c r="AE9" i="77"/>
  <c r="W9" i="77"/>
  <c r="W31" i="77" s="1"/>
  <c r="W30" i="77" s="1"/>
  <c r="AA9" i="77"/>
  <c r="U9" i="77"/>
  <c r="AB9" i="77"/>
  <c r="K9" i="77"/>
  <c r="AF9" i="77"/>
  <c r="AD9" i="77"/>
  <c r="H9" i="77"/>
  <c r="X9" i="77"/>
  <c r="AL9" i="77"/>
  <c r="J9" i="77"/>
  <c r="G45" i="78" s="1"/>
  <c r="S9" i="77"/>
  <c r="T9" i="77"/>
  <c r="Q45" i="78" s="1"/>
  <c r="L9" i="77"/>
  <c r="Z9" i="77"/>
  <c r="I9" i="77"/>
  <c r="AK9" i="77"/>
  <c r="V9" i="77"/>
  <c r="S45" i="78" s="1"/>
  <c r="Y9" i="77"/>
  <c r="R9" i="77"/>
  <c r="AJ9" i="77"/>
  <c r="CU39" i="31"/>
  <c r="CU52" i="31"/>
  <c r="CU7" i="31"/>
  <c r="CU47" i="31"/>
  <c r="CU3" i="31"/>
  <c r="CU16" i="31"/>
  <c r="CU31" i="31"/>
  <c r="CU14" i="31"/>
  <c r="CU19" i="31"/>
  <c r="CU11" i="31"/>
  <c r="CU22" i="31"/>
  <c r="CU51" i="31"/>
  <c r="CU18" i="31"/>
  <c r="CU6" i="31"/>
  <c r="CU37" i="31"/>
  <c r="CU15" i="31"/>
  <c r="CU43" i="31"/>
  <c r="CU28" i="31"/>
  <c r="CU49" i="31"/>
  <c r="CU4" i="31"/>
  <c r="CU2" i="31"/>
  <c r="CU32" i="31"/>
  <c r="CU26" i="31"/>
  <c r="CU23" i="31"/>
  <c r="CU33" i="31"/>
  <c r="CU45" i="31"/>
  <c r="CU27" i="31"/>
  <c r="CU13" i="31"/>
  <c r="CU17" i="31"/>
  <c r="CU53" i="31"/>
  <c r="CU48" i="31"/>
  <c r="CU10" i="31"/>
  <c r="CU9" i="31"/>
  <c r="CU44" i="31"/>
  <c r="CU50" i="31"/>
  <c r="CU54" i="31"/>
  <c r="CU30" i="31"/>
  <c r="CU38" i="31"/>
  <c r="CU40" i="31"/>
  <c r="CU46" i="31"/>
  <c r="CU36" i="31"/>
  <c r="CU25" i="31"/>
  <c r="CU12" i="31"/>
  <c r="CU42" i="31"/>
  <c r="CU55" i="31"/>
  <c r="CU21" i="31"/>
  <c r="CU29" i="31"/>
  <c r="CU8" i="31"/>
  <c r="CU20" i="31"/>
  <c r="CU56" i="31"/>
  <c r="CU5" i="31"/>
  <c r="CU41" i="31"/>
  <c r="CU35" i="31"/>
  <c r="CU24" i="31"/>
  <c r="CU34" i="31"/>
  <c r="CQ37" i="31"/>
  <c r="CQ55" i="31"/>
  <c r="CQ45" i="31"/>
  <c r="CQ4" i="31"/>
  <c r="CQ24" i="31"/>
  <c r="CQ48" i="31"/>
  <c r="CQ31" i="31"/>
  <c r="CQ26" i="31"/>
  <c r="CQ2" i="31"/>
  <c r="CQ56" i="31"/>
  <c r="CQ11" i="31"/>
  <c r="CQ32" i="31"/>
  <c r="CQ25" i="31"/>
  <c r="CQ27" i="31"/>
  <c r="CQ28" i="31"/>
  <c r="CQ7" i="31"/>
  <c r="CQ30" i="31"/>
  <c r="CQ29" i="31"/>
  <c r="CQ39" i="31"/>
  <c r="CQ14" i="31"/>
  <c r="CQ33" i="31"/>
  <c r="CQ18" i="31"/>
  <c r="CQ15" i="31"/>
  <c r="CQ43" i="31"/>
  <c r="CQ52" i="31"/>
  <c r="CQ22" i="31"/>
  <c r="CQ51" i="31"/>
  <c r="CQ12" i="31"/>
  <c r="CQ41" i="31"/>
  <c r="CQ50" i="31"/>
  <c r="CQ6" i="31"/>
  <c r="CQ54" i="31"/>
  <c r="CQ16" i="31"/>
  <c r="CQ8" i="31"/>
  <c r="CQ23" i="31"/>
  <c r="CQ13" i="31"/>
  <c r="CQ36" i="31"/>
  <c r="CQ17" i="31"/>
  <c r="CQ40" i="31"/>
  <c r="CQ46" i="31"/>
  <c r="CQ38" i="31"/>
  <c r="CQ21" i="31"/>
  <c r="CQ5" i="31"/>
  <c r="CQ53" i="31"/>
  <c r="CQ19" i="31"/>
  <c r="CQ47" i="31"/>
  <c r="CQ20" i="31"/>
  <c r="CQ3" i="31"/>
  <c r="CQ9" i="31"/>
  <c r="CQ44" i="31"/>
  <c r="CQ49" i="31"/>
  <c r="CQ34" i="31"/>
  <c r="CQ42" i="31"/>
  <c r="CQ10" i="31"/>
  <c r="CQ35" i="31"/>
  <c r="BK53" i="31"/>
  <c r="BK27" i="31"/>
  <c r="BK12" i="31"/>
  <c r="BK52" i="31"/>
  <c r="BK25" i="31"/>
  <c r="BK31" i="31"/>
  <c r="BK44" i="31"/>
  <c r="BK49" i="31"/>
  <c r="BK47" i="31"/>
  <c r="BK42" i="31"/>
  <c r="BK41" i="31"/>
  <c r="BK11" i="31"/>
  <c r="BK22" i="31"/>
  <c r="BK3" i="31"/>
  <c r="BK7" i="31"/>
  <c r="BK50" i="31"/>
  <c r="BK45" i="31"/>
  <c r="BK4" i="31"/>
  <c r="BK20" i="31"/>
  <c r="BK32" i="31"/>
  <c r="BK39" i="31"/>
  <c r="BK10" i="31"/>
  <c r="BK13" i="31"/>
  <c r="BK54" i="31"/>
  <c r="BK23" i="31"/>
  <c r="BK28" i="31"/>
  <c r="BK26" i="31"/>
  <c r="BK35" i="31"/>
  <c r="BK38" i="31"/>
  <c r="BK48" i="31"/>
  <c r="BK21" i="31"/>
  <c r="BK24" i="31"/>
  <c r="BK17" i="31"/>
  <c r="BK55" i="31"/>
  <c r="BK29" i="31"/>
  <c r="BK6" i="31"/>
  <c r="BK30" i="31"/>
  <c r="BK56" i="31"/>
  <c r="BK5" i="31"/>
  <c r="BK9" i="31"/>
  <c r="BK18" i="31"/>
  <c r="BK43" i="31"/>
  <c r="BK46" i="31"/>
  <c r="BK19" i="31"/>
  <c r="BK34" i="31"/>
  <c r="BK2" i="31"/>
  <c r="BK51" i="31"/>
  <c r="BK37" i="31"/>
  <c r="BK14" i="31"/>
  <c r="BK15" i="31"/>
  <c r="BK33" i="31"/>
  <c r="BK8" i="31"/>
  <c r="BK40" i="31"/>
  <c r="BK36" i="31"/>
  <c r="BK16" i="31"/>
  <c r="EQ9" i="31"/>
  <c r="EQ54" i="31"/>
  <c r="EQ49" i="31"/>
  <c r="EQ33" i="31"/>
  <c r="EQ30" i="31"/>
  <c r="EQ37" i="31"/>
  <c r="EQ26" i="31"/>
  <c r="EQ45" i="31"/>
  <c r="EQ24" i="31"/>
  <c r="EQ15" i="31"/>
  <c r="EQ51" i="31"/>
  <c r="EQ40" i="31"/>
  <c r="EQ7" i="31"/>
  <c r="EQ34" i="31"/>
  <c r="EQ39" i="31"/>
  <c r="EQ20" i="31"/>
  <c r="EQ43" i="31"/>
  <c r="EQ12" i="31"/>
  <c r="EQ5" i="31"/>
  <c r="EQ4" i="31"/>
  <c r="EQ25" i="31"/>
  <c r="EQ6" i="31"/>
  <c r="EQ32" i="31"/>
  <c r="EQ11" i="31"/>
  <c r="EQ56" i="31"/>
  <c r="EQ52" i="31"/>
  <c r="EQ31" i="31"/>
  <c r="EQ23" i="31"/>
  <c r="EQ19" i="31"/>
  <c r="EQ17" i="31"/>
  <c r="EQ29" i="31"/>
  <c r="EQ28" i="31"/>
  <c r="EQ47" i="31"/>
  <c r="EQ16" i="31"/>
  <c r="EQ41" i="31"/>
  <c r="EQ14" i="31"/>
  <c r="EQ55" i="31"/>
  <c r="EQ48" i="31"/>
  <c r="EQ36" i="31"/>
  <c r="EQ44" i="31"/>
  <c r="EQ42" i="31"/>
  <c r="EQ46" i="31"/>
  <c r="EQ10" i="31"/>
  <c r="EQ3" i="31"/>
  <c r="EQ50" i="31"/>
  <c r="EQ18" i="31"/>
  <c r="EQ2" i="31"/>
  <c r="EQ13" i="31"/>
  <c r="EQ22" i="31"/>
  <c r="EQ8" i="31"/>
  <c r="EQ27" i="31"/>
  <c r="EQ53" i="31"/>
  <c r="EQ38" i="31"/>
  <c r="EQ21" i="31"/>
  <c r="EQ35" i="31"/>
  <c r="Y13" i="65"/>
  <c r="Y7" i="65" s="1"/>
  <c r="Y63" i="65" s="1"/>
  <c r="Y64" i="65" s="1"/>
  <c r="AA13" i="65"/>
  <c r="R13" i="65"/>
  <c r="S13" i="65"/>
  <c r="H13" i="65"/>
  <c r="H31" i="65" s="1"/>
  <c r="H30" i="65" s="1"/>
  <c r="P13" i="65"/>
  <c r="AH13" i="65"/>
  <c r="AD13" i="65"/>
  <c r="L13" i="65"/>
  <c r="L7" i="65" s="1"/>
  <c r="AC13" i="65"/>
  <c r="Z13" i="65"/>
  <c r="O13" i="65"/>
  <c r="AL13" i="65"/>
  <c r="T13" i="65"/>
  <c r="V13" i="65"/>
  <c r="AB13" i="65"/>
  <c r="AK13" i="65"/>
  <c r="AJ13" i="65"/>
  <c r="K13" i="65"/>
  <c r="AE13" i="65"/>
  <c r="AE7" i="65" s="1"/>
  <c r="AF13" i="65"/>
  <c r="AF7" i="65" s="1"/>
  <c r="X13" i="65"/>
  <c r="N13" i="65"/>
  <c r="AG13" i="65"/>
  <c r="AG7" i="65" s="1"/>
  <c r="I13" i="65"/>
  <c r="W13" i="65"/>
  <c r="Q13" i="65"/>
  <c r="Q31" i="65" s="1"/>
  <c r="Q30" i="65" s="1"/>
  <c r="M13" i="65"/>
  <c r="M31" i="65" s="1"/>
  <c r="M30" i="65" s="1"/>
  <c r="U13" i="65"/>
  <c r="U31" i="65" s="1"/>
  <c r="U30" i="65" s="1"/>
  <c r="J13" i="65"/>
  <c r="AI13" i="65"/>
  <c r="AD51" i="78"/>
  <c r="AG34" i="77"/>
  <c r="Y34" i="77"/>
  <c r="AF34" i="77"/>
  <c r="I51" i="78"/>
  <c r="L34" i="77"/>
  <c r="J51" i="78"/>
  <c r="M34" i="77"/>
  <c r="AK34" i="77"/>
  <c r="S51" i="78"/>
  <c r="V34" i="77"/>
  <c r="K51" i="78"/>
  <c r="N34" i="77"/>
  <c r="J34" i="77"/>
  <c r="O51" i="78"/>
  <c r="R34" i="77"/>
  <c r="AA34" i="77"/>
  <c r="W51" i="78"/>
  <c r="Z34" i="77"/>
  <c r="S34" i="77"/>
  <c r="AI51" i="78"/>
  <c r="AL34" i="77"/>
  <c r="AA51" i="78"/>
  <c r="AD34" i="77"/>
  <c r="AF51" i="78"/>
  <c r="AI34" i="77"/>
  <c r="AE34" i="77"/>
  <c r="W34" i="77"/>
  <c r="F51" i="78"/>
  <c r="I34" i="77"/>
  <c r="AG51" i="78"/>
  <c r="AJ34" i="77"/>
  <c r="N51" i="78"/>
  <c r="U51" i="78"/>
  <c r="X34" i="77"/>
  <c r="Z51" i="78"/>
  <c r="AC34" i="77"/>
  <c r="P34" i="77"/>
  <c r="R51" i="78"/>
  <c r="U34" i="77"/>
  <c r="Y51" i="78"/>
  <c r="AB34" i="77"/>
  <c r="Q51" i="78"/>
  <c r="T34" i="77"/>
  <c r="K34" i="77"/>
  <c r="O34" i="77"/>
  <c r="Y44" i="78"/>
  <c r="AE44" i="78"/>
  <c r="F44" i="78"/>
  <c r="S44" i="78"/>
  <c r="AD44" i="78"/>
  <c r="M44" i="78"/>
  <c r="AB44" i="78"/>
  <c r="AI44" i="78"/>
  <c r="P45" i="78"/>
  <c r="AB45" i="78"/>
  <c r="Q7" i="77"/>
  <c r="Q63" i="77" s="1"/>
  <c r="Q64" i="77" s="1"/>
  <c r="O45" i="78"/>
  <c r="E45" i="78"/>
  <c r="Z44" i="78"/>
  <c r="U31" i="77"/>
  <c r="U30" i="77" s="1"/>
  <c r="J45" i="78"/>
  <c r="AA45" i="78"/>
  <c r="AB31" i="77"/>
  <c r="AB30" i="77" s="1"/>
  <c r="F45" i="78"/>
  <c r="AE45" i="78"/>
  <c r="F10" i="65"/>
  <c r="G10" i="65"/>
  <c r="G12" i="65"/>
  <c r="F12" i="65"/>
  <c r="F10" i="77"/>
  <c r="G10" i="77"/>
  <c r="G13" i="77"/>
  <c r="F13" i="77"/>
  <c r="G8" i="65"/>
  <c r="F8" i="65"/>
  <c r="V45" i="78"/>
  <c r="I7" i="77"/>
  <c r="I63" i="77" s="1"/>
  <c r="I64" i="77" s="1"/>
  <c r="I31" i="77"/>
  <c r="I30" i="77" s="1"/>
  <c r="G11" i="65"/>
  <c r="F11" i="65"/>
  <c r="D73" i="65" s="1"/>
  <c r="E47" i="78"/>
  <c r="F11" i="77"/>
  <c r="D73" i="77" s="1"/>
  <c r="G11" i="77"/>
  <c r="E31" i="78"/>
  <c r="D31" i="78" s="1"/>
  <c r="D34" i="78" s="1"/>
  <c r="D30" i="78"/>
  <c r="AH25" i="78"/>
  <c r="Z13" i="78"/>
  <c r="I25" i="78"/>
  <c r="AF19" i="78"/>
  <c r="S25" i="78"/>
  <c r="Y13" i="78"/>
  <c r="Q13" i="78"/>
  <c r="N25" i="78"/>
  <c r="AD25" i="78"/>
  <c r="O25" i="78"/>
  <c r="L13" i="78"/>
  <c r="AF13" i="78"/>
  <c r="R25" i="78"/>
  <c r="G25" i="78"/>
  <c r="Z19" i="78"/>
  <c r="O13" i="78"/>
  <c r="U25" i="78"/>
  <c r="Y25" i="78"/>
  <c r="P19" i="78"/>
  <c r="V25" i="78"/>
  <c r="U13" i="78"/>
  <c r="T13" i="78"/>
  <c r="X25" i="78"/>
  <c r="AD13" i="78"/>
  <c r="O19" i="78"/>
  <c r="R19" i="78"/>
  <c r="AD19" i="78"/>
  <c r="S19" i="78"/>
  <c r="G19" i="78"/>
  <c r="AG13" i="78"/>
  <c r="Q25" i="78"/>
  <c r="AF25" i="78"/>
  <c r="W13" i="78"/>
  <c r="N19" i="78"/>
  <c r="AI13" i="78"/>
  <c r="AH19" i="78"/>
  <c r="T25" i="78"/>
  <c r="AE25" i="78"/>
  <c r="L25" i="78"/>
  <c r="S13" i="78"/>
  <c r="X19" i="78"/>
  <c r="H13" i="78"/>
  <c r="AI19" i="78"/>
  <c r="M19" i="78"/>
  <c r="AH13" i="78"/>
  <c r="AI25" i="78"/>
  <c r="G13" i="78"/>
  <c r="H25" i="78"/>
  <c r="T19" i="78"/>
  <c r="AE19" i="78"/>
  <c r="P13" i="78"/>
  <c r="AE13" i="78"/>
  <c r="I19" i="78"/>
  <c r="AA25" i="78"/>
  <c r="AC19" i="78"/>
  <c r="AA13" i="78"/>
  <c r="M13" i="78"/>
  <c r="Q19" i="78"/>
  <c r="AG19" i="78"/>
  <c r="P25" i="78"/>
  <c r="AG25" i="78"/>
  <c r="Y19" i="78"/>
  <c r="X13" i="78"/>
  <c r="I13" i="78"/>
  <c r="V13" i="78"/>
  <c r="AB13" i="78"/>
  <c r="K19" i="78"/>
  <c r="AC13" i="78"/>
  <c r="R13" i="78"/>
  <c r="K13" i="78"/>
  <c r="W25" i="78"/>
  <c r="M25" i="78"/>
  <c r="Z25" i="78"/>
  <c r="N13" i="78"/>
  <c r="AB25" i="78"/>
  <c r="J25" i="78"/>
  <c r="W19" i="78"/>
  <c r="AA19" i="78"/>
  <c r="U19" i="78"/>
  <c r="AC25" i="78"/>
  <c r="K25" i="78"/>
  <c r="AB19" i="78"/>
  <c r="AI45" i="78" l="1"/>
  <c r="N7" i="77"/>
  <c r="AH7" i="77"/>
  <c r="AL31" i="77"/>
  <c r="AL30" i="77" s="1"/>
  <c r="AI7" i="77"/>
  <c r="F15" i="77"/>
  <c r="D77" i="77" s="1"/>
  <c r="Q31" i="77"/>
  <c r="Q30" i="77" s="1"/>
  <c r="Y45" i="78"/>
  <c r="M31" i="77"/>
  <c r="M30" i="77" s="1"/>
  <c r="F14" i="77"/>
  <c r="D72" i="77" s="1"/>
  <c r="AH31" i="77"/>
  <c r="AH30" i="77" s="1"/>
  <c r="AC31" i="77"/>
  <c r="AC30" i="77" s="1"/>
  <c r="AF45" i="78"/>
  <c r="L51" i="78"/>
  <c r="AH34" i="77"/>
  <c r="AI31" i="65"/>
  <c r="AI30" i="65" s="1"/>
  <c r="AH7" i="65"/>
  <c r="AH63" i="65" s="1"/>
  <c r="AH64" i="65" s="1"/>
  <c r="R7" i="65"/>
  <c r="R63" i="65" s="1"/>
  <c r="R64" i="65" s="1"/>
  <c r="K44" i="78"/>
  <c r="K54" i="78" s="1"/>
  <c r="AC31" i="65"/>
  <c r="AC30" i="65" s="1"/>
  <c r="U7" i="77"/>
  <c r="Z45" i="78"/>
  <c r="R44" i="78"/>
  <c r="R54" i="78" s="1"/>
  <c r="L7" i="77"/>
  <c r="AF7" i="77"/>
  <c r="AF63" i="77" s="1"/>
  <c r="AF64" i="77" s="1"/>
  <c r="Y7" i="77"/>
  <c r="Y63" i="77" s="1"/>
  <c r="Y64" i="77" s="1"/>
  <c r="N45" i="78"/>
  <c r="X45" i="78"/>
  <c r="AB7" i="77"/>
  <c r="AB63" i="77" s="1"/>
  <c r="AB64" i="77" s="1"/>
  <c r="F8" i="77"/>
  <c r="G14" i="65"/>
  <c r="G9" i="65"/>
  <c r="F9" i="65"/>
  <c r="L31" i="77"/>
  <c r="L30" i="77" s="1"/>
  <c r="F14" i="65"/>
  <c r="D72" i="65" s="1"/>
  <c r="E51" i="78"/>
  <c r="Z31" i="77"/>
  <c r="Z30" i="77" s="1"/>
  <c r="S31" i="77"/>
  <c r="S30" i="77" s="1"/>
  <c r="V31" i="77"/>
  <c r="V30" i="77" s="1"/>
  <c r="AA31" i="77"/>
  <c r="AA30" i="77" s="1"/>
  <c r="I45" i="78"/>
  <c r="AL7" i="77"/>
  <c r="AL63" i="77" s="1"/>
  <c r="AL64" i="77" s="1"/>
  <c r="AA7" i="77"/>
  <c r="AA63" i="77" s="1"/>
  <c r="AA64" i="77" s="1"/>
  <c r="V7" i="77"/>
  <c r="AB31" i="65"/>
  <c r="AB30" i="65" s="1"/>
  <c r="O31" i="65"/>
  <c r="O30" i="65" s="1"/>
  <c r="AD31" i="65"/>
  <c r="AD30" i="65" s="1"/>
  <c r="S31" i="65"/>
  <c r="S30" i="65" s="1"/>
  <c r="AG45" i="78"/>
  <c r="AH45" i="78"/>
  <c r="U45" i="78"/>
  <c r="U55" i="78" s="1"/>
  <c r="H45" i="78"/>
  <c r="T45" i="78"/>
  <c r="AA44" i="78"/>
  <c r="N31" i="77"/>
  <c r="N30" i="77" s="1"/>
  <c r="AE31" i="77"/>
  <c r="AE30" i="77" s="1"/>
  <c r="AC45" i="78"/>
  <c r="N7" i="65"/>
  <c r="N63" i="65" s="1"/>
  <c r="N64" i="65" s="1"/>
  <c r="AE7" i="77"/>
  <c r="AE63" i="77" s="1"/>
  <c r="AE64" i="77" s="1"/>
  <c r="K45" i="78"/>
  <c r="K55" i="78" s="1"/>
  <c r="G8" i="77"/>
  <c r="V44" i="78"/>
  <c r="V54" i="78" s="1"/>
  <c r="K31" i="65"/>
  <c r="K30" i="65" s="1"/>
  <c r="Z31" i="65"/>
  <c r="Z30" i="65" s="1"/>
  <c r="G14" i="77"/>
  <c r="G15" i="77"/>
  <c r="G34" i="77" s="1"/>
  <c r="S7" i="77"/>
  <c r="Y31" i="77"/>
  <c r="Y30" i="77" s="1"/>
  <c r="AI31" i="77"/>
  <c r="AI30" i="77" s="1"/>
  <c r="F12" i="77"/>
  <c r="D70" i="77" s="1"/>
  <c r="AF31" i="77"/>
  <c r="AF30" i="77" s="1"/>
  <c r="J31" i="65"/>
  <c r="J30" i="65" s="1"/>
  <c r="W7" i="65"/>
  <c r="W63" i="65" s="1"/>
  <c r="W64" i="65" s="1"/>
  <c r="AJ31" i="65"/>
  <c r="AJ30" i="65" s="1"/>
  <c r="P31" i="65"/>
  <c r="P30" i="65" s="1"/>
  <c r="AA31" i="65"/>
  <c r="AA30" i="65" s="1"/>
  <c r="Z7" i="77"/>
  <c r="Z63" i="77" s="1"/>
  <c r="Z64" i="77" s="1"/>
  <c r="M7" i="77"/>
  <c r="M63" i="77" s="1"/>
  <c r="M64" i="77" s="1"/>
  <c r="M45" i="78"/>
  <c r="J44" i="78"/>
  <c r="W44" i="78"/>
  <c r="I44" i="78"/>
  <c r="I54" i="78" s="1"/>
  <c r="H44" i="78"/>
  <c r="H54" i="78" s="1"/>
  <c r="AJ7" i="65"/>
  <c r="AJ63" i="65" s="1"/>
  <c r="AJ64" i="65" s="1"/>
  <c r="AA7" i="65"/>
  <c r="AA63" i="65" s="1"/>
  <c r="AA64" i="65" s="1"/>
  <c r="W31" i="65"/>
  <c r="W30" i="65" s="1"/>
  <c r="AH31" i="65"/>
  <c r="AH30" i="65" s="1"/>
  <c r="N31" i="65"/>
  <c r="N30" i="65" s="1"/>
  <c r="K7" i="65"/>
  <c r="K63" i="65" s="1"/>
  <c r="K64" i="65" s="1"/>
  <c r="P7" i="65"/>
  <c r="P63" i="65" s="1"/>
  <c r="P64" i="65" s="1"/>
  <c r="G12" i="77"/>
  <c r="H7" i="77"/>
  <c r="H63" i="77" s="1"/>
  <c r="H64" i="77" s="1"/>
  <c r="V31" i="65"/>
  <c r="V30" i="65" s="1"/>
  <c r="V7" i="65"/>
  <c r="AK7" i="77"/>
  <c r="AK63" i="77" s="1"/>
  <c r="AK64" i="77" s="1"/>
  <c r="Q7" i="65"/>
  <c r="Q63" i="65" s="1"/>
  <c r="Q64" i="65" s="1"/>
  <c r="X31" i="77"/>
  <c r="X30" i="77" s="1"/>
  <c r="AI7" i="65"/>
  <c r="AI63" i="65" s="1"/>
  <c r="AI64" i="65" s="1"/>
  <c r="X7" i="77"/>
  <c r="X63" i="77" s="1"/>
  <c r="X64" i="77" s="1"/>
  <c r="AJ7" i="77"/>
  <c r="AJ63" i="77" s="1"/>
  <c r="AJ64" i="77" s="1"/>
  <c r="X7" i="65"/>
  <c r="X63" i="65" s="1"/>
  <c r="X64" i="65" s="1"/>
  <c r="T7" i="65"/>
  <c r="T63" i="65" s="1"/>
  <c r="T64" i="65" s="1"/>
  <c r="AE31" i="65"/>
  <c r="AE30" i="65" s="1"/>
  <c r="W7" i="77"/>
  <c r="W63" i="77" s="1"/>
  <c r="W64" i="77" s="1"/>
  <c r="O7" i="77"/>
  <c r="O63" i="77" s="1"/>
  <c r="O64" i="77" s="1"/>
  <c r="O31" i="77"/>
  <c r="O30" i="77" s="1"/>
  <c r="AK31" i="77"/>
  <c r="AK30" i="77" s="1"/>
  <c r="K7" i="77"/>
  <c r="K63" i="77" s="1"/>
  <c r="K64" i="77" s="1"/>
  <c r="AD7" i="65"/>
  <c r="AD63" i="65" s="1"/>
  <c r="AD64" i="65" s="1"/>
  <c r="I7" i="65"/>
  <c r="I63" i="65" s="1"/>
  <c r="I64" i="65" s="1"/>
  <c r="AK31" i="65"/>
  <c r="AK30" i="65" s="1"/>
  <c r="AL7" i="65"/>
  <c r="AL63" i="65" s="1"/>
  <c r="AL64" i="65" s="1"/>
  <c r="I31" i="65"/>
  <c r="I30" i="65" s="1"/>
  <c r="AL31" i="65"/>
  <c r="AL30" i="65" s="1"/>
  <c r="L31" i="65"/>
  <c r="L30" i="65" s="1"/>
  <c r="H7" i="65"/>
  <c r="H63" i="65" s="1"/>
  <c r="U7" i="65"/>
  <c r="U63" i="65" s="1"/>
  <c r="U64" i="65" s="1"/>
  <c r="AF31" i="65"/>
  <c r="AF30" i="65" s="1"/>
  <c r="Y31" i="65"/>
  <c r="Y30" i="65" s="1"/>
  <c r="Z7" i="65"/>
  <c r="F9" i="77"/>
  <c r="P7" i="77"/>
  <c r="AC7" i="77"/>
  <c r="AC63" i="77" s="1"/>
  <c r="AC64" i="77" s="1"/>
  <c r="R45" i="78"/>
  <c r="W45" i="78"/>
  <c r="F13" i="65"/>
  <c r="D70" i="65" s="1"/>
  <c r="H31" i="77"/>
  <c r="H30" i="77" s="1"/>
  <c r="J7" i="65"/>
  <c r="J63" i="65" s="1"/>
  <c r="J64" i="65" s="1"/>
  <c r="P31" i="77"/>
  <c r="P30" i="77" s="1"/>
  <c r="J31" i="77"/>
  <c r="J30" i="77" s="1"/>
  <c r="G13" i="65"/>
  <c r="AG31" i="65"/>
  <c r="AG30" i="65" s="1"/>
  <c r="AC7" i="65"/>
  <c r="AC63" i="65" s="1"/>
  <c r="AC64" i="65" s="1"/>
  <c r="AG7" i="77"/>
  <c r="AG63" i="77" s="1"/>
  <c r="AG64" i="77" s="1"/>
  <c r="G9" i="77"/>
  <c r="AD31" i="77"/>
  <c r="AD30" i="77" s="1"/>
  <c r="K31" i="77"/>
  <c r="K30" i="77" s="1"/>
  <c r="R7" i="77"/>
  <c r="R63" i="77" s="1"/>
  <c r="R64" i="77" s="1"/>
  <c r="R31" i="77"/>
  <c r="R30" i="77" s="1"/>
  <c r="AJ31" i="77"/>
  <c r="AJ30" i="77" s="1"/>
  <c r="F15" i="65"/>
  <c r="D77" i="65" s="1"/>
  <c r="AD7" i="77"/>
  <c r="AD63" i="77" s="1"/>
  <c r="AD64" i="77" s="1"/>
  <c r="X31" i="65"/>
  <c r="X30" i="65" s="1"/>
  <c r="T31" i="65"/>
  <c r="T30" i="65" s="1"/>
  <c r="AB7" i="65"/>
  <c r="AB63" i="65" s="1"/>
  <c r="AB64" i="65" s="1"/>
  <c r="AK7" i="65"/>
  <c r="AK63" i="65" s="1"/>
  <c r="AK64" i="65" s="1"/>
  <c r="O7" i="65"/>
  <c r="O63" i="65" s="1"/>
  <c r="O64" i="65" s="1"/>
  <c r="M7" i="65"/>
  <c r="M63" i="65" s="1"/>
  <c r="M64" i="65" s="1"/>
  <c r="T7" i="77"/>
  <c r="T63" i="77" s="1"/>
  <c r="T64" i="77" s="1"/>
  <c r="T31" i="77"/>
  <c r="T30" i="77" s="1"/>
  <c r="R31" i="65"/>
  <c r="R30" i="65" s="1"/>
  <c r="S7" i="65"/>
  <c r="S63" i="65" s="1"/>
  <c r="S64" i="65" s="1"/>
  <c r="AG31" i="77"/>
  <c r="AG30" i="77" s="1"/>
  <c r="G15" i="65"/>
  <c r="G34" i="65" s="1"/>
  <c r="J7" i="77"/>
  <c r="J63" i="77" s="1"/>
  <c r="J64" i="77" s="1"/>
  <c r="AI63" i="77"/>
  <c r="AI64" i="77" s="1"/>
  <c r="AH63" i="77"/>
  <c r="AH64" i="77" s="1"/>
  <c r="V63" i="77"/>
  <c r="V64" i="77" s="1"/>
  <c r="AE63" i="65"/>
  <c r="AE64" i="65" s="1"/>
  <c r="N63" i="77"/>
  <c r="N64" i="77" s="1"/>
  <c r="AG63" i="65"/>
  <c r="AG64" i="65" s="1"/>
  <c r="P63" i="77"/>
  <c r="P64" i="77" s="1"/>
  <c r="U63" i="77"/>
  <c r="U64" i="77" s="1"/>
  <c r="L63" i="77"/>
  <c r="L64" i="77" s="1"/>
  <c r="Z63" i="65"/>
  <c r="Z64" i="65" s="1"/>
  <c r="AF63" i="65"/>
  <c r="AF64" i="65" s="1"/>
  <c r="S63" i="77"/>
  <c r="S64" i="77" s="1"/>
  <c r="D71" i="65"/>
  <c r="V63" i="65"/>
  <c r="V64" i="65" s="1"/>
  <c r="L63" i="65"/>
  <c r="L64" i="65" s="1"/>
  <c r="H19" i="78"/>
  <c r="V19" i="78"/>
  <c r="E19" i="78"/>
  <c r="E13" i="78"/>
  <c r="J19" i="78"/>
  <c r="D24" i="78"/>
  <c r="E25" i="78"/>
  <c r="D25" i="78" s="1"/>
  <c r="D28" i="78" s="1"/>
  <c r="L19" i="78"/>
  <c r="J58" i="78"/>
  <c r="Y56" i="78"/>
  <c r="Z56" i="78"/>
  <c r="X56" i="78"/>
  <c r="R56" i="78"/>
  <c r="P56" i="78"/>
  <c r="AG56" i="78"/>
  <c r="W56" i="78"/>
  <c r="G56" i="78"/>
  <c r="S56" i="78"/>
  <c r="AF56" i="78"/>
  <c r="AA56" i="78"/>
  <c r="AI56" i="78"/>
  <c r="I56" i="78"/>
  <c r="O56" i="78"/>
  <c r="U56" i="78"/>
  <c r="M56" i="78"/>
  <c r="H56" i="78"/>
  <c r="N56" i="78"/>
  <c r="AB56" i="78"/>
  <c r="K56" i="78"/>
  <c r="AC56" i="78"/>
  <c r="Q56" i="78"/>
  <c r="L56" i="78"/>
  <c r="J56" i="78"/>
  <c r="AD56" i="78"/>
  <c r="AH56" i="78"/>
  <c r="T56" i="78"/>
  <c r="F56" i="78"/>
  <c r="AE56" i="78"/>
  <c r="V56" i="78"/>
  <c r="AH54" i="78"/>
  <c r="O54" i="78"/>
  <c r="N54" i="78"/>
  <c r="Y54" i="78"/>
  <c r="F54" i="78"/>
  <c r="Q54" i="78"/>
  <c r="AD54" i="78"/>
  <c r="AG54" i="78"/>
  <c r="S54" i="78"/>
  <c r="G54" i="78"/>
  <c r="P54" i="78"/>
  <c r="U54" i="78"/>
  <c r="Q57" i="78"/>
  <c r="K57" i="78"/>
  <c r="AB57" i="78"/>
  <c r="AI57" i="78"/>
  <c r="AH57" i="78"/>
  <c r="F57" i="78"/>
  <c r="AF57" i="78"/>
  <c r="J57" i="78"/>
  <c r="AD57" i="78"/>
  <c r="AA57" i="78"/>
  <c r="L57" i="78"/>
  <c r="Z57" i="78"/>
  <c r="I57" i="78"/>
  <c r="O57" i="78"/>
  <c r="T57" i="78"/>
  <c r="AC57" i="78"/>
  <c r="G57" i="78"/>
  <c r="H57" i="78"/>
  <c r="M57" i="78"/>
  <c r="N57" i="78"/>
  <c r="V57" i="78"/>
  <c r="X57" i="78"/>
  <c r="P57" i="78"/>
  <c r="S57" i="78"/>
  <c r="W57" i="78"/>
  <c r="AE57" i="78"/>
  <c r="AG57" i="78"/>
  <c r="Y57" i="78"/>
  <c r="R57" i="78"/>
  <c r="U57" i="78"/>
  <c r="H55" i="78"/>
  <c r="AB55" i="78"/>
  <c r="S55" i="78"/>
  <c r="AA55" i="78"/>
  <c r="F55" i="78"/>
  <c r="F34" i="77" l="1"/>
  <c r="F7" i="77"/>
  <c r="G7" i="77"/>
  <c r="F7" i="65"/>
  <c r="D71" i="77"/>
  <c r="F34" i="65"/>
  <c r="G31" i="77"/>
  <c r="G30" i="77" s="1"/>
  <c r="F31" i="65"/>
  <c r="F30" i="65" s="1"/>
  <c r="G31" i="65"/>
  <c r="G30" i="65" s="1"/>
  <c r="F31" i="77"/>
  <c r="F30" i="77" s="1"/>
  <c r="G7" i="65"/>
  <c r="F64" i="77"/>
  <c r="G63" i="77"/>
  <c r="F63" i="77"/>
  <c r="H64" i="65"/>
  <c r="F64" i="65" s="1"/>
  <c r="G63" i="65"/>
  <c r="F63" i="65"/>
  <c r="X55" i="78"/>
  <c r="L55" i="78"/>
  <c r="Q60" i="78"/>
  <c r="I55" i="78"/>
  <c r="Q55" i="78"/>
  <c r="R55" i="78"/>
  <c r="M54" i="78"/>
  <c r="W54" i="78"/>
  <c r="Z54" i="78"/>
  <c r="AD60" i="78"/>
  <c r="N60" i="78"/>
  <c r="X60" i="78"/>
  <c r="D47" i="78"/>
  <c r="E57" i="78"/>
  <c r="D57" i="78" s="1"/>
  <c r="E54" i="78"/>
  <c r="L60" i="78"/>
  <c r="O55" i="78"/>
  <c r="J55" i="78"/>
  <c r="O60" i="78"/>
  <c r="N55" i="78"/>
  <c r="E55" i="78"/>
  <c r="T60" i="78"/>
  <c r="G55" i="78"/>
  <c r="AF55" i="78"/>
  <c r="J60" i="78"/>
  <c r="AE55" i="78"/>
  <c r="AC55" i="78"/>
  <c r="V55" i="78"/>
  <c r="AD55" i="78"/>
  <c r="AI55" i="78"/>
  <c r="L54" i="78"/>
  <c r="X54" i="78"/>
  <c r="AC54" i="78"/>
  <c r="AF54" i="78"/>
  <c r="H61" i="78"/>
  <c r="D18" i="78"/>
  <c r="AH55" i="78"/>
  <c r="Z55" i="78"/>
  <c r="W55" i="78"/>
  <c r="M55" i="78"/>
  <c r="H60" i="78"/>
  <c r="T55" i="78"/>
  <c r="AG55" i="78"/>
  <c r="Y55" i="78"/>
  <c r="P55" i="78"/>
  <c r="AB54" i="78"/>
  <c r="AA54" i="78"/>
  <c r="J54" i="78"/>
  <c r="AE54" i="78"/>
  <c r="AI54" i="78"/>
  <c r="T54" i="78"/>
  <c r="D46" i="78"/>
  <c r="E56" i="78"/>
  <c r="D56" i="78" s="1"/>
  <c r="I59" i="78"/>
  <c r="D19" i="78"/>
  <c r="D22" i="78" s="1"/>
  <c r="I58" i="78"/>
  <c r="U58" i="78"/>
  <c r="X58" i="78"/>
  <c r="O58" i="78"/>
  <c r="AH61" i="78"/>
  <c r="P61" i="78"/>
  <c r="Z61" i="78"/>
  <c r="AC58" i="78"/>
  <c r="AG58" i="78"/>
  <c r="R58" i="78"/>
  <c r="W61" i="78"/>
  <c r="AH58" i="78"/>
  <c r="Q58" i="78"/>
  <c r="AA58" i="78"/>
  <c r="AE58" i="78"/>
  <c r="M59" i="78"/>
  <c r="X59" i="78"/>
  <c r="L58" i="78"/>
  <c r="M58" i="78"/>
  <c r="S59" i="78"/>
  <c r="AI61" i="78"/>
  <c r="AA59" i="78"/>
  <c r="U60" i="78"/>
  <c r="Y60" i="78"/>
  <c r="V61" i="78"/>
  <c r="U61" i="78"/>
  <c r="Z59" i="78"/>
  <c r="R60" i="78"/>
  <c r="X61" i="78"/>
  <c r="T59" i="78"/>
  <c r="K59" i="78"/>
  <c r="V59" i="78"/>
  <c r="AH59" i="78"/>
  <c r="H59" i="78"/>
  <c r="T58" i="78"/>
  <c r="P58" i="78"/>
  <c r="AD58" i="78"/>
  <c r="H58" i="78"/>
  <c r="F58" i="78"/>
  <c r="Z58" i="78"/>
  <c r="G58" i="78"/>
  <c r="AF58" i="78"/>
  <c r="S58" i="78"/>
  <c r="O59" i="78"/>
  <c r="W59" i="78"/>
  <c r="Q59" i="78"/>
  <c r="F59" i="78"/>
  <c r="N59" i="78"/>
  <c r="AB60" i="78"/>
  <c r="W60" i="78"/>
  <c r="AB61" i="78"/>
  <c r="AA61" i="78"/>
  <c r="AF61" i="78"/>
  <c r="L61" i="78"/>
  <c r="O61" i="78"/>
  <c r="T61" i="78"/>
  <c r="AE61" i="78"/>
  <c r="Y61" i="78"/>
  <c r="Q61" i="78"/>
  <c r="S61" i="78"/>
  <c r="AC61" i="78"/>
  <c r="I61" i="78"/>
  <c r="G61" i="78"/>
  <c r="J61" i="78"/>
  <c r="N61" i="78"/>
  <c r="R61" i="78"/>
  <c r="AG61" i="78"/>
  <c r="M61" i="78"/>
  <c r="N58" i="78"/>
  <c r="G60" i="78"/>
  <c r="W58" i="78"/>
  <c r="R59" i="78"/>
  <c r="AI60" i="78"/>
  <c r="AB58" i="78"/>
  <c r="Y58" i="78"/>
  <c r="K58" i="78"/>
  <c r="V58" i="78"/>
  <c r="AG59" i="78"/>
  <c r="P60" i="78"/>
  <c r="AD61" i="78"/>
  <c r="K61" i="78"/>
  <c r="F61" i="78"/>
  <c r="AI58" i="78"/>
  <c r="H63" i="78" l="1"/>
  <c r="H70" i="78" s="1"/>
  <c r="AF59" i="78"/>
  <c r="AD59" i="78"/>
  <c r="AD63" i="78" s="1"/>
  <c r="AD70" i="78" s="1"/>
  <c r="P59" i="78"/>
  <c r="P63" i="78" s="1"/>
  <c r="P70" i="78" s="1"/>
  <c r="AI59" i="78"/>
  <c r="AI63" i="78" s="1"/>
  <c r="AI70" i="78" s="1"/>
  <c r="U59" i="78"/>
  <c r="U63" i="78" s="1"/>
  <c r="U70" i="78" s="1"/>
  <c r="G59" i="78"/>
  <c r="G63" i="78" s="1"/>
  <c r="G70" i="78" s="1"/>
  <c r="AG60" i="78"/>
  <c r="AG63" i="78" s="1"/>
  <c r="AG70" i="78" s="1"/>
  <c r="AF60" i="78"/>
  <c r="W63" i="78"/>
  <c r="W70" i="78" s="1"/>
  <c r="AE59" i="78"/>
  <c r="J59" i="78"/>
  <c r="J63" i="78" s="1"/>
  <c r="J70" i="78" s="1"/>
  <c r="Y59" i="78"/>
  <c r="Y63" i="78" s="1"/>
  <c r="Y70" i="78" s="1"/>
  <c r="AC59" i="78"/>
  <c r="E60" i="78"/>
  <c r="R63" i="78"/>
  <c r="R70" i="78" s="1"/>
  <c r="N63" i="78"/>
  <c r="N70" i="78" s="1"/>
  <c r="E59" i="78"/>
  <c r="Q63" i="78"/>
  <c r="Q70" i="78" s="1"/>
  <c r="O63" i="78"/>
  <c r="O70" i="78" s="1"/>
  <c r="D54" i="78"/>
  <c r="D48" i="78"/>
  <c r="E58" i="78"/>
  <c r="D58" i="78" s="1"/>
  <c r="M60" i="78"/>
  <c r="M63" i="78" s="1"/>
  <c r="M70" i="78" s="1"/>
  <c r="X63" i="78"/>
  <c r="X70" i="78" s="1"/>
  <c r="S60" i="78"/>
  <c r="S63" i="78" s="1"/>
  <c r="S70" i="78" s="1"/>
  <c r="D55" i="78"/>
  <c r="Z60" i="78"/>
  <c r="Z63" i="78" s="1"/>
  <c r="Z70" i="78" s="1"/>
  <c r="K60" i="78"/>
  <c r="K63" i="78" s="1"/>
  <c r="K70" i="78" s="1"/>
  <c r="D44" i="78"/>
  <c r="D51" i="78"/>
  <c r="E61" i="78"/>
  <c r="D61" i="78" s="1"/>
  <c r="L59" i="78"/>
  <c r="L63" i="78" s="1"/>
  <c r="L70" i="78" s="1"/>
  <c r="AB59" i="78"/>
  <c r="AB63" i="78" s="1"/>
  <c r="AB70" i="78" s="1"/>
  <c r="T63" i="78"/>
  <c r="T70" i="78" s="1"/>
  <c r="AH60" i="78"/>
  <c r="AH63" i="78" s="1"/>
  <c r="AH70" i="78" s="1"/>
  <c r="AA60" i="78"/>
  <c r="AA63" i="78" s="1"/>
  <c r="AA70" i="78" s="1"/>
  <c r="AC60" i="78"/>
  <c r="D45" i="78"/>
  <c r="AE60" i="78"/>
  <c r="I60" i="78"/>
  <c r="I63" i="78" s="1"/>
  <c r="I70" i="78" s="1"/>
  <c r="V60" i="78"/>
  <c r="V63" i="78" s="1"/>
  <c r="V70" i="78" s="1"/>
  <c r="F60" i="78"/>
  <c r="F63" i="78" s="1"/>
  <c r="F70" i="78" s="1"/>
  <c r="AE63" i="78" l="1"/>
  <c r="AE70" i="78" s="1"/>
  <c r="AF63" i="78"/>
  <c r="AF70" i="78" s="1"/>
  <c r="AC63" i="78"/>
  <c r="AC70" i="78" s="1"/>
  <c r="E63" i="78"/>
  <c r="D59" i="78"/>
  <c r="D49" i="78"/>
  <c r="D60" i="78"/>
  <c r="D50" i="78"/>
  <c r="D63" i="78" l="1"/>
  <c r="E70" i="78"/>
  <c r="D70" i="78" s="1"/>
  <c r="J13" i="78" l="1"/>
  <c r="D13" i="78" s="1"/>
  <c r="D16" i="78" s="1"/>
  <c r="C3" i="78" s="1"/>
  <c r="D12" i="78"/>
  <c r="AN13" i="66" l="1"/>
  <c r="AN14" i="66"/>
  <c r="AN29" i="66"/>
  <c r="AN28" i="66"/>
  <c r="AN20" i="66"/>
  <c r="AN9" i="66"/>
  <c r="AN24" i="66"/>
  <c r="AN11" i="66"/>
  <c r="AN8" i="66"/>
  <c r="AN23" i="66"/>
  <c r="AN15" i="66"/>
  <c r="AN25" i="66"/>
  <c r="AN27" i="66"/>
  <c r="AN19" i="66"/>
  <c r="AN55" i="66"/>
  <c r="AN12" i="66"/>
  <c r="AN16" i="66"/>
  <c r="AN18" i="66"/>
  <c r="AN10" i="66"/>
  <c r="AN26" i="66"/>
  <c r="AN52" i="66" l="1"/>
  <c r="AN58" i="66"/>
  <c r="AN49" i="66"/>
  <c r="AN50" i="66"/>
  <c r="AN53" i="66"/>
  <c r="AN54" i="66"/>
  <c r="AN59" i="66"/>
  <c r="AN51" i="66"/>
  <c r="AN57" i="66"/>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W55" i="66"/>
  <c r="R55" i="66"/>
  <c r="AH55" i="66"/>
  <c r="AD55" i="66"/>
  <c r="O55" i="66"/>
  <c r="AE55" i="66"/>
  <c r="AB55" i="66"/>
  <c r="P55" i="66"/>
  <c r="Y55" i="66"/>
  <c r="V55" i="66"/>
  <c r="AJ55" i="66"/>
  <c r="H55" i="66"/>
  <c r="K55" i="66"/>
  <c r="G55" i="66"/>
  <c r="T55" i="66"/>
  <c r="N55" i="66"/>
  <c r="AI55" i="66"/>
  <c r="AA55" i="66"/>
  <c r="AG55" i="66"/>
  <c r="F55" i="66"/>
  <c r="M55" i="66"/>
  <c r="Z55" i="66"/>
  <c r="I55" i="66"/>
  <c r="X55" i="66"/>
  <c r="Q55" i="66"/>
  <c r="AF55" i="66"/>
  <c r="L55" i="66"/>
  <c r="S55" i="66"/>
  <c r="J55" i="66"/>
  <c r="AC55" i="66"/>
  <c r="U55"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AH17" i="66" l="1"/>
  <c r="G17" i="66"/>
  <c r="P22" i="66"/>
  <c r="P21" i="66" s="1"/>
  <c r="L22" i="66"/>
  <c r="L21" i="66" s="1"/>
  <c r="G22" i="66"/>
  <c r="G21" i="66" s="1"/>
  <c r="AF31" i="66"/>
  <c r="I31" i="66"/>
  <c r="AA22" i="66"/>
  <c r="AA21" i="66" s="1"/>
  <c r="X22" i="66"/>
  <c r="X21" i="66" s="1"/>
  <c r="AD22" i="66"/>
  <c r="AD21" i="66" s="1"/>
  <c r="G32" i="66"/>
  <c r="D24" i="66"/>
  <c r="E24" i="66"/>
  <c r="AM24" i="66"/>
  <c r="J7" i="66"/>
  <c r="J31" i="66"/>
  <c r="AD7" i="66"/>
  <c r="AD31" i="66"/>
  <c r="N31" i="66"/>
  <c r="T31" i="66"/>
  <c r="T7" i="66"/>
  <c r="P7" i="66"/>
  <c r="Q7" i="66"/>
  <c r="Q31" i="66"/>
  <c r="AB31" i="66"/>
  <c r="Y31" i="66"/>
  <c r="X7" i="66"/>
  <c r="X31" i="66"/>
  <c r="G31" i="66"/>
  <c r="G7" i="66"/>
  <c r="R31" i="66"/>
  <c r="R7" i="66"/>
  <c r="S31" i="66"/>
  <c r="S7" i="66"/>
  <c r="AJ31" i="66"/>
  <c r="AJ7" i="66"/>
  <c r="I7" i="66"/>
  <c r="D27" i="66"/>
  <c r="E27" i="66"/>
  <c r="AM27" i="66"/>
  <c r="E16" i="66"/>
  <c r="AM16" i="66"/>
  <c r="D77" i="66" s="1"/>
  <c r="D16" i="66"/>
  <c r="AM28" i="66"/>
  <c r="D28" i="66"/>
  <c r="E28" i="66"/>
  <c r="D9" i="66"/>
  <c r="E9" i="66"/>
  <c r="AM9" i="66"/>
  <c r="T22" i="66"/>
  <c r="T21" i="66" s="1"/>
  <c r="R22" i="66"/>
  <c r="R21" i="66" s="1"/>
  <c r="AB22" i="66"/>
  <c r="AB21" i="66" s="1"/>
  <c r="AJ22" i="66"/>
  <c r="AJ21" i="66" s="1"/>
  <c r="AC22" i="66"/>
  <c r="AC21" i="66" s="1"/>
  <c r="AH22" i="66"/>
  <c r="AH21" i="66" s="1"/>
  <c r="H22" i="66"/>
  <c r="H21" i="66" s="1"/>
  <c r="AF22" i="66"/>
  <c r="AF21" i="66" s="1"/>
  <c r="Q22" i="66"/>
  <c r="Q21" i="66" s="1"/>
  <c r="K22" i="66"/>
  <c r="K21" i="66" s="1"/>
  <c r="D25" i="66"/>
  <c r="E25" i="66"/>
  <c r="AM25" i="66"/>
  <c r="N7" i="66"/>
  <c r="Y7" i="66"/>
  <c r="AF7" i="66"/>
  <c r="P31" i="66"/>
  <c r="O32" i="66"/>
  <c r="O17" i="66"/>
  <c r="Q17" i="66"/>
  <c r="Q32" i="66"/>
  <c r="N32" i="66"/>
  <c r="N17" i="66"/>
  <c r="J17" i="66"/>
  <c r="J32" i="66"/>
  <c r="X17" i="66"/>
  <c r="X32" i="66"/>
  <c r="AG17" i="66"/>
  <c r="AG32" i="66"/>
  <c r="AB17" i="66"/>
  <c r="AB32" i="66"/>
  <c r="V17" i="66"/>
  <c r="V32" i="66"/>
  <c r="L32" i="66"/>
  <c r="L17" i="66"/>
  <c r="L34" i="66" s="1"/>
  <c r="AI17" i="66"/>
  <c r="AI32" i="66"/>
  <c r="AJ32" i="66"/>
  <c r="AJ17" i="66"/>
  <c r="W32" i="66"/>
  <c r="W17" i="66"/>
  <c r="R17" i="66"/>
  <c r="R34" i="66" s="1"/>
  <c r="R32" i="66"/>
  <c r="AA32" i="66"/>
  <c r="AA17" i="66"/>
  <c r="O51" i="66"/>
  <c r="X51" i="66"/>
  <c r="H51" i="66"/>
  <c r="L51" i="66"/>
  <c r="Z51" i="66"/>
  <c r="M51" i="66"/>
  <c r="T51" i="66"/>
  <c r="F51" i="66"/>
  <c r="Y51" i="66"/>
  <c r="AD51" i="66"/>
  <c r="Q51" i="66"/>
  <c r="AJ51" i="66"/>
  <c r="N51" i="66"/>
  <c r="AE51" i="66"/>
  <c r="V51" i="66"/>
  <c r="I51" i="66"/>
  <c r="J51" i="66"/>
  <c r="AB51" i="66"/>
  <c r="AH51" i="66"/>
  <c r="P51" i="66"/>
  <c r="W51" i="66"/>
  <c r="G51" i="66"/>
  <c r="AI51" i="66"/>
  <c r="AC51" i="66"/>
  <c r="S51" i="66"/>
  <c r="K51" i="66"/>
  <c r="R51" i="66"/>
  <c r="AF51" i="66"/>
  <c r="U51" i="66"/>
  <c r="AA51" i="66"/>
  <c r="AG51" i="66"/>
  <c r="J54" i="66"/>
  <c r="V54" i="66"/>
  <c r="S54" i="66"/>
  <c r="T54" i="66"/>
  <c r="M54" i="66"/>
  <c r="AC54" i="66"/>
  <c r="AG54" i="66"/>
  <c r="Q54" i="66"/>
  <c r="AH54" i="66"/>
  <c r="U54" i="66"/>
  <c r="X54" i="66"/>
  <c r="H54" i="66"/>
  <c r="R54" i="66"/>
  <c r="P54" i="66"/>
  <c r="Y54" i="66"/>
  <c r="AJ54" i="66"/>
  <c r="I54" i="66"/>
  <c r="Z54" i="66"/>
  <c r="AD54" i="66"/>
  <c r="AA54" i="66"/>
  <c r="G54" i="66"/>
  <c r="O54" i="66"/>
  <c r="W54" i="66"/>
  <c r="AI54" i="66"/>
  <c r="L54" i="66"/>
  <c r="AB54" i="66"/>
  <c r="K54" i="66"/>
  <c r="F54" i="66"/>
  <c r="AE54" i="66"/>
  <c r="AF54" i="66"/>
  <c r="N54" i="66"/>
  <c r="Y50" i="66"/>
  <c r="I50" i="66"/>
  <c r="H50" i="66"/>
  <c r="J50" i="66"/>
  <c r="AB50" i="66"/>
  <c r="AD50" i="66"/>
  <c r="U50" i="66"/>
  <c r="N50" i="66"/>
  <c r="X50" i="66"/>
  <c r="K50" i="66"/>
  <c r="Z50" i="66"/>
  <c r="F50" i="66"/>
  <c r="M50" i="66"/>
  <c r="AC50" i="66"/>
  <c r="V50" i="66"/>
  <c r="R50" i="66"/>
  <c r="AG50" i="66"/>
  <c r="P50" i="66"/>
  <c r="AJ50" i="66"/>
  <c r="T50" i="66"/>
  <c r="AA50" i="66"/>
  <c r="AI50" i="66"/>
  <c r="Q50" i="66"/>
  <c r="O50" i="66"/>
  <c r="AF50" i="66"/>
  <c r="L50" i="66"/>
  <c r="G50" i="66"/>
  <c r="S50" i="66"/>
  <c r="AE50" i="66"/>
  <c r="W50" i="66"/>
  <c r="AH50" i="66"/>
  <c r="AD58" i="66"/>
  <c r="AH58" i="66"/>
  <c r="K58" i="66"/>
  <c r="Z58" i="66"/>
  <c r="O58" i="66"/>
  <c r="Q58" i="66"/>
  <c r="G58" i="66"/>
  <c r="F58" i="66"/>
  <c r="AG58" i="66"/>
  <c r="AA58" i="66"/>
  <c r="T58" i="66"/>
  <c r="AI58" i="66"/>
  <c r="AJ58" i="66"/>
  <c r="X58" i="66"/>
  <c r="J58" i="66"/>
  <c r="U58" i="66"/>
  <c r="V58" i="66"/>
  <c r="S58" i="66"/>
  <c r="L58" i="66"/>
  <c r="AE58" i="66"/>
  <c r="P58" i="66"/>
  <c r="R58" i="66"/>
  <c r="AF58" i="66"/>
  <c r="W58" i="66"/>
  <c r="H58" i="66"/>
  <c r="AB58" i="66"/>
  <c r="N58" i="66"/>
  <c r="AC58" i="66"/>
  <c r="M58" i="66"/>
  <c r="I58" i="66"/>
  <c r="Y58" i="66"/>
  <c r="AM13" i="66"/>
  <c r="E13" i="66"/>
  <c r="D13" i="66"/>
  <c r="E29" i="66"/>
  <c r="AM29" i="66"/>
  <c r="D29" i="66"/>
  <c r="D20" i="66"/>
  <c r="E20" i="66"/>
  <c r="AM20" i="66"/>
  <c r="O22" i="66"/>
  <c r="O21" i="66" s="1"/>
  <c r="U22" i="66"/>
  <c r="U21" i="66" s="1"/>
  <c r="U31" i="66"/>
  <c r="U7" i="66"/>
  <c r="Z31" i="66"/>
  <c r="Z7" i="66"/>
  <c r="AG7" i="66"/>
  <c r="AG31" i="66"/>
  <c r="AI7" i="66"/>
  <c r="AI31" i="66"/>
  <c r="F7" i="66"/>
  <c r="D8" i="66"/>
  <c r="AM8" i="66"/>
  <c r="F31" i="66"/>
  <c r="E8" i="66"/>
  <c r="W31" i="66"/>
  <c r="W7" i="66"/>
  <c r="H31" i="66"/>
  <c r="H7" i="66"/>
  <c r="O7" i="66"/>
  <c r="K31" i="66"/>
  <c r="K7" i="66"/>
  <c r="AE31" i="66"/>
  <c r="AE7" i="66"/>
  <c r="AH7" i="66"/>
  <c r="AH31" i="66"/>
  <c r="L7" i="66"/>
  <c r="L31" i="66"/>
  <c r="AC7" i="66"/>
  <c r="AA31" i="66"/>
  <c r="AA7" i="66"/>
  <c r="V7" i="66"/>
  <c r="V31" i="66"/>
  <c r="M7" i="66"/>
  <c r="M31" i="66"/>
  <c r="O31" i="66"/>
  <c r="AM15" i="66"/>
  <c r="D15" i="66"/>
  <c r="E15" i="66"/>
  <c r="AB7" i="66"/>
  <c r="AM55" i="66"/>
  <c r="E55" i="66"/>
  <c r="D55" i="66"/>
  <c r="AM10" i="66"/>
  <c r="E10" i="66"/>
  <c r="D10" i="66"/>
  <c r="E14" i="66"/>
  <c r="D14" i="66"/>
  <c r="AM14" i="66"/>
  <c r="D11" i="66"/>
  <c r="AM11" i="66"/>
  <c r="E11" i="66"/>
  <c r="V22" i="66"/>
  <c r="V21" i="66" s="1"/>
  <c r="AG22" i="66"/>
  <c r="AG21" i="66" s="1"/>
  <c r="Z22" i="66"/>
  <c r="Z21" i="66" s="1"/>
  <c r="M22" i="66"/>
  <c r="M21" i="66" s="1"/>
  <c r="N22" i="66"/>
  <c r="N21" i="66" s="1"/>
  <c r="F22" i="66"/>
  <c r="F21" i="66" s="1"/>
  <c r="E23" i="66"/>
  <c r="D23" i="66"/>
  <c r="AM23" i="66"/>
  <c r="Y22" i="66"/>
  <c r="Y21" i="66" s="1"/>
  <c r="W22" i="66"/>
  <c r="W21" i="66" s="1"/>
  <c r="I22" i="66"/>
  <c r="I21" i="66" s="1"/>
  <c r="AE22" i="66"/>
  <c r="AE21" i="66" s="1"/>
  <c r="AI22" i="66"/>
  <c r="AI21" i="66" s="1"/>
  <c r="S22" i="66"/>
  <c r="S21" i="66" s="1"/>
  <c r="J22" i="66"/>
  <c r="J21" i="66" s="1"/>
  <c r="E19" i="66"/>
  <c r="AM19" i="66"/>
  <c r="D19" i="66"/>
  <c r="AC31" i="66"/>
  <c r="D12" i="66"/>
  <c r="E12" i="66"/>
  <c r="AM12" i="66"/>
  <c r="D18" i="66"/>
  <c r="E18" i="66"/>
  <c r="F32" i="66"/>
  <c r="F17" i="66"/>
  <c r="AM18" i="66"/>
  <c r="Y17" i="66"/>
  <c r="Y32" i="66"/>
  <c r="AF32" i="66"/>
  <c r="AF17" i="66"/>
  <c r="I17" i="66"/>
  <c r="I32" i="66"/>
  <c r="S17" i="66"/>
  <c r="S34" i="66" s="1"/>
  <c r="S32" i="66"/>
  <c r="AE17" i="66"/>
  <c r="AE34" i="66" s="1"/>
  <c r="AE32" i="66"/>
  <c r="U17" i="66"/>
  <c r="U32" i="66"/>
  <c r="AC17" i="66"/>
  <c r="AC32" i="66"/>
  <c r="P32" i="66"/>
  <c r="P17" i="66"/>
  <c r="P34" i="66" s="1"/>
  <c r="AH32" i="66"/>
  <c r="K32" i="66"/>
  <c r="K17" i="66"/>
  <c r="M32" i="66"/>
  <c r="M17" i="66"/>
  <c r="Z32" i="66"/>
  <c r="Z17" i="66"/>
  <c r="Z34" i="66" s="1"/>
  <c r="AD17" i="66"/>
  <c r="AD32" i="66"/>
  <c r="H32" i="66"/>
  <c r="H17" i="66"/>
  <c r="T32" i="66"/>
  <c r="T17" i="66"/>
  <c r="E26" i="66"/>
  <c r="AM26" i="66"/>
  <c r="D26" i="66"/>
  <c r="AF57" i="66"/>
  <c r="U57" i="66"/>
  <c r="F57" i="66"/>
  <c r="R57" i="66"/>
  <c r="N57" i="66"/>
  <c r="AA57" i="66"/>
  <c r="I57" i="66"/>
  <c r="AC57" i="66"/>
  <c r="L57" i="66"/>
  <c r="W57" i="66"/>
  <c r="M57" i="66"/>
  <c r="AJ57" i="66"/>
  <c r="V57" i="66"/>
  <c r="P57" i="66"/>
  <c r="AH57" i="66"/>
  <c r="AG57" i="66"/>
  <c r="X57" i="66"/>
  <c r="S57" i="66"/>
  <c r="AB57" i="66"/>
  <c r="H57" i="66"/>
  <c r="O57" i="66"/>
  <c r="Q57" i="66"/>
  <c r="AE57" i="66"/>
  <c r="Y57" i="66"/>
  <c r="K57" i="66"/>
  <c r="AD57" i="66"/>
  <c r="T57" i="66"/>
  <c r="AI57" i="66"/>
  <c r="J57" i="66"/>
  <c r="G57" i="66"/>
  <c r="Z57" i="66"/>
  <c r="P59" i="66"/>
  <c r="AA59" i="66"/>
  <c r="T59" i="66"/>
  <c r="G59" i="66"/>
  <c r="L59" i="66"/>
  <c r="AJ59" i="66"/>
  <c r="M59" i="66"/>
  <c r="V59" i="66"/>
  <c r="U59" i="66"/>
  <c r="Z59" i="66"/>
  <c r="F59" i="66"/>
  <c r="AI59" i="66"/>
  <c r="AC59" i="66"/>
  <c r="AF59" i="66"/>
  <c r="N59" i="66"/>
  <c r="H59" i="66"/>
  <c r="K59" i="66"/>
  <c r="AH59" i="66"/>
  <c r="J59" i="66"/>
  <c r="AE59" i="66"/>
  <c r="O59" i="66"/>
  <c r="R59" i="66"/>
  <c r="AG59" i="66"/>
  <c r="W59" i="66"/>
  <c r="S59" i="66"/>
  <c r="AB59" i="66"/>
  <c r="Q59" i="66"/>
  <c r="X59" i="66"/>
  <c r="Y59" i="66"/>
  <c r="AD59" i="66"/>
  <c r="I59" i="66"/>
  <c r="T53" i="66"/>
  <c r="AD53" i="66"/>
  <c r="U53" i="66"/>
  <c r="N53" i="66"/>
  <c r="AA53" i="66"/>
  <c r="L53" i="66"/>
  <c r="O53" i="66"/>
  <c r="R53" i="66"/>
  <c r="AJ53" i="66"/>
  <c r="I53" i="66"/>
  <c r="G53" i="66"/>
  <c r="AE53" i="66"/>
  <c r="H53" i="66"/>
  <c r="AF53" i="66"/>
  <c r="J53" i="66"/>
  <c r="M53" i="66"/>
  <c r="P53" i="66"/>
  <c r="AG53" i="66"/>
  <c r="AI53" i="66"/>
  <c r="Y53" i="66"/>
  <c r="S53" i="66"/>
  <c r="K53" i="66"/>
  <c r="Q53" i="66"/>
  <c r="W53" i="66"/>
  <c r="AC53" i="66"/>
  <c r="F53" i="66"/>
  <c r="X53" i="66"/>
  <c r="AH53" i="66"/>
  <c r="V53" i="66"/>
  <c r="Z53" i="66"/>
  <c r="AB53" i="66"/>
  <c r="H49" i="66"/>
  <c r="AH49" i="66"/>
  <c r="AI49" i="66"/>
  <c r="G49" i="66"/>
  <c r="O49" i="66"/>
  <c r="AF49" i="66"/>
  <c r="AD49" i="66"/>
  <c r="AG49" i="66"/>
  <c r="W49" i="66"/>
  <c r="AB49" i="66"/>
  <c r="Z49" i="66"/>
  <c r="Y49" i="66"/>
  <c r="N49" i="66"/>
  <c r="AC49" i="66"/>
  <c r="P49" i="66"/>
  <c r="S49" i="66"/>
  <c r="I49" i="66"/>
  <c r="AE49" i="66"/>
  <c r="AA49" i="66"/>
  <c r="Q49" i="66"/>
  <c r="K49" i="66"/>
  <c r="X49" i="66"/>
  <c r="T49" i="66"/>
  <c r="U49" i="66"/>
  <c r="R49" i="66"/>
  <c r="J49" i="66"/>
  <c r="M49" i="66"/>
  <c r="AJ49" i="66"/>
  <c r="V49" i="66"/>
  <c r="L49" i="66"/>
  <c r="F49" i="66"/>
  <c r="AI52" i="66"/>
  <c r="Z52" i="66"/>
  <c r="S52" i="66"/>
  <c r="AA52" i="66"/>
  <c r="U52" i="66"/>
  <c r="M52" i="66"/>
  <c r="R52" i="66"/>
  <c r="L52" i="66"/>
  <c r="V52" i="66"/>
  <c r="J52" i="66"/>
  <c r="I52" i="66"/>
  <c r="O52" i="66"/>
  <c r="T52" i="66"/>
  <c r="W52" i="66"/>
  <c r="AD52" i="66"/>
  <c r="AE52" i="66"/>
  <c r="Q52" i="66"/>
  <c r="X52" i="66"/>
  <c r="H52" i="66"/>
  <c r="AG52" i="66"/>
  <c r="K52" i="66"/>
  <c r="G52" i="66"/>
  <c r="AF52" i="66"/>
  <c r="AJ52" i="66"/>
  <c r="Y52" i="66"/>
  <c r="AC52" i="66"/>
  <c r="N52" i="66"/>
  <c r="AB52" i="66"/>
  <c r="AH52" i="66"/>
  <c r="P52" i="66"/>
  <c r="F52" i="66"/>
  <c r="AF34" i="66" l="1"/>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K62" i="66"/>
  <c r="S62" i="66"/>
  <c r="AF30" i="66"/>
  <c r="O64" i="66"/>
  <c r="G64" i="66"/>
  <c r="T62" i="66"/>
  <c r="W64" i="66"/>
  <c r="Q62" i="66"/>
  <c r="I30" i="66"/>
  <c r="AA62" i="66"/>
  <c r="G62" i="66"/>
  <c r="Y56" i="66"/>
  <c r="Z30" i="66"/>
  <c r="M30" i="66"/>
  <c r="AB64" i="66"/>
  <c r="X64" i="66"/>
  <c r="V64" i="66"/>
  <c r="V48" i="66"/>
  <c r="R48" i="66"/>
  <c r="T48" i="66"/>
  <c r="K48" i="66"/>
  <c r="I48" i="66"/>
  <c r="N48" i="66"/>
  <c r="AD48" i="66"/>
  <c r="AI48" i="66"/>
  <c r="H48" i="66"/>
  <c r="Q56" i="66"/>
  <c r="S56" i="66"/>
  <c r="O56" i="66"/>
  <c r="J56" i="66"/>
  <c r="K56" i="66"/>
  <c r="G56" i="66"/>
  <c r="AJ56" i="66"/>
  <c r="W56" i="66"/>
  <c r="AA56" i="66"/>
  <c r="R56" i="66"/>
  <c r="S30" i="66"/>
  <c r="AF62" i="66"/>
  <c r="AG64" i="66"/>
  <c r="R62" i="66"/>
  <c r="AE62" i="66"/>
  <c r="X30" i="66"/>
  <c r="X62" i="66"/>
  <c r="N30" i="66"/>
  <c r="X56" i="66"/>
  <c r="AB56" i="66"/>
  <c r="AE56" i="66"/>
  <c r="Z56" i="66"/>
  <c r="K64" i="66"/>
  <c r="U62" i="66"/>
  <c r="Z64" i="66"/>
  <c r="AC62" i="66"/>
  <c r="AH62" i="66"/>
  <c r="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AD64" i="66"/>
  <c r="D78" i="66"/>
  <c r="AM17" i="66"/>
  <c r="AM32" i="66"/>
  <c r="E32" i="66"/>
  <c r="D32" i="66"/>
  <c r="D22" i="66"/>
  <c r="D21" i="66" s="1"/>
  <c r="D7" i="66"/>
  <c r="AF64" i="66"/>
  <c r="J62" i="66"/>
  <c r="Y62" i="66"/>
  <c r="AE30" i="66"/>
  <c r="K30" i="66"/>
  <c r="E7" i="66"/>
  <c r="D76" i="66"/>
  <c r="AM7" i="66"/>
  <c r="U30" i="66"/>
  <c r="E50" i="66"/>
  <c r="D50" i="66"/>
  <c r="AM50" i="66"/>
  <c r="AM51" i="66"/>
  <c r="E51" i="66"/>
  <c r="D51" i="66"/>
  <c r="L64" i="66"/>
  <c r="V30" i="66"/>
  <c r="N64" i="66"/>
  <c r="P62" i="66"/>
  <c r="F64"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M64" i="66"/>
  <c r="P30" i="66"/>
  <c r="AC64" i="66"/>
  <c r="AE64" i="66"/>
  <c r="I64" i="66"/>
  <c r="Y64" i="66"/>
  <c r="E17" i="66"/>
  <c r="D17" i="66"/>
  <c r="D34" i="66" s="1"/>
  <c r="AM22" i="66"/>
  <c r="AM21" i="66" s="1"/>
  <c r="D79" i="66"/>
  <c r="E22" i="66"/>
  <c r="E21" i="66" s="1"/>
  <c r="T64" i="66"/>
  <c r="O62" i="66"/>
  <c r="AB62" i="66"/>
  <c r="W62" i="66"/>
  <c r="AA64" i="66"/>
  <c r="U64" i="66"/>
  <c r="I62" i="66"/>
  <c r="Z62" i="66"/>
  <c r="AH30" i="66"/>
  <c r="H30" i="66"/>
  <c r="D31" i="66"/>
  <c r="F30" i="66"/>
  <c r="F63" i="66" s="1"/>
  <c r="E31" i="66"/>
  <c r="AM31" i="66"/>
  <c r="AI30" i="66"/>
  <c r="E58" i="66"/>
  <c r="AM58" i="66"/>
  <c r="D58" i="66"/>
  <c r="D54" i="66"/>
  <c r="AM54" i="66"/>
  <c r="E54" i="66"/>
  <c r="AA30" i="66"/>
  <c r="W30" i="66"/>
  <c r="AI64" i="66"/>
  <c r="J64" i="66"/>
  <c r="O30" i="66"/>
  <c r="R64" i="66"/>
  <c r="H64" i="66"/>
  <c r="V62" i="66"/>
  <c r="M62" i="66"/>
  <c r="P64" i="66"/>
  <c r="AD62" i="66"/>
  <c r="N62" i="66"/>
  <c r="F62" i="66"/>
  <c r="L62" i="66"/>
  <c r="Q64" i="66"/>
  <c r="S64" i="66"/>
  <c r="Y30" i="66"/>
  <c r="Q30" i="66"/>
  <c r="T30" i="66"/>
  <c r="AD30" i="66"/>
  <c r="J30" i="66"/>
  <c r="E34" i="66" l="1"/>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G63" i="66"/>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L47" i="66"/>
  <c r="L75" i="66" s="1"/>
  <c r="D30" i="66"/>
  <c r="E48" i="66"/>
  <c r="F47" i="66"/>
  <c r="F75" i="66" s="1"/>
  <c r="AM30" i="66"/>
  <c r="E56" i="66"/>
  <c r="AG47" i="66"/>
  <c r="AG75" i="66" s="1"/>
  <c r="E71" i="66"/>
  <c r="D71" i="66" s="1"/>
  <c r="D70" i="66"/>
  <c r="E72" i="66"/>
  <c r="D72" i="66" s="1"/>
  <c r="AM48" i="66"/>
  <c r="D48" i="66"/>
  <c r="AM47" i="66" l="1"/>
  <c r="E47" i="66"/>
  <c r="D82" i="66"/>
  <c r="D47" i="66"/>
  <c r="D80" i="66"/>
  <c r="E81" i="66"/>
  <c r="D81" i="66" s="1"/>
  <c r="D69" i="66"/>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4.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5.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6.xml><?xml version="1.0" encoding="utf-8"?>
<comments xmlns="http://schemas.openxmlformats.org/spreadsheetml/2006/main">
  <authors>
    <author>Justina Giedraitė</author>
  </authors>
  <commentList>
    <comment ref="H9" authorId="0" shapeId="0">
      <text>
        <r>
          <rPr>
            <sz val="9"/>
            <color indexed="81"/>
            <rFont val="Tahoma"/>
            <family val="2"/>
            <charset val="186"/>
          </rPr>
          <t>Įrašyti į Alternatyvos D1.4 eilutę. Visam ataskaitiniam laikotarpiui naudojama ta pati reikšmė.</t>
        </r>
      </text>
    </comment>
    <comment ref="H10" authorId="0" shapeId="0">
      <text>
        <r>
          <rPr>
            <sz val="9"/>
            <color indexed="81"/>
            <rFont val="Tahoma"/>
            <family val="2"/>
            <charset val="186"/>
          </rPr>
          <t>Pateikti nuorodą į alternatyvų D1.3 eilutę. Visam ataskaitiniam laikotarpiui naudojama ta pati reikšmė</t>
        </r>
      </text>
    </comment>
    <comment ref="K11" authorId="0" shapeId="0">
      <text>
        <r>
          <rPr>
            <sz val="9"/>
            <color indexed="81"/>
            <rFont val="Tahoma"/>
            <family val="2"/>
            <charset val="186"/>
          </rPr>
          <t>Pateikti nuorodą skaičiuojant naudos komponentą "Pastatų energetinių charakteristikų pagerėjimas".
Visam ataskaitiniam laikotarpiui naudojama ta pati reikšmė</t>
        </r>
      </text>
    </comment>
    <comment ref="J26" authorId="0"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<sst xmlns="http://schemas.openxmlformats.org/spreadsheetml/2006/main" count="8944" uniqueCount="1251">
  <si>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</si>
  <si>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</si>
  <si>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</si>
  <si>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</si>
  <si>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</si>
  <si>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</si>
  <si>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</si>
  <si>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</si>
  <si>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</si>
  <si>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</si>
  <si>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</si>
  <si>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</si>
  <si>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</si>
  <si>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</si>
  <si>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</si>
  <si>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</si>
  <si>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</si>
  <si>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</si>
  <si>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</si>
  <si>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</si>
  <si>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</si>
  <si>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</si>
  <si>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</si>
  <si>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</si>
  <si>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</si>
  <si>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</si>
  <si>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</si>
  <si>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</si>
  <si>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</si>
  <si>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</si>
  <si>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</si>
  <si>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</si>
  <si>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</si>
  <si>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</si>
  <si>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</si>
  <si>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</si>
  <si>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</si>
  <si>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</si>
  <si>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</si>
  <si>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</si>
  <si>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</si>
  <si>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</si>
  <si>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</si>
  <si>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</si>
  <si>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</si>
  <si>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</si>
  <si>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</si>
  <si>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</si>
  <si>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</si>
  <si>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</si>
  <si>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</si>
  <si>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</si>
  <si>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</si>
  <si>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</si>
  <si>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</si>
  <si>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</si>
  <si>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</si>
  <si>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</si>
  <si>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</si>
  <si>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</si>
  <si>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</si>
  <si>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</si>
  <si>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</si>
  <si>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</si>
  <si>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</si>
  <si>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</si>
  <si>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</si>
  <si>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</si>
  <si>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</si>
  <si>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Ekonominis naudos ir išlaidų santykis - ENIS</t>
  </si>
  <si>
    <t>-</t>
  </si>
  <si>
    <t>Projekto tipo kodas</t>
  </si>
  <si>
    <t>Projekto tipo pavadinimas</t>
  </si>
  <si>
    <t>Finansinę skaičiuoklę sudaro šios dalys: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</si>
  <si>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</si>
  <si>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</si>
  <si>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</si>
  <si>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</si>
  <si>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</si>
  <si>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</si>
  <si>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Projekto jautrumo ir rizikų analizė.</t>
  </si>
  <si>
    <t>- Išvados (pasiūlymas) dėl projekto alternatyvos pasirinkimo, ir</t>
  </si>
  <si>
    <t>VPSP pasirinkimas</t>
  </si>
  <si>
    <t>EN</t>
  </si>
  <si>
    <t>LT</t>
  </si>
  <si>
    <t>NAME OF THE PLANNED PROJECT</t>
  </si>
  <si>
    <t>Nr</t>
  </si>
  <si>
    <t>Pasirinkite Jūsų kalbą / Please select your language:</t>
  </si>
  <si>
    <t>Kalba</t>
  </si>
  <si>
    <t>Spreadsheet is comprised of the following parts:</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</si>
  <si>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</si>
  <si>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</si>
  <si>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</si>
  <si>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 Project sensitivity and risk analisys.</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</si>
  <si>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</si>
  <si>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</si>
  <si>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</si>
  <si>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</si>
  <si>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</si>
  <si>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</si>
  <si>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</si>
  <si>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</si>
  <si>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</si>
  <si>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</si>
  <si>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</si>
  <si>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</si>
  <si>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</si>
  <si>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</si>
  <si>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</si>
  <si>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</si>
  <si>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</si>
  <si>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</si>
  <si>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</si>
  <si>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</si>
  <si>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</si>
  <si>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</si>
  <si>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</si>
  <si>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</si>
  <si>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</si>
  <si>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</si>
  <si>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</si>
  <si>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</si>
  <si>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</si>
  <si>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</si>
  <si>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</si>
  <si>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</si>
  <si>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</si>
  <si>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</si>
  <si>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</si>
  <si>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</si>
  <si>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</si>
  <si>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</si>
  <si>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</si>
  <si>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</si>
  <si>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Investicijos į stacionarių socialinių paslaugų infrastruktūros plėtrą</t>
  </si>
  <si>
    <t>Investicijos į nestacionarių socialinių paslaugų infrastruktūros plėtrą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</si>
  <si>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</si>
  <si>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</si>
  <si>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</si>
  <si>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</si>
  <si>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</si>
  <si>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</si>
  <si>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</si>
  <si>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</si>
  <si>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</si>
  <si>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</si>
  <si>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</si>
  <si>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</si>
  <si>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</si>
  <si>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</si>
  <si>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</si>
  <si>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</si>
  <si>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</si>
  <si>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</si>
  <si>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</si>
  <si>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</si>
  <si>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</si>
  <si>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</si>
  <si>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</si>
  <si>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</si>
  <si>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</si>
  <si>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</si>
  <si>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</si>
  <si>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</si>
  <si>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</si>
  <si>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</si>
  <si>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</si>
  <si>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</si>
  <si>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</si>
  <si>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</si>
  <si>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</si>
  <si>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</si>
  <si>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</si>
  <si>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</si>
  <si>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</si>
  <si>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</si>
  <si>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</si>
  <si>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</si>
  <si>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</si>
  <si>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</si>
  <si>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</si>
  <si>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</si>
  <si>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</si>
  <si>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</si>
  <si>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</si>
  <si>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</si>
  <si>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</si>
  <si>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</si>
  <si>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</si>
  <si>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</si>
  <si>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</si>
  <si>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</si>
  <si>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</si>
  <si>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</si>
  <si>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</si>
  <si>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</si>
  <si>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</si>
  <si>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</si>
  <si>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</si>
  <si>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</si>
  <si>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</si>
  <si>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</si>
  <si>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</si>
  <si>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</si>
  <si>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</si>
  <si>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</si>
  <si>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</si>
  <si>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</si>
  <si>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</si>
  <si>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</si>
  <si>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</si>
  <si>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</si>
  <si>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</si>
  <si>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</si>
  <si>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</si>
  <si>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</si>
  <si>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</si>
  <si>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</si>
  <si>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</si>
  <si>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</si>
  <si>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</si>
  <si>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</si>
  <si>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</si>
  <si>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</si>
  <si>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</si>
  <si>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</si>
  <si>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</si>
  <si>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</si>
  <si>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</si>
  <si>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</si>
  <si>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</si>
  <si>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</si>
  <si>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</si>
  <si>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</si>
  <si>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</si>
  <si>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</si>
  <si>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</si>
  <si>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</si>
  <si>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</si>
  <si>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</si>
  <si>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</si>
  <si>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</si>
  <si>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</si>
  <si>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</si>
  <si>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</si>
  <si>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</si>
  <si>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</si>
  <si>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</si>
  <si>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</si>
  <si>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</si>
  <si>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</si>
  <si>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</si>
  <si>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</si>
  <si>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</si>
  <si>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</si>
  <si>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</si>
  <si>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</si>
  <si>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</si>
  <si>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</si>
  <si>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</si>
  <si>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</si>
  <si>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</si>
  <si>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</si>
  <si>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</si>
  <si>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</si>
  <si>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</si>
  <si>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</si>
  <si>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</si>
  <si>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</si>
  <si>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</si>
  <si>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</si>
  <si>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</si>
  <si>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</si>
  <si>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</si>
  <si>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</si>
  <si>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</si>
  <si>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</si>
  <si>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</si>
  <si>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</si>
  <si>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</si>
  <si>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</si>
  <si>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</si>
  <si>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</si>
  <si>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</si>
  <si>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</si>
  <si>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</si>
  <si>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</si>
  <si>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</si>
  <si>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</si>
  <si>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</si>
  <si>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</si>
  <si>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</si>
  <si>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</si>
  <si>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</si>
  <si>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</si>
  <si>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</si>
  <si>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</si>
  <si>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</si>
  <si>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</si>
  <si>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</si>
  <si>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</si>
  <si>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</si>
  <si>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</si>
  <si>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</si>
  <si>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</si>
  <si>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</si>
  <si>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</si>
  <si>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</si>
  <si>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</si>
  <si>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</si>
  <si>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</si>
  <si>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</si>
  <si>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</si>
  <si>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</si>
  <si>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</si>
  <si>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</si>
  <si>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</si>
  <si>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</si>
  <si>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</si>
  <si>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</si>
  <si>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</si>
  <si>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</si>
  <si>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</si>
  <si>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</si>
  <si>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</si>
  <si>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</si>
  <si>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</si>
  <si>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</si>
  <si>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</si>
  <si>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</si>
  <si>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</si>
  <si>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</si>
  <si>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</si>
  <si>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</si>
  <si>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</si>
  <si>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</si>
  <si>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</si>
  <si>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</si>
  <si>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</si>
  <si>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</si>
  <si>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</si>
  <si>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</si>
  <si>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</si>
  <si>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</si>
  <si>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</si>
  <si>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</si>
  <si>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</si>
  <si>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</si>
  <si>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</si>
  <si>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</si>
  <si>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</si>
  <si>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</si>
  <si>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</si>
  <si>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</si>
  <si>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</si>
  <si>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</si>
  <si>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</si>
  <si>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</si>
  <si>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</si>
  <si>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</si>
  <si>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</si>
  <si>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</si>
  <si>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</si>
  <si>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</si>
  <si>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</si>
  <si>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</si>
  <si>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</si>
  <si>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</si>
  <si>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</si>
  <si>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</si>
  <si>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</si>
  <si>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</si>
  <si>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</si>
  <si>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</si>
  <si>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</si>
  <si>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</si>
  <si>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</si>
  <si>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</si>
  <si>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</si>
  <si>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</si>
  <si>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</si>
  <si>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</si>
  <si>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</si>
  <si>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</si>
  <si>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</si>
  <si>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</si>
  <si>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</si>
  <si>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</si>
  <si>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</si>
  <si>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</si>
  <si>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</si>
  <si>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(nominaliai)</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</si>
  <si>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</si>
  <si>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</si>
  <si>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</si>
  <si>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</si>
  <si>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</si>
  <si>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</si>
  <si>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</si>
  <si>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</si>
  <si>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</si>
  <si>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</si>
  <si>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</si>
  <si>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</si>
  <si>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</si>
  <si>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</si>
  <si>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</si>
  <si>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</si>
  <si>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</si>
  <si>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</si>
  <si>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</si>
  <si>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</si>
  <si>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</si>
  <si>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</si>
  <si>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</si>
  <si>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</si>
  <si>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</si>
  <si>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</si>
  <si>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</si>
  <si>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</si>
  <si>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</si>
  <si>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</si>
  <si>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</si>
  <si>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</si>
  <si>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</si>
  <si>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</si>
  <si>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</si>
  <si>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</si>
  <si>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</si>
  <si>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</si>
  <si>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</si>
  <si>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</si>
  <si>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</si>
  <si>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</si>
  <si>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</si>
  <si>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</si>
  <si>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</si>
  <si>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</si>
  <si>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</si>
  <si>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</si>
  <si>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</si>
  <si>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</si>
  <si>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</si>
  <si>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</si>
  <si>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</si>
  <si>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</si>
  <si>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</si>
  <si>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</si>
  <si>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</si>
  <si>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</si>
  <si>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</si>
  <si>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</si>
  <si>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</si>
  <si>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</si>
  <si>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</si>
  <si>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</si>
  <si>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</si>
  <si>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</si>
  <si>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</si>
  <si>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</si>
  <si>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</si>
  <si>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</si>
  <si>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</si>
  <si>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</si>
  <si>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</si>
  <si>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</si>
  <si>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</si>
  <si>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</si>
  <si>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</si>
  <si>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</si>
  <si>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</si>
  <si>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</si>
  <si>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</si>
  <si>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</si>
  <si>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</si>
  <si>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</si>
  <si>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</si>
  <si>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</si>
  <si>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</si>
  <si>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</si>
  <si>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</si>
  <si>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</si>
  <si>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</si>
  <si>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</si>
  <si>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</si>
  <si>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</si>
  <si>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</si>
  <si>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</si>
  <si>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</si>
  <si>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</si>
  <si>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</si>
  <si>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</si>
  <si>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</si>
  <si>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</si>
  <si>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</si>
  <si>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</si>
  <si>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</si>
  <si>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</si>
  <si>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</si>
  <si>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</si>
  <si>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</si>
  <si>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</si>
  <si>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</si>
  <si>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</si>
  <si>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</si>
  <si>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</si>
  <si>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</si>
  <si>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</si>
  <si>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</si>
  <si>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</si>
  <si>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</si>
  <si>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</si>
  <si>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</si>
  <si>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</si>
  <si>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</si>
  <si>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</si>
  <si>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</si>
  <si>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</si>
  <si>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</si>
  <si>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</si>
  <si>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</si>
  <si>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</si>
  <si>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</si>
  <si>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</si>
  <si>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</si>
  <si>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</si>
  <si>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</si>
  <si>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</si>
  <si>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</si>
  <si>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</si>
  <si>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</si>
  <si>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</si>
  <si>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</si>
  <si>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</si>
  <si>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</si>
  <si>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</si>
  <si>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</si>
  <si>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</si>
  <si>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</si>
  <si>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</si>
  <si>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</si>
  <si>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</si>
  <si>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</si>
  <si>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</si>
  <si>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</si>
  <si>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</si>
  <si>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</si>
  <si>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</si>
  <si>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</si>
  <si>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</si>
  <si>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</si>
  <si>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</si>
  <si>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</si>
  <si>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</si>
  <si>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</si>
  <si>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</si>
  <si>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</si>
  <si>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</si>
  <si>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</si>
  <si>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</si>
  <si>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</si>
  <si>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</si>
  <si>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</si>
  <si>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</si>
  <si>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</si>
  <si>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</si>
  <si>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</si>
  <si>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</si>
  <si>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</si>
  <si>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</si>
  <si>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</si>
  <si>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</si>
  <si>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</si>
  <si>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1. Projektavimo (planavimo) kokybės rizika</t>
  </si>
  <si>
    <t>2. Įsigyjamų (atliekamų) rangos darbų kokybės rizika</t>
  </si>
  <si>
    <t>3. Įsigyjamų (atliekamų) paslaugų kokybės rizika</t>
  </si>
  <si>
    <t>4. Įsigyjamų (pagaminamų) įrangos, įrenginių ir kito turto kokybės rizika</t>
  </si>
  <si>
    <t>6. Rinkai pateikiamų produktų (paslaugų, prekių) tinkamumo rizika</t>
  </si>
  <si>
    <t>7. Paklausos rinkai pateikiamiems produktams (paslaugoms, prekėms) rizika</t>
  </si>
  <si>
    <t>8. Turto likutinės vertės projekto ataskaitinio laikotarpio pabaigoje rizika</t>
  </si>
  <si>
    <t>Biudžeto eilutės, įtakojamos rizikų grupės</t>
  </si>
  <si>
    <t>5. Finansavimo prieinamumo rizika</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</si>
  <si>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</si>
  <si>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</si>
  <si>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</si>
  <si>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</si>
  <si>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</si>
  <si>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</si>
  <si>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</si>
  <si>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</si>
  <si>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</si>
  <si>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</si>
  <si>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</si>
  <si>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</si>
  <si>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</si>
  <si>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</si>
  <si>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</si>
  <si>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</si>
  <si>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</si>
  <si>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</si>
  <si>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</si>
  <si>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</si>
  <si>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</si>
  <si>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</si>
  <si>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</si>
  <si>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</si>
  <si>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</si>
  <si>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</si>
  <si>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</si>
  <si>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</si>
  <si>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</si>
  <si>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</si>
  <si>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</si>
  <si>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</si>
  <si>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</si>
  <si>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</si>
  <si>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</si>
  <si>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</si>
  <si>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</si>
  <si>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</si>
  <si>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</si>
  <si>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</si>
  <si>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</si>
  <si>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</si>
  <si>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</si>
  <si>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</si>
  <si>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</si>
  <si>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</si>
  <si>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</si>
  <si>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</si>
  <si>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</si>
  <si>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</si>
  <si>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</si>
  <si>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</si>
  <si>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</si>
  <si>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</si>
  <si>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</si>
  <si>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</si>
  <si>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</si>
  <si>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</si>
  <si>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</si>
  <si>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</si>
  <si>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</si>
  <si>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</si>
  <si>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</si>
  <si>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</si>
  <si>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</si>
  <si>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</si>
  <si>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</si>
  <si>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</si>
  <si>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</si>
  <si>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</si>
  <si>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</si>
  <si>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</si>
  <si>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</si>
  <si>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</si>
  <si>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</si>
  <si>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</si>
  <si>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</si>
  <si>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</si>
  <si>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</si>
  <si>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</si>
  <si>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</si>
  <si>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</si>
  <si>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</si>
  <si>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</si>
  <si>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</si>
  <si>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</si>
  <si>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</si>
  <si>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</si>
  <si>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</si>
  <si>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</si>
  <si>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</si>
  <si>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</si>
  <si>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</si>
  <si>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</si>
  <si>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</si>
  <si>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</si>
  <si>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</si>
  <si>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</si>
  <si>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6.8. Oro taršos padidėjimas dėl padidėjusių transporto spūsčių (KD10; miestas)</t>
  </si>
  <si>
    <t>6.9. Oro taršos padidėjimas dėl padidėjusių transporto spūsčių (KD10; kaimas)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</si>
  <si>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</si>
  <si>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</si>
  <si>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</si>
  <si>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</si>
  <si>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</si>
  <si>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</si>
  <si>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</si>
  <si>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</si>
  <si>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</si>
  <si>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</si>
  <si>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</si>
  <si>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</si>
  <si>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</si>
  <si>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</si>
  <si>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</si>
  <si>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</si>
  <si>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</si>
  <si>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</si>
  <si>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</si>
  <si>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</si>
  <si>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</si>
  <si>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</si>
  <si>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</si>
  <si>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</si>
  <si>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</si>
  <si>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</si>
  <si>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</si>
  <si>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</si>
  <si>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</si>
  <si>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</si>
  <si>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</si>
  <si>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</si>
  <si>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</si>
  <si>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</si>
  <si>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</si>
  <si>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</si>
  <si>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</si>
  <si>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</si>
  <si>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</si>
  <si>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</si>
  <si>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</si>
  <si>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</si>
  <si>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</si>
  <si>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</si>
  <si>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</si>
  <si>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</si>
  <si>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</si>
  <si>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</si>
  <si>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</si>
  <si>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</si>
  <si>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</si>
  <si>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</si>
  <si>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</si>
  <si>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</si>
  <si>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</si>
  <si>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</si>
  <si>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</si>
  <si>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</si>
  <si>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</si>
  <si>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</si>
  <si>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</si>
  <si>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</si>
  <si>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</si>
  <si>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</si>
  <si>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</si>
  <si>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</si>
  <si>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</si>
  <si>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</si>
  <si>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</si>
  <si>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</si>
  <si>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</si>
  <si>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</si>
  <si>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</si>
  <si>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</si>
  <si>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</si>
  <si>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</si>
  <si>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</si>
  <si>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</si>
  <si>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</si>
  <si>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</si>
  <si>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</si>
  <si>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</si>
  <si>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</si>
  <si>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</si>
  <si>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</si>
  <si>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</si>
  <si>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</si>
  <si>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</si>
  <si>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</si>
  <si>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</si>
  <si>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</si>
  <si>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</si>
  <si>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</si>
  <si>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</si>
  <si>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</si>
  <si>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</si>
  <si>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</si>
  <si>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</si>
  <si>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</si>
  <si>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</si>
  <si>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</si>
  <si>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</si>
  <si>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</si>
  <si>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</si>
  <si>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</si>
  <si>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</si>
  <si>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</si>
  <si>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</si>
  <si>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</si>
  <si>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</si>
  <si>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</si>
  <si>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</si>
  <si>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</si>
  <si>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</si>
  <si>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</si>
  <si>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</si>
  <si>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</si>
  <si>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</si>
  <si>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</si>
  <si>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</si>
  <si>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</si>
  <si>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</si>
  <si>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</si>
  <si>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</si>
  <si>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</si>
  <si>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</si>
  <si>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</si>
  <si>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</si>
  <si>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</si>
  <si>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</si>
  <si>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</si>
  <si>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</si>
  <si>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</si>
  <si>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</si>
  <si>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</si>
  <si>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</si>
  <si>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</si>
  <si>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</si>
  <si>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</si>
  <si>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</si>
  <si>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</si>
  <si>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</si>
  <si>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</si>
  <si>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</si>
  <si>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</si>
  <si>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</si>
  <si>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</si>
  <si>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</si>
  <si>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</si>
  <si>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</si>
  <si>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</si>
  <si>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</si>
  <si>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</si>
  <si>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</si>
  <si>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</si>
  <si>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</si>
  <si>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</si>
  <si>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</si>
  <si>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</si>
  <si>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</si>
  <si>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</si>
  <si>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</si>
  <si>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</si>
  <si>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</si>
  <si>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</si>
  <si>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</si>
  <si>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</si>
  <si>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</si>
  <si>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</si>
  <si>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</si>
  <si>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</si>
  <si>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</si>
  <si>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</si>
  <si>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</si>
  <si>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</si>
  <si>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</si>
  <si>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</si>
  <si>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</si>
  <si>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</si>
  <si>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</si>
  <si>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</si>
  <si>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</si>
  <si>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</si>
  <si>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</si>
  <si>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</si>
  <si>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</si>
  <si>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</si>
  <si>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</si>
  <si>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</si>
  <si>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</si>
  <si>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</si>
  <si>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</si>
  <si>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</si>
  <si>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</si>
  <si>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</si>
  <si>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</si>
  <si>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</si>
  <si>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</si>
  <si>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</si>
  <si>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</si>
  <si>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</si>
  <si>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</si>
  <si>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</si>
  <si>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</si>
  <si>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</si>
  <si>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</si>
  <si>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</si>
  <si>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</si>
  <si>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</si>
  <si>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</si>
  <si>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</si>
  <si>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</si>
  <si>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</si>
  <si>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</si>
  <si>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</si>
  <si>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</si>
  <si>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</si>
  <si>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</si>
  <si>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</si>
  <si>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</si>
  <si>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</si>
  <si>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</si>
  <si>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</si>
  <si>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</si>
  <si>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</si>
  <si>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</si>
  <si>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</si>
  <si>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</si>
  <si>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</si>
  <si>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</si>
  <si>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</si>
  <si>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</si>
  <si>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</si>
  <si>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</si>
  <si>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</si>
  <si>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</si>
  <si>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</si>
  <si>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</si>
  <si>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</si>
  <si>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</si>
  <si>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</si>
  <si>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</si>
  <si>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</si>
  <si>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</si>
  <si>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</si>
  <si>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</si>
  <si>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</si>
  <si>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</si>
  <si>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</si>
  <si>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</si>
  <si>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</si>
  <si>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</si>
  <si>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</si>
  <si>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</si>
  <si>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</si>
  <si>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</si>
  <si>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</si>
  <si>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</si>
  <si>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</si>
  <si>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</si>
  <si>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</si>
  <si>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</si>
  <si>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</si>
  <si>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</si>
  <si>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</si>
  <si>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</si>
  <si>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</si>
  <si>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</si>
  <si>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</si>
  <si>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</si>
  <si>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</si>
  <si>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</si>
  <si>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</si>
  <si>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</si>
  <si>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</si>
  <si>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</si>
  <si>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</si>
  <si>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</si>
  <si>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</si>
  <si>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</si>
  <si>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</si>
  <si>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</si>
  <si>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</si>
  <si>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</si>
  <si>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</si>
  <si>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</si>
  <si>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</si>
  <si>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</si>
  <si>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</si>
  <si>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</si>
  <si>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</si>
  <si>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</si>
  <si>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</si>
  <si>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</si>
  <si>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</si>
  <si>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</si>
  <si>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</si>
  <si>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</si>
  <si>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</si>
  <si>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</si>
  <si>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</si>
  <si>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</si>
  <si>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</si>
  <si>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</si>
  <si>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</si>
  <si>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</si>
  <si>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</si>
  <si>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</si>
  <si>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</si>
  <si>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</si>
  <si>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</si>
  <si>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</si>
  <si>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</si>
  <si>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</si>
  <si>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</si>
  <si>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</si>
  <si>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</si>
  <si>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</si>
  <si>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</si>
  <si>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</si>
  <si>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</si>
  <si>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</si>
  <si>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</si>
  <si>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</si>
  <si>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</si>
  <si>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</si>
  <si>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</si>
  <si>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</si>
  <si>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</si>
  <si>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</si>
  <si>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</si>
  <si>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</si>
  <si>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</si>
  <si>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</si>
  <si>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</si>
  <si>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</si>
  <si>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</si>
  <si>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</si>
  <si>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</si>
  <si>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</si>
  <si>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</si>
  <si>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</si>
  <si>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</si>
  <si>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</si>
  <si>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</si>
  <si>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</si>
  <si>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</si>
  <si>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</si>
  <si>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</si>
  <si>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</si>
  <si>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</si>
  <si>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</si>
  <si>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</si>
  <si>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</si>
  <si>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</si>
  <si>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</si>
  <si>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</si>
  <si>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</si>
  <si>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</si>
  <si>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</si>
  <si>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</si>
  <si>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</si>
  <si>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</si>
  <si>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</si>
  <si>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</si>
  <si>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</si>
  <si>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</si>
  <si>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</si>
  <si>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</si>
  <si>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</si>
  <si>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</si>
  <si>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</si>
  <si>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</si>
  <si>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</si>
  <si>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</si>
  <si>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</si>
  <si>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</si>
  <si>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</si>
  <si>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</si>
  <si>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</si>
  <si>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</si>
  <si>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</si>
  <si>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</si>
  <si>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</si>
  <si>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</si>
  <si>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</si>
  <si>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</si>
  <si>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</si>
  <si>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</si>
  <si>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</si>
  <si>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</si>
  <si>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</si>
  <si>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</si>
  <si>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</si>
  <si>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</si>
  <si>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</si>
  <si>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</si>
  <si>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</si>
  <si>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</si>
  <si>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</si>
  <si>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</si>
  <si>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</si>
  <si>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</si>
  <si>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</si>
  <si>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</si>
  <si>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</si>
  <si>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</si>
  <si>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</si>
  <si>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</si>
  <si>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</si>
  <si>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</si>
  <si>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</si>
  <si>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</si>
  <si>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</si>
  <si>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</si>
  <si>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</si>
  <si>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</si>
  <si>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</si>
  <si>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</si>
  <si>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</si>
  <si>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</si>
  <si>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</si>
  <si>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</si>
  <si>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</si>
  <si>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</si>
  <si>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</si>
  <si>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</si>
  <si>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</si>
  <si>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</si>
  <si>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</si>
  <si>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</si>
  <si>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</si>
  <si>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</si>
  <si>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</si>
  <si>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</si>
  <si>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</si>
  <si>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</si>
  <si>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</si>
  <si>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</si>
  <si>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</si>
  <si>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</si>
  <si>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</si>
  <si>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</si>
  <si>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</si>
  <si>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</si>
  <si>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</si>
  <si>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</si>
  <si>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</si>
  <si>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</si>
  <si>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</si>
  <si>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</si>
  <si>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</si>
  <si>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</si>
  <si>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</si>
  <si>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</si>
  <si>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</si>
  <si>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</si>
  <si>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</si>
  <si>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</si>
  <si>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</si>
  <si>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</si>
  <si>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</si>
  <si>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</si>
  <si>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</si>
  <si>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</si>
  <si>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</si>
  <si>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</si>
  <si>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</si>
  <si>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</si>
  <si>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</si>
  <si>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</si>
  <si>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</si>
  <si>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</si>
  <si>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</si>
  <si>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</si>
  <si>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</si>
  <si>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</si>
  <si>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</si>
  <si>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</si>
  <si>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</si>
  <si>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</si>
  <si>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</si>
  <si>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</si>
  <si>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</si>
  <si>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</si>
  <si>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</si>
  <si>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</si>
  <si>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</si>
  <si>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</si>
  <si>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</si>
  <si>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</si>
  <si>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</si>
  <si>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</si>
  <si>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</si>
  <si>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</si>
  <si>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Maksimalūs viešojo sektoriaus turtiniai įsipareigojimai</t>
  </si>
  <si>
    <t>Realiąja išraiška</t>
  </si>
  <si>
    <t>Papildomos partnerystės sąnaudos, sudarant VPSP sandorį</t>
  </si>
  <si>
    <t>Suminis įsipareigojimas už patiriamas rizikas</t>
  </si>
  <si>
    <t>(nominaliąja išraiška)</t>
  </si>
  <si>
    <t xml:space="preserve"> (realiąja išraiška)</t>
  </si>
  <si>
    <t>Rizikų vertė</t>
  </si>
  <si>
    <r>
      <t>Viešojo sektoriaus išskirtinio pranašumo eliminavimas</t>
    </r>
    <r>
      <rPr>
        <i/>
        <sz val="10"/>
        <rFont val="Arial"/>
        <family val="2"/>
      </rPr>
      <t xml:space="preserve"> (Mokamų mokesčių padidėjimas (+) / sumažėjimas ( - )</t>
    </r>
  </si>
  <si>
    <t>Suminis VPSP mokėjimas</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</si>
  <si>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</si>
  <si>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</si>
  <si>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</si>
  <si>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</si>
  <si>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</si>
  <si>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</si>
  <si>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</si>
  <si>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</si>
  <si>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</si>
  <si>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</si>
  <si>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</si>
  <si>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</si>
  <si>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</si>
  <si>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VPSP mokėjimai</t>
  </si>
  <si>
    <t>GDV</t>
  </si>
  <si>
    <t>Nurodykite, kokia dalis likutinės vertės liks privačiam subjektui po projekto ataskaitinio laikotarpio</t>
  </si>
  <si>
    <t>Nurodykite indeksą, realius pinigų srautus konvertuojant į nominalius</t>
  </si>
  <si>
    <t>6.3. MAKSIMALŪS VIEŠOJO SEKTORIAUS TURTINIAI ĮSIPAREIGOJIMAI</t>
  </si>
  <si>
    <t>Šiame darbalapyje prašytume nurodyti prielaidas bei tarpinius skaičiavimus. 
Pildydami alternatyvų darbalapius, naudokite nuorodas į šį darbalapį. 
Esant poreikiui, galite susikurti ir daugiau pagalbinių darbalapių.</t>
  </si>
  <si>
    <t>v1.2.6</t>
  </si>
  <si>
    <t>FINANSINĖ</t>
  </si>
  <si>
    <t>EKONOMINĖ</t>
  </si>
  <si>
    <t>Energijos sąnaudos prieš projektą perskaičiuotos norminiams metams MWh</t>
  </si>
  <si>
    <t>Faktinės energijos sąnaudos prieš projektą MWh (pastarųjų 5 metų vidurkis)</t>
  </si>
  <si>
    <t>Energijos sąnaudos po projekto norminiams metams MWh</t>
  </si>
  <si>
    <t>Faktiniai energijos sutaupymai MWh</t>
  </si>
  <si>
    <t xml:space="preserve">1 MWh energijos kaina EUR </t>
  </si>
  <si>
    <t>Faktinis metinis šildymo sąnaudų sumažėjimas (-) /padidėjimas (+) EUR</t>
  </si>
  <si>
    <t>Ekonominė nauda "Pastato energetinių savybių pagerėjimas" MWh</t>
  </si>
  <si>
    <t>Konversijos Koeficientas (KK)</t>
  </si>
  <si>
    <t>Ekonominė nauda „Pastatų energetinių savybių pagerėjimas“ EUR</t>
  </si>
  <si>
    <t>(1)</t>
  </si>
  <si>
    <t>(2)</t>
  </si>
  <si>
    <t>(3)</t>
  </si>
  <si>
    <t>(4) = (2) - (3)</t>
  </si>
  <si>
    <t>(5)</t>
  </si>
  <si>
    <t>(6) = (4)*(5)</t>
  </si>
  <si>
    <t>(7)=(1)-(2)</t>
  </si>
  <si>
    <t>(8)</t>
  </si>
  <si>
    <t>(9)=(5)*(7)*(8)</t>
  </si>
  <si>
    <t>Šilumos energijos</t>
  </si>
  <si>
    <t>Elektros energijos</t>
  </si>
  <si>
    <t>Suma</t>
  </si>
  <si>
    <t>Kontroliniai CO2 skaičiavimai</t>
  </si>
  <si>
    <t>Šilumos</t>
  </si>
  <si>
    <t>Elektros</t>
  </si>
  <si>
    <t>CO2 šilumos</t>
  </si>
  <si>
    <t>CO2 elektros</t>
  </si>
  <si>
    <t>CO2 Suma</t>
  </si>
  <si>
    <t>Metinis išmetamų ŠESD kiekio sumažinimas t CO2e/metus</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</si>
  <si>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</si>
  <si>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</si>
  <si>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</si>
  <si>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</si>
  <si>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</si>
  <si>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</si>
  <si>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</si>
  <si>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</si>
  <si>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</si>
  <si>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</si>
  <si>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</si>
  <si>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</si>
  <si>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Šiame darbalapyje pateikiamas pavyzdys, skirtas nurodyti projektų tipo "Viešosios paskirties pastatų ir daugiabučių rekonstravimas pagerinant jų energetines charakteristikas" ir "Daugiabučių atnaujinimas" projektų prielaidas. Duomenys yra pavyzdiniai ir turi būti pakeisti pagal aktualius pastatų energijos vartojimo audito duomenis (žali langeliai). Skaičiavimo rezultatus (oranžiniai langeliai) reikia perkelti (pateikiant nuorodas) į alternatyvų darbalapius.</t>
  </si>
  <si>
    <t>Esant poreikiui, patikslinkite taikomus PVM tarifus ir pažymėkite varnelę, jeigu PVM negalite įtraukti į atskaitą ir susigrąžinti</t>
  </si>
  <si>
    <t>Pasirinktas kitas laikotarpis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</si>
</sst>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_ ;[Red]\-#,##0\ "/>
    <numFmt numFmtId="165" formatCode="#,##0.00_ ;[Red]\-#,##0.00\ "/>
    <numFmt numFmtId="166" formatCode="#,##0.000"/>
    <numFmt numFmtId="167" formatCode="[Black]0.00%;[Red]\-0.00%;&quot;-&quot;;&quot;-&quot;"/>
    <numFmt numFmtId="168" formatCode="0.0%"/>
    <numFmt numFmtId="169" formatCode="_-* #,##0.00_-;\-* #,##0.00_-;_-* &quot;-&quot;??_-;_-@_-"/>
  </numFmts>
  <fonts count="7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i/>
      <sz val="10"/>
      <color theme="1"/>
      <name val="Arial"/>
      <family val="2"/>
    </font>
    <font>
      <b/>
      <sz val="10"/>
      <color rgb="FF00B050"/>
      <name val="Arial"/>
      <family val="2"/>
    </font>
    <font>
      <b/>
      <i/>
      <sz val="10"/>
      <name val="Arial"/>
      <family val="2"/>
    </font>
    <font>
      <i/>
      <sz val="10"/>
      <color rgb="FFFF0000"/>
      <name val="Arial"/>
      <family val="2"/>
    </font>
    <font>
      <i/>
      <sz val="10"/>
      <name val="Arial"/>
      <family val="2"/>
    </font>
    <font>
      <sz val="10"/>
      <color rgb="FFFF0000"/>
      <name val="Arial"/>
      <family val="2"/>
    </font>
    <font>
      <b/>
      <sz val="10"/>
      <color rgb="FFFF0000"/>
      <name val="Arial"/>
      <family val="2"/>
    </font>
    <font>
      <b/>
      <sz val="12"/>
      <color rgb="FF000000"/>
      <name val="Calibri"/>
      <family val="2"/>
      <charset val="186"/>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s>
  <fills count="36">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72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3" fillId="0" borderId="0" xfId="0" quotePrefix="1" applyFont="1" applyAlignment="1" applyProtection="1">
      <alignment horizontal="left" inden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3" fontId="57" fillId="5" borderId="1" xfId="0" applyNumberFormat="1" applyFont="1" applyFill="1" applyBorder="1" applyAlignment="1" applyProtection="1">
      <alignment horizontal="center"/>
      <protection locked="0"/>
    </xf>
    <xf numFmtId="3" fontId="57" fillId="5" borderId="1" xfId="0" applyNumberFormat="1" applyFont="1" applyFill="1" applyBorder="1" applyAlignment="1" applyProtection="1">
      <alignment horizontal="center" vertical="center"/>
      <protection locked="0"/>
    </xf>
    <xf numFmtId="0" fontId="18" fillId="5" borderId="1" xfId="0" applyFont="1" applyFill="1" applyBorder="1" applyAlignment="1">
      <alignment horizontal="center"/>
    </xf>
    <xf numFmtId="0" fontId="57" fillId="5" borderId="1" xfId="0" applyFont="1" applyFill="1" applyBorder="1" applyAlignment="1">
      <alignment horizontal="center"/>
    </xf>
    <xf numFmtId="0" fontId="57" fillId="5" borderId="1" xfId="0" applyFont="1" applyFill="1" applyBorder="1"/>
    <xf numFmtId="0" fontId="57" fillId="5" borderId="1" xfId="0" applyFont="1" applyFill="1" applyBorder="1" applyAlignment="1">
      <alignment horizontal="center" vertical="center"/>
    </xf>
    <xf numFmtId="0" fontId="58" fillId="5" borderId="1" xfId="0" applyFont="1" applyFill="1" applyBorder="1" applyAlignment="1">
      <alignment horizontal="center"/>
    </xf>
    <xf numFmtId="3" fontId="58" fillId="0" borderId="1" xfId="0" applyNumberFormat="1" applyFont="1" applyBorder="1"/>
    <xf numFmtId="3" fontId="58" fillId="0" borderId="1" xfId="0" applyNumberFormat="1" applyFont="1" applyBorder="1" applyAlignment="1" applyProtection="1">
      <alignment horizontal="center" vertical="center"/>
    </xf>
    <xf numFmtId="0" fontId="24" fillId="0" borderId="1" xfId="0" applyFont="1" applyBorder="1" applyAlignment="1">
      <alignment horizontal="right"/>
    </xf>
    <xf numFmtId="0" fontId="57" fillId="7" borderId="1" xfId="0" applyFont="1" applyFill="1" applyBorder="1"/>
    <xf numFmtId="0" fontId="57" fillId="7" borderId="1" xfId="0" applyFont="1" applyFill="1" applyBorder="1" applyAlignment="1">
      <alignment horizontal="center" vertical="center"/>
    </xf>
    <xf numFmtId="0" fontId="58" fillId="7" borderId="1" xfId="0" applyFont="1" applyFill="1" applyBorder="1"/>
    <xf numFmtId="1" fontId="58" fillId="29" borderId="1" xfId="0" applyNumberFormat="1" applyFont="1" applyFill="1" applyBorder="1"/>
    <xf numFmtId="0" fontId="57" fillId="5" borderId="1" xfId="0" applyFont="1" applyFill="1" applyBorder="1" applyProtection="1">
      <protection locked="0"/>
    </xf>
    <xf numFmtId="3" fontId="57" fillId="0" borderId="1" xfId="0" applyNumberFormat="1" applyFont="1" applyBorder="1" applyAlignment="1" applyProtection="1">
      <alignment horizontal="center" vertical="center"/>
    </xf>
    <xf numFmtId="0" fontId="59" fillId="0" borderId="1" xfId="0" applyFont="1" applyBorder="1" applyAlignment="1">
      <alignment horizontal="right"/>
    </xf>
    <xf numFmtId="0" fontId="60" fillId="7" borderId="1"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1" fillId="7" borderId="2" xfId="0" applyFont="1" applyFill="1" applyBorder="1" applyProtection="1"/>
    <xf numFmtId="3" fontId="57" fillId="0" borderId="0" xfId="0" applyNumberFormat="1" applyFont="1"/>
    <xf numFmtId="3" fontId="62" fillId="0" borderId="0" xfId="0" applyNumberFormat="1" applyFont="1"/>
    <xf numFmtId="0" fontId="62" fillId="0" borderId="0" xfId="0" applyFont="1"/>
    <xf numFmtId="3" fontId="24" fillId="0" borderId="1" xfId="0" applyNumberFormat="1" applyFont="1" applyBorder="1" applyAlignment="1" applyProtection="1">
      <alignment horizontal="center" vertical="center"/>
    </xf>
    <xf numFmtId="0" fontId="24" fillId="0" borderId="1" xfId="0" applyFont="1" applyBorder="1" applyAlignment="1" applyProtection="1">
      <alignment horizontal="right"/>
    </xf>
    <xf numFmtId="0" fontId="57" fillId="0" borderId="0" xfId="0" applyFont="1" applyFill="1"/>
    <xf numFmtId="3" fontId="57" fillId="0" borderId="0" xfId="0" applyNumberFormat="1" applyFont="1" applyFill="1" applyBorder="1" applyAlignment="1" applyProtection="1">
      <alignment horizontal="right" vertical="center"/>
    </xf>
    <xf numFmtId="3" fontId="59" fillId="0" borderId="0" xfId="0" applyNumberFormat="1" applyFont="1" applyBorder="1" applyAlignment="1" applyProtection="1">
      <alignment horizontal="center" vertical="center"/>
    </xf>
    <xf numFmtId="0" fontId="59" fillId="0" borderId="0" xfId="0" applyFont="1" applyBorder="1" applyAlignment="1" applyProtection="1">
      <alignment horizontal="right"/>
    </xf>
    <xf numFmtId="3" fontId="57" fillId="0" borderId="1" xfId="0" applyNumberFormat="1" applyFont="1" applyFill="1" applyBorder="1" applyAlignment="1" applyProtection="1">
      <alignment horizontal="right" vertical="center"/>
    </xf>
    <xf numFmtId="3" fontId="59" fillId="0" borderId="1" xfId="0" applyNumberFormat="1" applyFont="1" applyBorder="1" applyAlignment="1" applyProtection="1">
      <alignment horizontal="center" vertical="center"/>
    </xf>
    <xf numFmtId="0" fontId="59" fillId="0" borderId="1" xfId="0" applyFont="1" applyBorder="1" applyAlignment="1" applyProtection="1">
      <alignment wrapText="1"/>
    </xf>
    <xf numFmtId="3" fontId="58" fillId="0" borderId="1" xfId="0" applyNumberFormat="1" applyFont="1" applyFill="1" applyBorder="1" applyAlignment="1" applyProtection="1">
      <alignment horizontal="right" vertical="center"/>
    </xf>
    <xf numFmtId="0" fontId="57" fillId="7" borderId="0" xfId="0" applyFont="1" applyFill="1"/>
    <xf numFmtId="3" fontId="59" fillId="7" borderId="1" xfId="0" applyNumberFormat="1" applyFont="1" applyFill="1" applyBorder="1" applyAlignment="1" applyProtection="1">
      <alignment horizontal="center" vertical="center"/>
    </xf>
    <xf numFmtId="0" fontId="59" fillId="0" borderId="1" xfId="0" applyFont="1" applyBorder="1" applyAlignment="1" applyProtection="1">
      <alignment horizontal="right"/>
    </xf>
    <xf numFmtId="3" fontId="57" fillId="0" borderId="1" xfId="0" applyNumberFormat="1" applyFont="1" applyBorder="1"/>
    <xf numFmtId="3" fontId="57" fillId="0" borderId="1" xfId="0" applyNumberFormat="1" applyFont="1" applyFill="1" applyBorder="1"/>
    <xf numFmtId="3" fontId="57" fillId="0" borderId="0" xfId="0" applyNumberFormat="1" applyFont="1" applyBorder="1"/>
    <xf numFmtId="3" fontId="62" fillId="0" borderId="0" xfId="0" quotePrefix="1" applyNumberFormat="1" applyFont="1" applyBorder="1" applyAlignment="1" applyProtection="1">
      <alignment horizontal="left" vertical="center"/>
    </xf>
    <xf numFmtId="3" fontId="57" fillId="0" borderId="1" xfId="0" applyNumberFormat="1" applyFont="1" applyBorder="1" applyAlignment="1">
      <alignment horizontal="right"/>
    </xf>
    <xf numFmtId="3" fontId="57" fillId="0" borderId="0" xfId="0" applyNumberFormat="1" applyFont="1" applyFill="1" applyBorder="1"/>
    <xf numFmtId="3" fontId="1" fillId="0" borderId="1" xfId="0" applyNumberFormat="1" applyFont="1" applyBorder="1" applyAlignment="1" applyProtection="1">
      <alignment horizontal="right" vertical="center"/>
    </xf>
    <xf numFmtId="0" fontId="57" fillId="0" borderId="0" xfId="0" applyFont="1" applyProtection="1"/>
    <xf numFmtId="0" fontId="58" fillId="7" borderId="1" xfId="0" applyFont="1" applyFill="1" applyBorder="1" applyAlignment="1" applyProtection="1">
      <alignment horizontal="center" vertical="center"/>
    </xf>
    <xf numFmtId="0" fontId="64" fillId="7" borderId="35" xfId="0" applyFont="1" applyFill="1" applyBorder="1" applyAlignment="1" applyProtection="1">
      <alignment horizontal="left" vertical="center"/>
    </xf>
    <xf numFmtId="0" fontId="24" fillId="7" borderId="2" xfId="0" applyFont="1" applyFill="1" applyBorder="1" applyAlignment="1" applyProtection="1">
      <alignment vertical="center"/>
    </xf>
    <xf numFmtId="0" fontId="57" fillId="0" borderId="0" xfId="0" applyFont="1" applyFill="1" applyProtection="1"/>
    <xf numFmtId="0" fontId="58" fillId="0" borderId="1" xfId="0" applyFont="1" applyFill="1" applyBorder="1" applyAlignment="1" applyProtection="1">
      <alignment horizontal="center" vertical="center"/>
    </xf>
    <xf numFmtId="0" fontId="58" fillId="0" borderId="35" xfId="0" applyFont="1" applyFill="1" applyBorder="1" applyAlignment="1" applyProtection="1">
      <alignment horizontal="center" vertical="center"/>
    </xf>
    <xf numFmtId="0" fontId="58" fillId="0" borderId="2" xfId="0" applyFont="1" applyFill="1" applyBorder="1" applyProtection="1"/>
    <xf numFmtId="0" fontId="58" fillId="7" borderId="2" xfId="0" applyFont="1" applyFill="1" applyBorder="1" applyProtection="1"/>
    <xf numFmtId="9" fontId="57" fillId="5" borderId="1" xfId="3" applyNumberFormat="1" applyFont="1" applyFill="1" applyBorder="1" applyAlignment="1" applyProtection="1">
      <alignment horizontal="center" vertical="center"/>
      <protection locked="0"/>
    </xf>
    <xf numFmtId="0" fontId="57" fillId="0" borderId="0" xfId="0" applyFont="1" applyAlignment="1">
      <alignment wrapText="1"/>
    </xf>
    <xf numFmtId="10" fontId="57" fillId="0" borderId="0" xfId="3" applyNumberFormat="1" applyFont="1" applyFill="1" applyBorder="1" applyAlignment="1">
      <alignment horizontal="center" vertical="center"/>
    </xf>
    <xf numFmtId="10" fontId="57" fillId="5" borderId="1" xfId="3" applyNumberFormat="1" applyFont="1" applyFill="1" applyBorder="1" applyAlignment="1" applyProtection="1">
      <alignment horizontal="center" vertical="center"/>
      <protection locked="0"/>
    </xf>
    <xf numFmtId="0" fontId="65"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8" fillId="0" borderId="0" xfId="0" applyFont="1"/>
    <xf numFmtId="0" fontId="22" fillId="0" borderId="1" xfId="0" applyFont="1" applyBorder="1"/>
    <xf numFmtId="0" fontId="68"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68" fillId="0" borderId="91" xfId="0" applyFont="1" applyBorder="1"/>
    <xf numFmtId="0" fontId="22" fillId="5" borderId="91" xfId="0" applyFont="1" applyFill="1" applyBorder="1"/>
    <xf numFmtId="0" fontId="22" fillId="0" borderId="91" xfId="0" applyFont="1" applyBorder="1"/>
    <xf numFmtId="0" fontId="22" fillId="5" borderId="92" xfId="0" applyFont="1" applyFill="1" applyBorder="1"/>
    <xf numFmtId="0" fontId="68" fillId="33" borderId="93" xfId="0" applyFont="1" applyFill="1" applyBorder="1"/>
    <xf numFmtId="0" fontId="22" fillId="0" borderId="94" xfId="0" applyFont="1" applyBorder="1"/>
    <xf numFmtId="0" fontId="22" fillId="0" borderId="91" xfId="0" applyFont="1" applyFill="1" applyBorder="1"/>
    <xf numFmtId="0" fontId="22" fillId="0" borderId="90" xfId="0" applyFont="1" applyFill="1" applyBorder="1"/>
    <xf numFmtId="0" fontId="68" fillId="0" borderId="91" xfId="0" applyFont="1" applyBorder="1" applyAlignment="1">
      <alignment horizontal="right"/>
    </xf>
    <xf numFmtId="0" fontId="22" fillId="0" borderId="92" xfId="0" applyFont="1" applyBorder="1"/>
    <xf numFmtId="0" fontId="70" fillId="0" borderId="0" xfId="0" applyFont="1"/>
    <xf numFmtId="0" fontId="22" fillId="0" borderId="0" xfId="0" applyFont="1" applyAlignment="1">
      <alignment wrapText="1"/>
    </xf>
    <xf numFmtId="0" fontId="22" fillId="0" borderId="91" xfId="0" applyFont="1" applyBorder="1" applyAlignment="1">
      <alignment wrapText="1"/>
    </xf>
    <xf numFmtId="0" fontId="71"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9" fillId="32" borderId="91" xfId="0" applyNumberFormat="1" applyFont="1" applyFill="1" applyBorder="1" applyAlignment="1">
      <alignment horizontal="center" vertical="center" wrapText="1"/>
    </xf>
    <xf numFmtId="0" fontId="69" fillId="32" borderId="91" xfId="55" applyNumberFormat="1" applyFont="1" applyFill="1" applyBorder="1" applyAlignment="1">
      <alignment horizontal="center" vertical="center" wrapText="1"/>
    </xf>
    <xf numFmtId="4" fontId="72" fillId="34" borderId="91" xfId="0" applyNumberFormat="1" applyFont="1" applyFill="1" applyBorder="1" applyAlignment="1">
      <alignment wrapText="1"/>
    </xf>
    <xf numFmtId="4" fontId="72" fillId="34" borderId="91" xfId="0" applyNumberFormat="1" applyFont="1" applyFill="1" applyBorder="1" applyAlignment="1">
      <alignment vertical="top" wrapText="1"/>
    </xf>
    <xf numFmtId="4" fontId="72" fillId="34" borderId="90" xfId="0" applyNumberFormat="1" applyFont="1" applyFill="1" applyBorder="1" applyAlignment="1">
      <alignment wrapText="1"/>
    </xf>
    <xf numFmtId="4" fontId="72" fillId="34" borderId="95" xfId="0" applyNumberFormat="1" applyFont="1" applyFill="1" applyBorder="1" applyAlignment="1">
      <alignment wrapText="1"/>
    </xf>
    <xf numFmtId="4" fontId="73" fillId="35" borderId="91" xfId="0" applyNumberFormat="1" applyFont="1" applyFill="1" applyBorder="1" applyAlignment="1">
      <alignment wrapText="1"/>
    </xf>
    <xf numFmtId="0" fontId="68" fillId="33" borderId="39" xfId="0" applyFont="1" applyFill="1" applyBorder="1"/>
    <xf numFmtId="0" fontId="69"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3" fillId="0" borderId="0" xfId="0" quotePrefix="1" applyFont="1" applyAlignment="1" applyProtection="1">
      <alignment horizontal="left" wrapText="1" indent="1"/>
    </xf>
    <xf numFmtId="0" fontId="10" fillId="0" borderId="0" xfId="0" applyFont="1" applyAlignment="1" applyProtection="1">
      <alignment horizontal="left" wrapText="1" inden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35" xfId="0" applyFont="1" applyFill="1" applyBorder="1" applyAlignment="1" applyProtection="1">
      <alignment horizontal="center" vertical="center"/>
    </xf>
    <xf numFmtId="0" fontId="67" fillId="27" borderId="88" xfId="54" applyFont="1" applyAlignment="1">
      <alignment horizontal="center" vertical="center" wrapText="1"/>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163">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969696"/>
      <color rgb="FFC8F0C8"/>
      <color rgb="FF003366"/>
      <color rgb="FF339966"/>
      <color rgb="FF006600"/>
      <color rgb="FFFAFAC8"/>
      <color rgb="FFC864C8"/>
      <color rgb="FFC896C8"/>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751183072"/>
        <c:axId val="-1751184160"/>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787765616"/>
        <c:axId val="-1751183616"/>
      </c:lineChart>
      <c:catAx>
        <c:axId val="-1751183072"/>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751184160"/>
        <c:crosses val="autoZero"/>
        <c:auto val="1"/>
        <c:lblAlgn val="ctr"/>
        <c:lblOffset val="100"/>
        <c:noMultiLvlLbl val="0"/>
      </c:catAx>
      <c:valAx>
        <c:axId val="-1751184160"/>
        <c:scaling>
          <c:orientation val="minMax"/>
        </c:scaling>
        <c:delete val="0"/>
        <c:axPos val="l"/>
        <c:majorGridlines/>
        <c:numFmt formatCode="0.0%" sourceLinked="1"/>
        <c:majorTickMark val="in"/>
        <c:minorTickMark val="in"/>
        <c:tickLblPos val="nextTo"/>
        <c:crossAx val="-1751183072"/>
        <c:crosses val="autoZero"/>
        <c:crossBetween val="between"/>
      </c:valAx>
      <c:valAx>
        <c:axId val="-1751183616"/>
        <c:scaling>
          <c:orientation val="minMax"/>
          <c:max val="1"/>
          <c:min val="0"/>
        </c:scaling>
        <c:delete val="0"/>
        <c:axPos val="r"/>
        <c:numFmt formatCode="0.0%" sourceLinked="1"/>
        <c:majorTickMark val="in"/>
        <c:minorTickMark val="in"/>
        <c:tickLblPos val="nextTo"/>
        <c:crossAx val="-1787765616"/>
        <c:crosses val="max"/>
        <c:crossBetween val="between"/>
      </c:valAx>
      <c:catAx>
        <c:axId val="-1787765616"/>
        <c:scaling>
          <c:orientation val="minMax"/>
        </c:scaling>
        <c:delete val="1"/>
        <c:axPos val="b"/>
        <c:numFmt formatCode="#,##0" sourceLinked="1"/>
        <c:majorTickMark val="out"/>
        <c:minorTickMark val="none"/>
        <c:tickLblPos val="nextTo"/>
        <c:crossAx val="-1751183616"/>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1526456672"/>
        <c:axId val="-1526456128"/>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1526452320"/>
        <c:axId val="-1526451232"/>
      </c:lineChart>
      <c:catAx>
        <c:axId val="-1526456672"/>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526456128"/>
        <c:crosses val="autoZero"/>
        <c:auto val="1"/>
        <c:lblAlgn val="ctr"/>
        <c:lblOffset val="100"/>
        <c:noMultiLvlLbl val="0"/>
      </c:catAx>
      <c:valAx>
        <c:axId val="-1526456128"/>
        <c:scaling>
          <c:orientation val="minMax"/>
        </c:scaling>
        <c:delete val="0"/>
        <c:axPos val="l"/>
        <c:majorGridlines/>
        <c:numFmt formatCode="0.0%" sourceLinked="1"/>
        <c:majorTickMark val="in"/>
        <c:minorTickMark val="in"/>
        <c:tickLblPos val="nextTo"/>
        <c:crossAx val="-1526456672"/>
        <c:crosses val="autoZero"/>
        <c:crossBetween val="between"/>
      </c:valAx>
      <c:valAx>
        <c:axId val="-1526451232"/>
        <c:scaling>
          <c:orientation val="minMax"/>
          <c:max val="1"/>
          <c:min val="0"/>
        </c:scaling>
        <c:delete val="0"/>
        <c:axPos val="r"/>
        <c:numFmt formatCode="0.0%" sourceLinked="1"/>
        <c:majorTickMark val="in"/>
        <c:minorTickMark val="in"/>
        <c:tickLblPos val="nextTo"/>
        <c:crossAx val="-1526452320"/>
        <c:crosses val="max"/>
        <c:crossBetween val="between"/>
      </c:valAx>
      <c:catAx>
        <c:axId val="-1526452320"/>
        <c:scaling>
          <c:orientation val="minMax"/>
        </c:scaling>
        <c:delete val="1"/>
        <c:axPos val="b"/>
        <c:numFmt formatCode="0.00%" sourceLinked="1"/>
        <c:majorTickMark val="out"/>
        <c:minorTickMark val="none"/>
        <c:tickLblPos val="nextTo"/>
        <c:crossAx val="-1526451232"/>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1526453408"/>
        <c:axId val="-1526453952"/>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526455584"/>
        <c:axId val="-1526452864"/>
      </c:lineChart>
      <c:catAx>
        <c:axId val="-1526453408"/>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526453952"/>
        <c:crosses val="autoZero"/>
        <c:auto val="1"/>
        <c:lblAlgn val="ctr"/>
        <c:lblOffset val="100"/>
        <c:noMultiLvlLbl val="0"/>
      </c:catAx>
      <c:valAx>
        <c:axId val="-1526453952"/>
        <c:scaling>
          <c:orientation val="minMax"/>
        </c:scaling>
        <c:delete val="0"/>
        <c:axPos val="l"/>
        <c:majorGridlines/>
        <c:numFmt formatCode="0.0%" sourceLinked="1"/>
        <c:majorTickMark val="in"/>
        <c:minorTickMark val="in"/>
        <c:tickLblPos val="nextTo"/>
        <c:crossAx val="-1526453408"/>
        <c:crosses val="autoZero"/>
        <c:crossBetween val="between"/>
      </c:valAx>
      <c:valAx>
        <c:axId val="-1526452864"/>
        <c:scaling>
          <c:orientation val="minMax"/>
          <c:max val="1"/>
          <c:min val="0"/>
        </c:scaling>
        <c:delete val="0"/>
        <c:axPos val="r"/>
        <c:numFmt formatCode="0.0%" sourceLinked="1"/>
        <c:majorTickMark val="in"/>
        <c:minorTickMark val="in"/>
        <c:tickLblPos val="nextTo"/>
        <c:crossAx val="-1526455584"/>
        <c:crosses val="max"/>
        <c:crossBetween val="between"/>
      </c:valAx>
      <c:catAx>
        <c:axId val="-1526455584"/>
        <c:scaling>
          <c:orientation val="minMax"/>
        </c:scaling>
        <c:delete val="1"/>
        <c:axPos val="b"/>
        <c:numFmt formatCode="#,##0" sourceLinked="1"/>
        <c:majorTickMark val="out"/>
        <c:minorTickMark val="none"/>
        <c:tickLblPos val="nextTo"/>
        <c:crossAx val="-1526452864"/>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526455040"/>
        <c:axId val="-1526454496"/>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514700496"/>
        <c:axId val="-1514694512"/>
      </c:lineChart>
      <c:catAx>
        <c:axId val="-1526455040"/>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526454496"/>
        <c:crosses val="autoZero"/>
        <c:auto val="1"/>
        <c:lblAlgn val="ctr"/>
        <c:lblOffset val="100"/>
        <c:noMultiLvlLbl val="0"/>
      </c:catAx>
      <c:valAx>
        <c:axId val="-1526454496"/>
        <c:scaling>
          <c:orientation val="minMax"/>
        </c:scaling>
        <c:delete val="0"/>
        <c:axPos val="l"/>
        <c:majorGridlines/>
        <c:numFmt formatCode="0.0%" sourceLinked="1"/>
        <c:majorTickMark val="in"/>
        <c:minorTickMark val="in"/>
        <c:tickLblPos val="nextTo"/>
        <c:crossAx val="-1526455040"/>
        <c:crosses val="autoZero"/>
        <c:crossBetween val="between"/>
      </c:valAx>
      <c:valAx>
        <c:axId val="-1514694512"/>
        <c:scaling>
          <c:orientation val="minMax"/>
          <c:max val="1"/>
          <c:min val="0"/>
        </c:scaling>
        <c:delete val="0"/>
        <c:axPos val="r"/>
        <c:numFmt formatCode="0.0%" sourceLinked="1"/>
        <c:majorTickMark val="in"/>
        <c:minorTickMark val="in"/>
        <c:tickLblPos val="nextTo"/>
        <c:crossAx val="-1514700496"/>
        <c:crosses val="max"/>
        <c:crossBetween val="between"/>
      </c:valAx>
      <c:catAx>
        <c:axId val="-1514700496"/>
        <c:scaling>
          <c:orientation val="minMax"/>
        </c:scaling>
        <c:delete val="1"/>
        <c:axPos val="b"/>
        <c:numFmt formatCode="0.00%" sourceLinked="1"/>
        <c:majorTickMark val="out"/>
        <c:minorTickMark val="none"/>
        <c:tickLblPos val="nextTo"/>
        <c:crossAx val="-1514694512"/>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esinvesticijos.lt/" TargetMode="External"/><Relationship Id="rId2" Type="http://schemas.openxmlformats.org/officeDocument/2006/relationships/image" Target="../media/image1.jpeg"/><Relationship Id="rId1" Type="http://schemas.openxmlformats.org/officeDocument/2006/relationships/hyperlink" Target="http://www.cpva.lt/" TargetMode="External"/><Relationship Id="rId6" Type="http://schemas.openxmlformats.org/officeDocument/2006/relationships/image" Target="../media/image3.png"/><Relationship Id="rId5" Type="http://schemas.openxmlformats.org/officeDocument/2006/relationships/hyperlink" Target="http://www.ppplietuva.lt/" TargetMode="External"/><Relationship Id="rId4"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49</xdr:row>
      <xdr:rowOff>85725</xdr:rowOff>
    </xdr:to>
    <xdr:grpSp>
      <xdr:nvGrpSpPr>
        <xdr:cNvPr id="3048743" name="Group 1"/>
        <xdr:cNvGrpSpPr>
          <a:grpSpLocks/>
        </xdr:cNvGrpSpPr>
      </xdr:nvGrpSpPr>
      <xdr:grpSpPr bwMode="auto">
        <a:xfrm>
          <a:off x="95250" y="11144250"/>
          <a:ext cx="10267950" cy="742950"/>
          <a:chOff x="95250" y="12658725"/>
          <a:chExt cx="9807178" cy="742950"/>
        </a:xfrm>
      </xdr:grpSpPr>
      <xdr:cxnSp macro="">
        <xdr:nvCxnSpPr>
          <xdr:cNvPr id="9" name="Linija"/>
          <xdr:cNvCxnSpPr/>
        </xdr:nvCxnSpPr>
        <xdr:spPr bwMode="auto">
          <a:xfrm flipV="1">
            <a:off x="95250" y="12658725"/>
            <a:ext cx="9807178"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pic>
        <xdr:nvPicPr>
          <xdr:cNvPr id="3048746" name="CPVA_logo" descr="R:\1 Komunikacijos skyrius\Logotipai\CPVA\CPVA kortele A42.JPG">
            <a:hlinkClick xmlns:r="http://schemas.openxmlformats.org/officeDocument/2006/relationships" r:id="rId1" tooltip="Viešoji įstaiga Centrinė projektų valdymo agentūra"/>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12696825"/>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7" name="ESP_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29125" y="12696825"/>
            <a:ext cx="1790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8" name="PPP_logo">
            <a:hlinkClick xmlns:r="http://schemas.openxmlformats.org/officeDocument/2006/relationships" r:id="rId5" tooltip="PPP Lietuva"/>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0" y="12696825"/>
            <a:ext cx="1962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absoluteAnchor>
    <xdr:pos x="95250" y="123825"/>
    <xdr:ext cx="540543" cy="273844"/>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xdr:absoluteAnchor>
    <xdr:pos x="95250" y="447675"/>
    <xdr:ext cx="540543" cy="273844"/>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mc:AlternateContent xmlns:mc="http://schemas.openxmlformats.org/markup-compatibility/2006">
    <mc:Choice xmlns:a14="http://schemas.microsoft.com/office/drawing/2010/main" Requires="a14">
      <xdr:twoCellAnchor>
        <xdr:from>
          <xdr:col>2</xdr:col>
          <xdr:colOff>1257300</xdr:colOff>
          <xdr:row>10</xdr:row>
          <xdr:rowOff>85725</xdr:rowOff>
        </xdr:from>
        <xdr:to>
          <xdr:col>2</xdr:col>
          <xdr:colOff>3648075</xdr:colOff>
          <xdr:row>10</xdr:row>
          <xdr:rowOff>304800</xdr:rowOff>
        </xdr:to>
        <xdr:sp macro="" textlink="">
          <xdr:nvSpPr>
            <xdr:cNvPr id="3120129" name="Button 1" hidden="1">
              <a:extLst>
                <a:ext uri="{63B3BB69-23CF-44E3-9099-C40C66FF867C}">
                  <a14:compatExt spid="_x0000_s31201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Perskaičiuoti VPSP mokėjimus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stina-gi/AppData/Local/Microsoft/Windows/INetCache/Content.Outlook/1GE6LUT7/Ip_skaiciuokle_v1-2-5_atnaujinta_20151214_PRIELAIDU_PVZ.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ppplietuva.lt/Users/j.sukstaite/Downloads/Ip_skaiciuokle_v1%202%204_20150703_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B.1"/>
      <sheetName val="B.2"/>
      <sheetName val="B.3"/>
      <sheetName val="B.4"/>
      <sheetName val="B.5"/>
      <sheetName val="B.6"/>
      <sheetName val="C.1"/>
      <sheetName val="C.2"/>
      <sheetName val="C.3"/>
      <sheetName val="C.4"/>
      <sheetName val="C.5"/>
      <sheetName val="C.6"/>
      <sheetName val="D.1"/>
      <sheetName val="D.2"/>
      <sheetName val="D.3"/>
      <sheetName val="D.4"/>
      <sheetName val="D.5"/>
      <sheetName val="D.6"/>
      <sheetName val="A.0"/>
      <sheetName val="B.0"/>
      <sheetName val="C.0"/>
      <sheetName val="D.0"/>
      <sheetName val="3"/>
      <sheetName val="4"/>
      <sheetName val="5.1"/>
      <sheetName val="5.2"/>
      <sheetName val="5.3"/>
      <sheetName val="5.4"/>
      <sheetName val="5.5"/>
      <sheetName val="6.1"/>
      <sheetName val="6.2"/>
      <sheetName val="6.3"/>
      <sheetName val="Prielaidos_energetikai"/>
    </sheetNames>
    <sheetDataSet>
      <sheetData sheetId="0">
        <row r="2">
          <cell r="E2" t="str">
            <v>Ne</v>
          </cell>
          <cell r="J2">
            <v>1</v>
          </cell>
          <cell r="N2" t="str">
            <v>A.1</v>
          </cell>
          <cell r="S2">
            <v>1</v>
          </cell>
          <cell r="T2" t="str">
            <v>KLAIDA Nr.1. Jūs nurodėtė ne visas reikalingas sumas raudonai pažymėtose biudžeto eilutėse. Jei lėšų srautas nenumatomas, nurodykite 0.</v>
          </cell>
          <cell r="AE2" t="str">
            <v>Ne</v>
          </cell>
        </row>
        <row r="3">
          <cell r="J3">
            <v>2</v>
          </cell>
          <cell r="N3" t="str">
            <v>A.2</v>
          </cell>
          <cell r="S3">
            <v>2</v>
          </cell>
          <cell r="T3" t="str">
            <v>KLAIDA Nr. 2. Investicijų likutinė vertė gali būti nurodoma tik paskutiniais projekto ataskaitinio laikotarpio metais</v>
          </cell>
        </row>
        <row r="4">
          <cell r="E4" t="str">
            <v>LT</v>
          </cell>
          <cell r="J4">
            <v>3</v>
          </cell>
          <cell r="N4" t="str">
            <v>A.3</v>
          </cell>
          <cell r="S4">
            <v>3</v>
          </cell>
          <cell r="T4" t="str">
            <v>KLAIDA Nr. 3. Pažymėtose eilutėse SE poveikis nurodytas rankiniu būdu (ištrintos formulės). IP pateikite paaiškinimą, arba atkurkite formules (SE vartotojo formos mygtukas 'ATKURTI')</v>
          </cell>
        </row>
        <row r="5">
          <cell r="E5" t="str">
            <v>EN</v>
          </cell>
          <cell r="J5">
            <v>4</v>
          </cell>
          <cell r="N5" t="str">
            <v>A.4</v>
          </cell>
          <cell r="S5">
            <v>4</v>
          </cell>
          <cell r="T5" t="str">
            <v/>
          </cell>
        </row>
        <row r="6">
          <cell r="J6">
            <v>5</v>
          </cell>
          <cell r="N6" t="str">
            <v>A.5</v>
          </cell>
          <cell r="S6">
            <v>5</v>
          </cell>
          <cell r="T6" t="str">
            <v/>
          </cell>
        </row>
        <row r="7">
          <cell r="J7">
            <v>6</v>
          </cell>
          <cell r="N7" t="str">
            <v>A.6</v>
          </cell>
          <cell r="S7">
            <v>6</v>
          </cell>
          <cell r="T7" t="str">
            <v/>
          </cell>
        </row>
        <row r="8">
          <cell r="J8">
            <v>7</v>
          </cell>
          <cell r="N8" t="str">
            <v>B.1</v>
          </cell>
          <cell r="S8">
            <v>7</v>
          </cell>
          <cell r="T8" t="str">
            <v/>
          </cell>
        </row>
        <row r="9">
          <cell r="J9">
            <v>8</v>
          </cell>
          <cell r="N9" t="str">
            <v>B.2</v>
          </cell>
          <cell r="S9">
            <v>8</v>
          </cell>
          <cell r="T9" t="str">
            <v/>
          </cell>
        </row>
        <row r="10">
          <cell r="J10">
            <v>9</v>
          </cell>
          <cell r="N10" t="str">
            <v>B.3</v>
          </cell>
          <cell r="S10">
            <v>9</v>
          </cell>
          <cell r="T10" t="str">
            <v/>
          </cell>
        </row>
        <row r="11">
          <cell r="J11">
            <v>10</v>
          </cell>
          <cell r="N11" t="str">
            <v>B.4</v>
          </cell>
          <cell r="S11">
            <v>10</v>
          </cell>
          <cell r="T11" t="str">
            <v/>
          </cell>
        </row>
        <row r="12">
          <cell r="N12" t="str">
            <v>B.5</v>
          </cell>
        </row>
        <row r="13">
          <cell r="N13" t="str">
            <v>B.6</v>
          </cell>
        </row>
        <row r="14">
          <cell r="N14" t="str">
            <v>C.1</v>
          </cell>
        </row>
        <row r="15">
          <cell r="N15" t="str">
            <v>C.2</v>
          </cell>
        </row>
        <row r="16">
          <cell r="N16" t="str">
            <v>C.3</v>
          </cell>
        </row>
        <row r="17">
          <cell r="N17" t="str">
            <v>C.4</v>
          </cell>
        </row>
        <row r="18">
          <cell r="N18" t="str">
            <v>C.5</v>
          </cell>
        </row>
        <row r="19">
          <cell r="N19" t="str">
            <v>C.6</v>
          </cell>
        </row>
        <row r="20">
          <cell r="N20" t="str">
            <v>D.1</v>
          </cell>
        </row>
        <row r="21">
          <cell r="N21" t="str">
            <v>D.2</v>
          </cell>
        </row>
        <row r="22">
          <cell r="N22" t="str">
            <v>D.3</v>
          </cell>
        </row>
        <row r="23">
          <cell r="N23" t="str">
            <v>D.4</v>
          </cell>
        </row>
        <row r="24">
          <cell r="N24" t="str">
            <v>D.5</v>
          </cell>
        </row>
        <row r="25">
          <cell r="N25" t="str">
            <v>D.6</v>
          </cell>
        </row>
      </sheetData>
      <sheetData sheetId="1">
        <row r="3">
          <cell r="C3">
            <v>0.21</v>
          </cell>
        </row>
        <row r="4">
          <cell r="C4">
            <v>0.21</v>
          </cell>
        </row>
        <row r="5">
          <cell r="C5">
            <v>0.21</v>
          </cell>
        </row>
        <row r="6">
          <cell r="C6">
            <v>0.21</v>
          </cell>
        </row>
        <row r="7">
          <cell r="C7">
            <v>0.21</v>
          </cell>
        </row>
        <row r="8">
          <cell r="C8" t="str">
            <v>-</v>
          </cell>
        </row>
        <row r="9">
          <cell r="C9">
            <v>0.21</v>
          </cell>
        </row>
        <row r="10">
          <cell r="C10">
            <v>0.21</v>
          </cell>
        </row>
        <row r="13">
          <cell r="C13">
            <v>0.21</v>
          </cell>
        </row>
        <row r="14">
          <cell r="C14">
            <v>0.21</v>
          </cell>
        </row>
        <row r="18">
          <cell r="C18">
            <v>0.21</v>
          </cell>
        </row>
        <row r="19">
          <cell r="C19" t="str">
            <v>-</v>
          </cell>
        </row>
        <row r="20">
          <cell r="C20">
            <v>0.21</v>
          </cell>
        </row>
        <row r="21">
          <cell r="C21">
            <v>0.21</v>
          </cell>
        </row>
        <row r="22">
          <cell r="C22">
            <v>0.21</v>
          </cell>
        </row>
        <row r="23">
          <cell r="C23">
            <v>0.21</v>
          </cell>
        </row>
      </sheetData>
      <sheetData sheetId="2" refreshError="1"/>
      <sheetData sheetId="3">
        <row r="1">
          <cell r="B1" t="str">
            <v>Naudos (žalos) komponentai</v>
          </cell>
          <cell r="C1" t="str">
            <v>Sektorius_I</v>
          </cell>
          <cell r="D1" t="str">
            <v>Naudos (žalos) komponentai_I</v>
          </cell>
          <cell r="E1" t="str">
            <v>Projekto tipo sektoriuje kodas</v>
          </cell>
          <cell r="F1" t="str">
            <v>Nauda/Žala</v>
          </cell>
        </row>
        <row r="2">
          <cell r="B2" t="str">
            <v xml:space="preserve">1. Statistinio gyvenimo vertė </v>
          </cell>
          <cell r="C2" t="str">
            <v>Sveikatos apsauga</v>
          </cell>
          <cell r="D2" t="str">
            <v xml:space="preserve">Statistinio gyvenimo vertė </v>
          </cell>
          <cell r="E2" t="str">
            <v>1.1.</v>
          </cell>
          <cell r="F2" t="str">
            <v>N</v>
          </cell>
        </row>
        <row r="3">
          <cell r="B3" t="str">
            <v>2. Gyvenimo metų vertė</v>
          </cell>
          <cell r="C3" t="str">
            <v>Sveikatos apsauga</v>
          </cell>
          <cell r="D3" t="str">
            <v>Gyvenimo metų vertė</v>
          </cell>
          <cell r="E3" t="str">
            <v>1.1.</v>
          </cell>
          <cell r="F3" t="str">
            <v>N</v>
          </cell>
        </row>
        <row r="4">
          <cell r="B4" t="str">
            <v>3. Dėl ligos prarastos darbo dienos vertė</v>
          </cell>
          <cell r="C4" t="str">
            <v>Sveikatos apsauga</v>
          </cell>
          <cell r="D4" t="str">
            <v>Dėl ligos prarastos darbo dienos vertė</v>
          </cell>
          <cell r="E4" t="str">
            <v>1.1.</v>
          </cell>
          <cell r="F4" t="str">
            <v>N</v>
          </cell>
        </row>
        <row r="5">
          <cell r="B5" t="str">
            <v>4.1. Laiko sąnaudų, patiriamų siekiant gauti sveikatos priežiūros paslaugas, sumažėjimas (darbo laiko vertė)</v>
          </cell>
          <cell r="C5" t="str">
            <v>Sveikatos apsauga</v>
          </cell>
          <cell r="D5" t="str">
            <v>Laiko sąnaudų, patiriamų siekiant gauti sveikatos priežiūros paslaugas, sumažėjimas</v>
          </cell>
          <cell r="E5" t="str">
            <v>1.1.</v>
          </cell>
          <cell r="F5" t="str">
            <v>N</v>
          </cell>
        </row>
        <row r="6">
          <cell r="B6" t="str">
            <v>4.2. Laiko sąnaudų, patiriamų siekiant gauti sveikatos priežiūros paslaugas, sumažėjimas (ne darbo laiko vertė)</v>
          </cell>
          <cell r="C6" t="str">
            <v>Sveikatos apsauga</v>
          </cell>
          <cell r="D6" t="str">
            <v xml:space="preserve">Laiko nuostoliai dėl padidėjusių transporto spūsčių </v>
          </cell>
          <cell r="E6" t="str">
            <v>1.1.</v>
          </cell>
          <cell r="F6" t="str">
            <v>Ž</v>
          </cell>
        </row>
        <row r="7">
          <cell r="B7" t="str">
            <v>5.1. Laiko nuostoliai dėl padidėjusių transporto spūsčių (darbo reikalais vykstančio keleivio laiko vertė)</v>
          </cell>
          <cell r="C7" t="str">
            <v>Sveikatos apsauga</v>
          </cell>
          <cell r="D7" t="str">
            <v>Oro taršos padidėjimas dėl padidėjusių transporto spūsčių</v>
          </cell>
          <cell r="E7" t="str">
            <v>1.1.</v>
          </cell>
          <cell r="F7" t="str">
            <v>Ž</v>
          </cell>
        </row>
        <row r="8">
          <cell r="B8" t="str">
            <v>5.2. Laiko nuostoliai dėl padidėjusių transporto spūsčių (ne darbo reikalais vykstančio keleivio laiko vertė)</v>
          </cell>
          <cell r="C8" t="str">
            <v>Sveikatos apsauga</v>
          </cell>
          <cell r="D8" t="str">
            <v>Anglies dioksido emisijos padidėjimas dėl padidėjusių transporto spūsčių</v>
          </cell>
          <cell r="E8" t="str">
            <v>1.1.</v>
          </cell>
          <cell r="F8" t="str">
            <v>Ž</v>
          </cell>
        </row>
        <row r="9">
          <cell r="B9" t="str">
            <v>5.3. Laiko nuostoliai dėl padidėjusių transporto spūsčių (pervežamo krovinio laiko vertė)</v>
          </cell>
          <cell r="C9" t="str">
            <v>Sveikatos apsauga</v>
          </cell>
          <cell r="D9" t="str">
            <v xml:space="preserve">Statistinio gyvenimo vertė </v>
          </cell>
          <cell r="E9" t="str">
            <v>1.2.</v>
          </cell>
          <cell r="F9" t="str">
            <v>N</v>
          </cell>
        </row>
        <row r="10">
          <cell r="B10" t="str">
            <v>6.1. Oro taršos padidėjimas dėl padidėjusių transporto spūsčių (NOX)</v>
          </cell>
          <cell r="C10" t="str">
            <v>Sveikatos apsauga</v>
          </cell>
          <cell r="D10" t="str">
            <v>Gyvenimo metų vertė</v>
          </cell>
          <cell r="E10" t="str">
            <v>1.2.</v>
          </cell>
          <cell r="F10" t="str">
            <v>N</v>
          </cell>
        </row>
        <row r="11">
          <cell r="B11" t="str">
            <v>6.2. Oro taršos padidėjimas dėl padidėjusių transporto spūsčių (NMLOJ)</v>
          </cell>
          <cell r="C11" t="str">
            <v>Sveikatos apsauga</v>
          </cell>
          <cell r="D11" t="str">
            <v>Dėl ligos prarastos darbo dienos vertė</v>
          </cell>
          <cell r="E11" t="str">
            <v>1.2.</v>
          </cell>
          <cell r="F11" t="str">
            <v>N</v>
          </cell>
        </row>
        <row r="12">
          <cell r="B12" t="str">
            <v>6.3. Oro taršos padidėjimas dėl padidėjusių transporto spūsčių (SO2)</v>
          </cell>
          <cell r="C12" t="str">
            <v>Sveikatos apsauga</v>
          </cell>
          <cell r="D12" t="str">
            <v>Laiko sąnaudų, patiriamų siekiant gauti sveikatos priežiūros paslaugas, sumažėjimas</v>
          </cell>
          <cell r="E12" t="str">
            <v>1.3.</v>
          </cell>
          <cell r="F12" t="str">
            <v>N</v>
          </cell>
        </row>
        <row r="13">
          <cell r="B13" t="str">
            <v>6.4. Oro taršos padidėjimas dėl padidėjusių transporto spūsčių (KD2,5; didmiestis)</v>
          </cell>
          <cell r="C13" t="str">
            <v>Socialinė apsauga</v>
          </cell>
          <cell r="D13" t="str">
            <v>Darbo paieškos laiko ekonomija</v>
          </cell>
          <cell r="E13" t="str">
            <v>2.1.</v>
          </cell>
          <cell r="F13" t="str">
            <v>N</v>
          </cell>
        </row>
        <row r="14">
          <cell r="B14" t="str">
            <v>6.6. Oro taršos padidėjimas dėl padidėjusių transporto spūsčių (KD2,5; miestas)</v>
          </cell>
          <cell r="C14" t="str">
            <v>Socialinė apsauga</v>
          </cell>
          <cell r="D14" t="str">
            <v>Įsidarbinusių asmenų sveikatos pagerėjimo teikiama nauda</v>
          </cell>
          <cell r="E14" t="str">
            <v>2.1.</v>
          </cell>
          <cell r="F14" t="str">
            <v>N</v>
          </cell>
        </row>
        <row r="15">
          <cell r="B15" t="str">
            <v>6.6. Oro taršos padidėjimas dėl padidėjusių transporto spūsčių (KD2,5; kaimas)</v>
          </cell>
          <cell r="C15" t="str">
            <v>Socialinė apsauga</v>
          </cell>
          <cell r="D15" t="str">
            <v xml:space="preserve">Padidėjęs priežiūros paslaugų prieinamumas </v>
          </cell>
          <cell r="E15" t="str">
            <v>2.2.</v>
          </cell>
          <cell r="F15" t="str">
            <v>N</v>
          </cell>
        </row>
        <row r="16">
          <cell r="B16" t="str">
            <v>6.7. Oro taršos padidėjimas dėl padidėjusių transporto spūsčių (KD10; didmiestis)</v>
          </cell>
          <cell r="C16" t="str">
            <v>Socialinė apsauga</v>
          </cell>
          <cell r="D16" t="str">
            <v>Įsidarbinusių asmenų sveikatos pagerėjimo teikiama nauda</v>
          </cell>
          <cell r="E16" t="str">
            <v>2.2.</v>
          </cell>
          <cell r="F16" t="str">
            <v>N</v>
          </cell>
        </row>
        <row r="17">
          <cell r="B17" t="str">
            <v>6.8. Oro taršos padidėjimas dėl padidėjusių transporto spūsčių (KD10; miestas)</v>
          </cell>
          <cell r="C17" t="str">
            <v>Socialinė apsauga</v>
          </cell>
          <cell r="D17" t="str">
            <v xml:space="preserve">Padidėjęs priežiūros paslaugų prieinamumas </v>
          </cell>
          <cell r="E17" t="str">
            <v>2.3.</v>
          </cell>
          <cell r="F17" t="str">
            <v>N</v>
          </cell>
        </row>
        <row r="18">
          <cell r="B18" t="str">
            <v>6.9. Oro taršos padidėjimas dėl padidėjusių transporto spūsčių (KD10; kaimas)</v>
          </cell>
          <cell r="C18" t="str">
            <v>Socialinė apsauga</v>
          </cell>
          <cell r="D18" t="str">
            <v>Įsidarbinusių asmenų sveikatos pagerėjimo teikiama nauda</v>
          </cell>
          <cell r="E18" t="str">
            <v>2.3.</v>
          </cell>
          <cell r="F18" t="str">
            <v>N</v>
          </cell>
        </row>
        <row r="19">
          <cell r="B19" t="str">
            <v>7. Anglies dioksido (kaip šiltnamio efektą sukeliančių dujų) emisijos padidėjimas dėl padidėjusių transporto spūsčių (centrinė vertė)</v>
          </cell>
          <cell r="C19" t="str">
            <v>Socialinė apsauga</v>
          </cell>
          <cell r="D19" t="str">
            <v>Pagerintos socialiai pažeidžiamų asmenų galimybės apsirūpinti būstu</v>
          </cell>
          <cell r="E19" t="str">
            <v>2.4.</v>
          </cell>
          <cell r="F19" t="str">
            <v>N</v>
          </cell>
        </row>
        <row r="20">
          <cell r="B20" t="str">
            <v>1.1. Darbo paieškos laiko ekonomija (už minimalų atlyginimą įdarbinto bedarbio kuriamas produktas)</v>
          </cell>
          <cell r="C20" t="str">
            <v>Švietimas ir mokslas</v>
          </cell>
          <cell r="D20" t="str">
            <v>Pasiryžimas sumokėti už padidėjusį ikimokyklinio ugdymo paslaugų prieinamumą</v>
          </cell>
          <cell r="E20" t="str">
            <v>3.1.</v>
          </cell>
          <cell r="F20" t="str">
            <v>N</v>
          </cell>
        </row>
        <row r="21">
          <cell r="B21" t="str">
            <v>1.2. Darbo paieškos laiko ekonomija (darbdavio atstovo laiko vertė)</v>
          </cell>
          <cell r="C21" t="str">
            <v>Švietimas ir mokslas</v>
          </cell>
          <cell r="D21" t="str">
            <v xml:space="preserve">Pasiryžimas sumokėti už pagerėjusią ugdymo infrastruktūros ir paslaugų kokybę </v>
          </cell>
          <cell r="E21" t="str">
            <v>3.2.</v>
          </cell>
          <cell r="F21" t="str">
            <v>N</v>
          </cell>
        </row>
        <row r="22">
          <cell r="B22" t="str">
            <v>1.3. Darbo paieškos laiko ekonomija (darbo ieškančio asmens laiko vertė)</v>
          </cell>
          <cell r="C22" t="str">
            <v>Švietimas ir mokslas</v>
          </cell>
          <cell r="D22" t="str">
            <v>Pagerintų įgūdžių dėka pasiektas darbo užmokesčio padidėjimas</v>
          </cell>
          <cell r="E22" t="str">
            <v>3.3.</v>
          </cell>
          <cell r="F22" t="str">
            <v>N</v>
          </cell>
        </row>
        <row r="23">
          <cell r="B23" t="str">
            <v>2. Padidėjęs priežiūros paslaugų prieinamumas (išvengtos priežiūros sąnaudos)</v>
          </cell>
          <cell r="C23" t="str">
            <v>Švietimas ir mokslas</v>
          </cell>
          <cell r="D23" t="str">
            <v>Pagerintų įgūdžių dėka pasiektas darbo užmokesčio padidėjimas</v>
          </cell>
          <cell r="E23" t="str">
            <v>3.4.</v>
          </cell>
          <cell r="F23" t="str">
            <v>N</v>
          </cell>
        </row>
        <row r="24">
          <cell r="B24" t="str">
            <v>3. Įsidarbinusių asmenų sveikatos pagerėjimo teikiama nauda</v>
          </cell>
          <cell r="C24" t="str">
            <v>Švietimas ir mokslas</v>
          </cell>
          <cell r="D24" t="str">
            <v>Pagerintų įgūdžių dėka pasiektas darbo užmokesčio padidėjimas</v>
          </cell>
          <cell r="E24" t="str">
            <v>3.5.</v>
          </cell>
          <cell r="F24" t="str">
            <v>N</v>
          </cell>
        </row>
        <row r="25">
          <cell r="B25" t="str">
            <v>4. Pagerintos socialiai pažeidžiamų asmenų galimybės apsirūpinti būstu</v>
          </cell>
          <cell r="C25" t="str">
            <v>Švietimas ir mokslas</v>
          </cell>
          <cell r="D25" t="str">
            <v xml:space="preserve"> Žinių kūrimo vertė (mokslinių publikacijų rengimo nauda)</v>
          </cell>
          <cell r="E25" t="str">
            <v>3.5.</v>
          </cell>
          <cell r="F25" t="str">
            <v>N</v>
          </cell>
        </row>
        <row r="26">
          <cell r="C26" t="str">
            <v>Švietimas ir mokslas</v>
          </cell>
          <cell r="D26" t="str">
            <v>Žinių kūrimo vertė (mokslinių publikacijų citavimo nauda)</v>
          </cell>
          <cell r="E26" t="str">
            <v>3.5.</v>
          </cell>
          <cell r="F26" t="str">
            <v>N</v>
          </cell>
        </row>
        <row r="27">
          <cell r="B27" t="str">
            <v>1.1. Pasiryžimas sumokėti už padidėjusį ikimokyklinio ugdymo paslaugų prieinamumą (išvengtos privačių darželių sąnaudos)</v>
          </cell>
          <cell r="C27" t="str">
            <v>Švietimas ir mokslas</v>
          </cell>
          <cell r="D27" t="str">
            <v>Inovacijų produktų komercinimo vertė</v>
          </cell>
          <cell r="E27" t="str">
            <v>3.5.</v>
          </cell>
          <cell r="F27" t="str">
            <v>N</v>
          </cell>
        </row>
        <row r="28">
          <cell r="B28" t="str">
            <v>1.2. Pasiryžimas sumokėti už padidėjusį ikimokyklinio ugdymo paslaugų prieinamumą (išvengtos į namus atvykstančių auklių sąnaudos)</v>
          </cell>
          <cell r="C28" t="str">
            <v>Švietimas ir mokslas</v>
          </cell>
          <cell r="D28" t="str">
            <v>Pumpurinių įmonių ekonominė vertė</v>
          </cell>
          <cell r="E28" t="str">
            <v>3.5.</v>
          </cell>
          <cell r="F28" t="str">
            <v>N</v>
          </cell>
        </row>
        <row r="29">
          <cell r="B29" t="str">
            <v>1.3. Pasiryžimas sumokėti už padidėjusį ikimokyklinio ugdymo paslaugų prieinamumą (išvengti kuriamo produkto praradimai)</v>
          </cell>
          <cell r="C29" t="str">
            <v>Švietimas ir mokslas</v>
          </cell>
          <cell r="D29" t="str">
            <v>Pasiryžimas sumokėti už padidėjusį neformaliojo švietimo paslaugų prieinamumą</v>
          </cell>
          <cell r="E29" t="str">
            <v>3.6.</v>
          </cell>
          <cell r="F29" t="str">
            <v>N</v>
          </cell>
        </row>
        <row r="30">
          <cell r="B30" t="str">
            <v>2.1. Pasiryžimas sumokėti už pagerėjusią ugdymo infrastruktūros ir paslaugų kokybę (viešoji ugdymo inftastruktūra)</v>
          </cell>
          <cell r="C30" t="str">
            <v>Transportas</v>
          </cell>
          <cell r="D30" t="str">
            <v>Laiko sutaupymai</v>
          </cell>
          <cell r="E30" t="str">
            <v>4.1.</v>
          </cell>
          <cell r="F30" t="str">
            <v>N</v>
          </cell>
        </row>
        <row r="31">
          <cell r="B31" t="str">
            <v>2.2. Pasiryžimas sumokėti už pagerėjusią ugdymo infrastruktūros ir paslaugų kokybę (privačios pradinės mokyklos)</v>
          </cell>
          <cell r="C31" t="str">
            <v>Transportas</v>
          </cell>
          <cell r="D31" t="str">
            <v xml:space="preserve">Kelių transporto priemonių eksploatacinių sąnaudų sutaupymai </v>
          </cell>
          <cell r="E31" t="str">
            <v>4.1.</v>
          </cell>
          <cell r="F31" t="str">
            <v>N</v>
          </cell>
        </row>
        <row r="32">
          <cell r="B32" t="str">
            <v>2.3. Pasiryžimas sumokėti už pagerėjusią ugdymo infrastruktūros ir paslaugų kokybę (privačios vidurinės mokyklos)</v>
          </cell>
          <cell r="C32" t="str">
            <v>Transportas</v>
          </cell>
          <cell r="D32" t="str">
            <v xml:space="preserve">Nelaimingų atsitikimų sumažėjimas </v>
          </cell>
          <cell r="E32" t="str">
            <v>4.1.</v>
          </cell>
          <cell r="F32" t="str">
            <v>N</v>
          </cell>
        </row>
        <row r="33">
          <cell r="B33" t="str">
            <v>3.1. Pasiryžimas sumokėti už padidėjusį neformaliojo švietimo paslaugų prieinamumą (išvengtos auklės samdymo sąnaudos)</v>
          </cell>
          <cell r="C33" t="str">
            <v>Transportas</v>
          </cell>
          <cell r="D33" t="str">
            <v>Triukšmo taršos padidėjimas</v>
          </cell>
          <cell r="E33" t="str">
            <v>4.1.</v>
          </cell>
          <cell r="F33" t="str">
            <v>Ž</v>
          </cell>
        </row>
        <row r="34">
          <cell r="B34" t="str">
            <v>3.2.1. Pasiryžimas sumokėti už padidėjusį neformaliojo švietimo paslaugų prieinamumą (laiko vertė ne darbo reikalais vykstantiems keleiviams)</v>
          </cell>
          <cell r="C34" t="str">
            <v>Transportas</v>
          </cell>
          <cell r="D34" t="str">
            <v>Triukšmo taršos sumažėjimas</v>
          </cell>
          <cell r="E34" t="str">
            <v>4.1.</v>
          </cell>
          <cell r="F34" t="str">
            <v>N</v>
          </cell>
        </row>
        <row r="35">
          <cell r="B35" t="str">
            <v>3.2.2. Pasiryžimas sumokėti už padidėjusį neformaliojo švietimo paslaugų prieinamumą (TPES)</v>
          </cell>
          <cell r="C35" t="str">
            <v>Transportas</v>
          </cell>
          <cell r="D35" t="str">
            <v>Oro taršos sumažėjimas</v>
          </cell>
          <cell r="E35" t="str">
            <v>4.1.</v>
          </cell>
          <cell r="F35" t="str">
            <v>N</v>
          </cell>
        </row>
        <row r="36">
          <cell r="B36" t="str">
            <v>4.1.  Pagerintų įgūdžių dėka pasiektas darbo užmokesčio padidėjimas (profesinis mokymas; specifines reikšmes žr. prie įverčio)</v>
          </cell>
          <cell r="C36" t="str">
            <v>Transportas</v>
          </cell>
          <cell r="D36" t="str">
            <v>Anglies dioksido (kaip šiltnamio efektą sukeliančių dujų) emisijos sumažėjimas</v>
          </cell>
          <cell r="E36" t="str">
            <v>4.1.</v>
          </cell>
          <cell r="F36" t="str">
            <v>N</v>
          </cell>
        </row>
        <row r="37">
          <cell r="B37" t="str">
            <v>4.1.2.  Pagerintų įgūdžių dėka pasiektas darbo užmokesčio padidėjimas (profesinis mokymas; Vyrai)</v>
          </cell>
          <cell r="C37" t="str">
            <v>Transportas</v>
          </cell>
          <cell r="D37" t="str">
            <v>Laiko sutaupymai</v>
          </cell>
          <cell r="E37" t="str">
            <v>4.2.</v>
          </cell>
          <cell r="F37" t="str">
            <v>N</v>
          </cell>
        </row>
        <row r="38">
          <cell r="B38" t="str">
            <v>4.1.3.  Pagerintų įgūdžių dėka pasiektas darbo užmokesčio padidėjimas (profesinis mokymas; Moterys)</v>
          </cell>
          <cell r="C38" t="str">
            <v>Transportas</v>
          </cell>
          <cell r="D38" t="str">
            <v xml:space="preserve">Kelių transporto priemonių eksploatacinių sąnaudų sutaupymai </v>
          </cell>
          <cell r="E38" t="str">
            <v>4.2.</v>
          </cell>
          <cell r="F38" t="str">
            <v>N</v>
          </cell>
        </row>
        <row r="39">
          <cell r="B39" t="str">
            <v>4.2. Pagerintų įgūdžių dėka pasiektas darbo užmokesčio padidėjimas (mokslo daktaro laipsnis; specifines reikšmes žr. prie įverčio)</v>
          </cell>
          <cell r="C39" t="str">
            <v>Transportas</v>
          </cell>
          <cell r="D39" t="str">
            <v>Nelaimingų atsitikimų sumažėjimas</v>
          </cell>
          <cell r="E39" t="str">
            <v>4.2.</v>
          </cell>
          <cell r="F39" t="str">
            <v>N</v>
          </cell>
        </row>
        <row r="40">
          <cell r="B40" t="str">
            <v>4.2.1.2. Pagerintų įgūdžių dėka pasiektas darbo užmokesčio padidėjimas (mokslo daktaro laipsnis; Vidurkis; Vyrai)</v>
          </cell>
          <cell r="C40" t="str">
            <v>Transportas</v>
          </cell>
          <cell r="D40" t="str">
            <v>Triukšmo taršos padidėjimas</v>
          </cell>
          <cell r="E40" t="str">
            <v>4.2.</v>
          </cell>
          <cell r="F40" t="str">
            <v>Ž</v>
          </cell>
        </row>
        <row r="41">
          <cell r="B41" t="str">
            <v>4.2.1.3. Pagerintų įgūdžių dėka pasiektas darbo užmokesčio padidėjimas (mokslo daktaro laipsnis; Vidurkis; Moterys)</v>
          </cell>
          <cell r="C41" t="str">
            <v>Transportas</v>
          </cell>
          <cell r="D41" t="str">
            <v>Triukšmo taršos sumažėjimas</v>
          </cell>
          <cell r="E41" t="str">
            <v>4.2.</v>
          </cell>
          <cell r="F41" t="str">
            <v>N</v>
          </cell>
        </row>
        <row r="42">
          <cell r="B42" t="str">
            <v>4.2.1.1. Pagerintų įgūdžių dėka pasiektas darbo užmokesčio padidėjimas (mokslo daktaro laipsnis; Fiziniai mokslai; Vyrai ir moterys)</v>
          </cell>
          <cell r="C42" t="str">
            <v>Transportas</v>
          </cell>
          <cell r="D42" t="str">
            <v>Oro taršos padidėjimas</v>
          </cell>
          <cell r="E42" t="str">
            <v>4.2.</v>
          </cell>
          <cell r="F42" t="str">
            <v>Ž</v>
          </cell>
        </row>
        <row r="43">
          <cell r="B43" t="str">
            <v>4.2.1.2. Pagerintų įgūdžių dėka pasiektas darbo užmokesčio padidėjimas (mokslo daktaro laipsnis; Fiziniai mokslai; Vyrai)</v>
          </cell>
          <cell r="C43" t="str">
            <v>Transportas</v>
          </cell>
          <cell r="D43" t="str">
            <v>Oro taršos sumažėjimas</v>
          </cell>
          <cell r="E43" t="str">
            <v>4.2.</v>
          </cell>
          <cell r="F43" t="str">
            <v>N</v>
          </cell>
        </row>
        <row r="44">
          <cell r="B44" t="str">
            <v>4.2.1.3. Pagerintų įgūdžių dėka pasiektas darbo užmokesčio padidėjimas (mokslo daktaro laipsnis; Fiziniai mokslai; Moterys)</v>
          </cell>
          <cell r="C44" t="str">
            <v>Transportas</v>
          </cell>
          <cell r="D44" t="str">
            <v>Anglies dioksido (kaip šiltnamio efektą sukeliančių dujų) emisijos padidėjimas</v>
          </cell>
          <cell r="E44" t="str">
            <v>4.2.</v>
          </cell>
          <cell r="F44" t="str">
            <v>Ž</v>
          </cell>
        </row>
        <row r="45">
          <cell r="B45" t="str">
            <v>4.2.1.1. Pagerintų įgūdžių dėka pasiektas darbo užmokesčio padidėjimas (mokslo daktaro laipsnis; Inžinerija ir technologijos mokslai; Vyrai ir moterys)</v>
          </cell>
          <cell r="C45" t="str">
            <v>Transportas</v>
          </cell>
          <cell r="D45" t="str">
            <v>Anglies dioksido (kaip šiltnamio efektą sukeliančių dujų) emisijos sumažėjimas</v>
          </cell>
          <cell r="E45" t="str">
            <v>4.2.</v>
          </cell>
          <cell r="F45" t="str">
            <v>N</v>
          </cell>
        </row>
        <row r="46">
          <cell r="B46" t="str">
            <v>4.2.1.2. Pagerintų įgūdžių dėka pasiektas darbo užmokesčio padidėjimas (mokslo daktaro laipsnis; Inžinerija ir technologijos mokslai; Vyrai)</v>
          </cell>
          <cell r="C46" t="str">
            <v>Transportas</v>
          </cell>
          <cell r="D46" t="str">
            <v>Laiko sutaupymai</v>
          </cell>
          <cell r="E46" t="str">
            <v>4.3.</v>
          </cell>
          <cell r="F46" t="str">
            <v>N</v>
          </cell>
        </row>
        <row r="47">
          <cell r="B47" t="str">
            <v>4.2.1.3. Pagerintų įgūdžių dėka pasiektas darbo užmokesčio padidėjimas (mokslo daktaro laipsnis; Inžinerija ir technologijos mokslai; Moterys)</v>
          </cell>
          <cell r="C47" t="str">
            <v>Transportas</v>
          </cell>
          <cell r="D47" t="str">
            <v>Oro taršos padidėjimas</v>
          </cell>
          <cell r="E47" t="str">
            <v>4.3.</v>
          </cell>
          <cell r="F47" t="str">
            <v>Ž</v>
          </cell>
        </row>
        <row r="48">
          <cell r="B48" t="str">
            <v>4.2.1.1. Pagerintų įgūdžių dėka pasiektas darbo užmokesčio padidėjimas (mokslo daktaro laipsnis; Medicinos mokslai; Vyrai ir moterys)</v>
          </cell>
          <cell r="C48" t="str">
            <v>Transportas</v>
          </cell>
          <cell r="D48" t="str">
            <v xml:space="preserve">Oro taršos sumažėjimas </v>
          </cell>
          <cell r="E48" t="str">
            <v>4.3.</v>
          </cell>
          <cell r="F48" t="str">
            <v>N</v>
          </cell>
        </row>
        <row r="49">
          <cell r="B49" t="str">
            <v>4.2.1.2. Pagerintų įgūdžių dėka pasiektas darbo užmokesčio padidėjimas (mokslo daktaro laipsnis; Medicinos mokslai; Vyrai)</v>
          </cell>
          <cell r="C49" t="str">
            <v>Transportas</v>
          </cell>
          <cell r="D49" t="str">
            <v>Anglies dioksido (kaip šiltnamio efektą sukeliančių dujų) emisijos sumažėjimas</v>
          </cell>
          <cell r="E49" t="str">
            <v>4.3.</v>
          </cell>
          <cell r="F49" t="str">
            <v>N</v>
          </cell>
        </row>
        <row r="50">
          <cell r="B50" t="str">
            <v>4.2.1.3. Pagerintų įgūdžių dėka pasiektas darbo užmokesčio padidėjimas (mokslo daktaro laipsnis; Medicinos mokslai; Moterys)</v>
          </cell>
          <cell r="C50" t="str">
            <v>Transportas</v>
          </cell>
          <cell r="D50" t="str">
            <v>Laiko sutaupymai</v>
          </cell>
          <cell r="E50" t="str">
            <v>4.4.</v>
          </cell>
          <cell r="F50" t="str">
            <v>N</v>
          </cell>
        </row>
        <row r="51">
          <cell r="B51" t="str">
            <v>4.2.1.1. Pagerintų įgūdžių dėka pasiektas darbo užmokesčio padidėjimas (mokslo daktaro laipsnis; Žemės ūkio mokslai; Vyrai ir moterys)</v>
          </cell>
          <cell r="C51" t="str">
            <v>Transportas</v>
          </cell>
          <cell r="D51" t="str">
            <v xml:space="preserve">Nelaimingų atsitikimų sumažėjimas </v>
          </cell>
          <cell r="E51" t="str">
            <v>4.4.</v>
          </cell>
          <cell r="F51" t="str">
            <v>N</v>
          </cell>
        </row>
        <row r="52">
          <cell r="B52" t="str">
            <v>4.2.1.2. Pagerintų įgūdžių dėka pasiektas darbo užmokesčio padidėjimas (mokslo daktaro laipsnis; Žemės ūkio mokslai; Vyrai)</v>
          </cell>
          <cell r="C52" t="str">
            <v>Transportas</v>
          </cell>
          <cell r="D52" t="str">
            <v>Triukšmo taršos padidėjimas</v>
          </cell>
          <cell r="E52" t="str">
            <v>4.4.</v>
          </cell>
          <cell r="F52" t="str">
            <v>Ž</v>
          </cell>
        </row>
        <row r="53">
          <cell r="B53" t="str">
            <v>4.2.1.3. Pagerintų įgūdžių dėka pasiektas darbo užmokesčio padidėjimas (mokslo daktaro laipsnis; Žemės ūkio mokslai; Moterys)</v>
          </cell>
          <cell r="C53" t="str">
            <v>Transportas</v>
          </cell>
          <cell r="D53" t="str">
            <v>Triukšmo taršos sumažėjimas</v>
          </cell>
          <cell r="E53" t="str">
            <v>4.4.</v>
          </cell>
          <cell r="F53" t="str">
            <v>N</v>
          </cell>
        </row>
        <row r="54">
          <cell r="B54" t="str">
            <v>4.2.1.1. Pagerintų įgūdžių dėka pasiektas darbo užmokesčio padidėjimas (mokslo daktaro laipsnis; Socialiniai mokslai; Vyrai ir moterys)</v>
          </cell>
          <cell r="C54" t="str">
            <v>Transportas</v>
          </cell>
          <cell r="D54" t="str">
            <v>Oro taršos padidėjimas</v>
          </cell>
          <cell r="E54" t="str">
            <v>4.4.</v>
          </cell>
          <cell r="F54" t="str">
            <v>Ž</v>
          </cell>
        </row>
        <row r="55">
          <cell r="B55" t="str">
            <v>4.2.1.2. Pagerintų įgūdžių dėka pasiektas darbo užmokesčio padidėjimas (mokslo daktaro laipsnis; Socialiniai mokslai; Vyrai)</v>
          </cell>
          <cell r="C55" t="str">
            <v>Transportas</v>
          </cell>
          <cell r="D55" t="str">
            <v>Oro taršos sumažėjimas</v>
          </cell>
          <cell r="E55" t="str">
            <v>4.4.</v>
          </cell>
          <cell r="F55" t="str">
            <v>N</v>
          </cell>
        </row>
        <row r="56">
          <cell r="B56" t="str">
            <v>4.2.1.3. Pagerintų įgūdžių dėka pasiektas darbo užmokesčio padidėjimas (mokslo daktaro laipsnis; Socialiniai mokslai; Moterys)</v>
          </cell>
          <cell r="C56" t="str">
            <v>Transportas</v>
          </cell>
          <cell r="D56" t="str">
            <v>Anglies dioksido (kaip šiltnamio efektą sukeliančių dujų) emisijos sumažėjimas</v>
          </cell>
          <cell r="E56" t="str">
            <v>4.4.</v>
          </cell>
          <cell r="F56" t="str">
            <v>N</v>
          </cell>
        </row>
        <row r="57">
          <cell r="B57" t="str">
            <v>4.2.1.1. Pagerintų įgūdžių dėka pasiektas darbo užmokesčio padidėjimas (mokslo daktaro laipsnis; Humanitariniai mokslai; Vyrai ir moterys)</v>
          </cell>
          <cell r="C57" t="str">
            <v>Transportas</v>
          </cell>
          <cell r="D57" t="str">
            <v>Anglies dioksido (kaip šiltnamio efektą sukeliančių dujų) emisijos padidėjimas</v>
          </cell>
          <cell r="E57" t="str">
            <v>4.4.</v>
          </cell>
          <cell r="F57" t="str">
            <v>Ž</v>
          </cell>
        </row>
        <row r="58">
          <cell r="B58" t="str">
            <v>4.2.1.2. Pagerintų įgūdžių dėka pasiektas darbo užmokesčio padidėjimas (mokslo daktaro laipsnis; Humanitariniai mokslai; Vyrai)</v>
          </cell>
          <cell r="C58" t="str">
            <v>Transportas</v>
          </cell>
          <cell r="D58" t="str">
            <v>Laiko sutaupymai</v>
          </cell>
          <cell r="E58" t="str">
            <v>4.5.</v>
          </cell>
          <cell r="F58" t="str">
            <v>N</v>
          </cell>
        </row>
        <row r="59">
          <cell r="B59" t="str">
            <v>4.2.1.3. Pagerintų įgūdžių dėka pasiektas darbo užmokesčio padidėjimas (mokslo daktaro laipsnis; Humanitariniai mokslai; Moterys)</v>
          </cell>
          <cell r="C59" t="str">
            <v>Transportas</v>
          </cell>
          <cell r="D59" t="str">
            <v xml:space="preserve">Kelių transporto priemonių eksploatacinių sąnaudų sutaupymai </v>
          </cell>
          <cell r="E59" t="str">
            <v>4.5.</v>
          </cell>
          <cell r="F59" t="str">
            <v>N</v>
          </cell>
        </row>
        <row r="60">
          <cell r="B60" t="str">
            <v>5. Žinių kūrimo vertė (mokslinių publikacijų rengimo nauda)</v>
          </cell>
          <cell r="C60" t="str">
            <v>Transportas</v>
          </cell>
          <cell r="D60" t="str">
            <v>Oro taršos sumažėjimas</v>
          </cell>
          <cell r="E60" t="str">
            <v>4.5.</v>
          </cell>
          <cell r="F60" t="str">
            <v>N</v>
          </cell>
        </row>
        <row r="61">
          <cell r="B61" t="str">
            <v>6. Žinių kūrimo vertė (mokslinių publikacijų citavimo nauda)</v>
          </cell>
          <cell r="C61" t="str">
            <v>Transportas</v>
          </cell>
          <cell r="D61" t="str">
            <v>Oro taršos padidėjimas</v>
          </cell>
          <cell r="E61" t="str">
            <v>4.5.</v>
          </cell>
          <cell r="F61" t="str">
            <v>Ž</v>
          </cell>
        </row>
        <row r="62">
          <cell r="B62" t="str">
            <v>7.1. Inovacijų produktų komercinimo vertė (parduotų paslaugų ekonominė vertė)</v>
          </cell>
          <cell r="C62" t="str">
            <v>Transportas</v>
          </cell>
          <cell r="D62" t="str">
            <v>Anglies dioksido (kaip šiltnamio efektą sukeliančių dujų) emisijos sumažėjimas</v>
          </cell>
          <cell r="E62" t="str">
            <v>4.5.</v>
          </cell>
          <cell r="F62" t="str">
            <v>N</v>
          </cell>
        </row>
        <row r="63">
          <cell r="B63" t="str">
            <v>7.2. Inovacijų produktų komercinimo vertė (licencijų sandorių ekonominė vertė)</v>
          </cell>
          <cell r="C63" t="str">
            <v>Energetika</v>
          </cell>
          <cell r="D63" t="str">
            <v xml:space="preserve">Elektros energijos tiekimo sistemos patikimumo padidėjimas </v>
          </cell>
          <cell r="E63" t="str">
            <v>5.1.</v>
          </cell>
          <cell r="F63" t="str">
            <v>N</v>
          </cell>
        </row>
        <row r="64">
          <cell r="B64" t="str">
            <v>8.1. Pumpurinių įmonių ekonominė vertė (pagrindinių vaistų pramonės gaminių ir farmacinių preparatų gamyba)</v>
          </cell>
          <cell r="C64" t="str">
            <v>Energetika</v>
          </cell>
          <cell r="D64" t="str">
            <v>Dujų tiekimo patikimumo padidėjimas</v>
          </cell>
          <cell r="E64" t="str">
            <v>5.1.</v>
          </cell>
          <cell r="F64" t="str">
            <v>N</v>
          </cell>
        </row>
        <row r="65">
          <cell r="B65" t="str">
            <v>8.2. Pumpurinių įmonių ekonominė vertė (kompiuterinių, elektroninių ir optinių gaminių gamyba)</v>
          </cell>
          <cell r="C65" t="str">
            <v>Energetika</v>
          </cell>
          <cell r="D65" t="str">
            <v>Energijos sąnaudų sumažėjimas dėl energijos šaltinio pakeitimo</v>
          </cell>
          <cell r="E65" t="str">
            <v>5.1.</v>
          </cell>
          <cell r="F65" t="str">
            <v>N</v>
          </cell>
        </row>
        <row r="66">
          <cell r="B66" t="str">
            <v>1.1. Laiko sutaupymai (darbo reikalais vykstančio keleivio laiko vertė)</v>
          </cell>
          <cell r="C66" t="str">
            <v>Energetika</v>
          </cell>
          <cell r="D66" t="str">
            <v>Anglies dioksido (kaip šiltnamio efektą sukeliančių dujų) emisijos sumažėjimas</v>
          </cell>
          <cell r="E66" t="str">
            <v>5.1.</v>
          </cell>
          <cell r="F66" t="str">
            <v>N</v>
          </cell>
        </row>
        <row r="67">
          <cell r="B67" t="str">
            <v>1.2. Laiko sutaupymai (ne darbo reikalais vykstančio keleivio laiko vertė)</v>
          </cell>
          <cell r="C67" t="str">
            <v>Energetika</v>
          </cell>
          <cell r="D67" t="str">
            <v>Metano (kaip šiltnamio efektą sukeliančių dujų) emisijos sumažėjimas</v>
          </cell>
          <cell r="E67" t="str">
            <v>5.1.</v>
          </cell>
          <cell r="F67" t="str">
            <v>N</v>
          </cell>
        </row>
        <row r="68">
          <cell r="B68" t="str">
            <v>1.3. Laiko sutaupymai (pervežamo krovinio laiko vertė)</v>
          </cell>
          <cell r="C68" t="str">
            <v>Energetika</v>
          </cell>
          <cell r="D68" t="str">
            <v>Oro taršos sumažėjimas</v>
          </cell>
          <cell r="E68" t="str">
            <v>5.1.</v>
          </cell>
          <cell r="F68" t="str">
            <v>N</v>
          </cell>
        </row>
        <row r="69">
          <cell r="B69" t="str">
            <v>2.1. Kelių transporto priemonių eksploatacinių sąnaudų sutaupymai (lengvasis automobilis)</v>
          </cell>
          <cell r="C69" t="str">
            <v>Energetika</v>
          </cell>
          <cell r="D69" t="str">
            <v>Oro taršos padidėjimas</v>
          </cell>
          <cell r="E69" t="str">
            <v>5.1.</v>
          </cell>
          <cell r="F69" t="str">
            <v>Ž</v>
          </cell>
        </row>
        <row r="70">
          <cell r="B70" t="str">
            <v>2.2. Kelių transporto priemonių eksploatacinių sąnaudų sutaupymai (lengvasis krovininis automobilis)</v>
          </cell>
          <cell r="C70" t="str">
            <v>Energetika</v>
          </cell>
          <cell r="D70" t="str">
            <v>Nelaimingų atsitikimų sumažėjimas</v>
          </cell>
          <cell r="E70" t="str">
            <v>5.1.</v>
          </cell>
          <cell r="F70" t="str">
            <v>N</v>
          </cell>
        </row>
        <row r="71">
          <cell r="B71" t="str">
            <v>2.3. Kelių transporto priemonių eksploatacinių sąnaudų sutaupymai (sunkusis krovininis automobilis)</v>
          </cell>
          <cell r="C71" t="str">
            <v>Energetika</v>
          </cell>
          <cell r="D71" t="str">
            <v xml:space="preserve">Elektros energijos tiekimo sistemos patikimumo padidėjimas </v>
          </cell>
          <cell r="E71" t="str">
            <v>5.2.</v>
          </cell>
          <cell r="F71" t="str">
            <v>N</v>
          </cell>
        </row>
        <row r="72">
          <cell r="B72" t="str">
            <v>3.1. Nelaimingų atsitikimų sumažėjimas (žūtis)</v>
          </cell>
          <cell r="C72" t="str">
            <v>Energetika</v>
          </cell>
          <cell r="D72" t="str">
            <v>Dujų tiekimo patikimumo padidėjimas</v>
          </cell>
          <cell r="E72" t="str">
            <v>5.2.</v>
          </cell>
          <cell r="F72" t="str">
            <v>N</v>
          </cell>
        </row>
        <row r="73">
          <cell r="B73" t="str">
            <v>3.2. Nelaimingų atsitikimų sumažėjimas (sunkus sužalojimas)</v>
          </cell>
          <cell r="C73" t="str">
            <v>Energetika</v>
          </cell>
          <cell r="D73" t="str">
            <v>Energijos sąnaudų sumažėjimas dėl energijos šaltinio pakeitimo</v>
          </cell>
          <cell r="E73" t="str">
            <v>5.2.</v>
          </cell>
          <cell r="F73" t="str">
            <v>N</v>
          </cell>
        </row>
        <row r="74">
          <cell r="B74" t="str">
            <v>3.3. Nelaimingų atsitikimų sumažėjimas (lengvas sužalojimas)</v>
          </cell>
          <cell r="C74" t="str">
            <v>Energetika</v>
          </cell>
          <cell r="D74" t="str">
            <v>Anglies dioksido (kaip šiltnamio efektą sukeliančių dujų) emisijos sumažėjimas</v>
          </cell>
          <cell r="E74" t="str">
            <v>5.2.</v>
          </cell>
          <cell r="F74" t="str">
            <v>N</v>
          </cell>
        </row>
        <row r="75">
          <cell r="B75" t="str">
            <v>4.1. Triukšmo taršos sąnaudos (kelių transportas; ≥51 dB(A); viso diapazono reikšmes žr. prie įverčio)</v>
          </cell>
          <cell r="C75" t="str">
            <v>Energetika</v>
          </cell>
          <cell r="D75" t="str">
            <v>Metano (kaip šiltnamio efektą sukeliančių dujų) emisijos sumažėjimas</v>
          </cell>
          <cell r="E75" t="str">
            <v>5.2.</v>
          </cell>
          <cell r="F75" t="str">
            <v>N</v>
          </cell>
        </row>
        <row r="76">
          <cell r="B76" t="str">
            <v>≥52</v>
          </cell>
          <cell r="C76" t="str">
            <v>Energetika</v>
          </cell>
          <cell r="D76" t="str">
            <v>Oro taršos padidėjimas</v>
          </cell>
          <cell r="E76" t="str">
            <v>5.2.</v>
          </cell>
          <cell r="F76" t="str">
            <v>Ž</v>
          </cell>
        </row>
        <row r="77">
          <cell r="B77" t="str">
            <v>≥53</v>
          </cell>
          <cell r="C77" t="str">
            <v>Energetika</v>
          </cell>
          <cell r="D77" t="str">
            <v>Oro taršos sumažėjimas</v>
          </cell>
          <cell r="E77" t="str">
            <v>5.2.</v>
          </cell>
          <cell r="F77" t="str">
            <v>N</v>
          </cell>
        </row>
        <row r="78">
          <cell r="B78" t="str">
            <v>≥54</v>
          </cell>
          <cell r="C78" t="str">
            <v>Energetika</v>
          </cell>
          <cell r="D78" t="str">
            <v>Nelaimingų atsitikimų sumažėjimas</v>
          </cell>
          <cell r="E78" t="str">
            <v>5.2.</v>
          </cell>
          <cell r="F78" t="str">
            <v>N</v>
          </cell>
        </row>
        <row r="79">
          <cell r="B79" t="str">
            <v>≥55</v>
          </cell>
          <cell r="C79" t="str">
            <v>Energetika</v>
          </cell>
          <cell r="D79" t="str">
            <v xml:space="preserve">Elektros energijos tiekimo sistemos patikimumo padidėjimas </v>
          </cell>
          <cell r="E79" t="str">
            <v>5.3.</v>
          </cell>
          <cell r="F79" t="str">
            <v>N</v>
          </cell>
        </row>
        <row r="80">
          <cell r="B80" t="str">
            <v>≥56</v>
          </cell>
          <cell r="C80" t="str">
            <v>Energetika</v>
          </cell>
          <cell r="D80" t="str">
            <v>Dujų tiekimo patikimumo padidėjimas</v>
          </cell>
          <cell r="E80" t="str">
            <v>5.3.</v>
          </cell>
          <cell r="F80" t="str">
            <v>N</v>
          </cell>
        </row>
        <row r="81">
          <cell r="B81" t="str">
            <v>≥57</v>
          </cell>
          <cell r="C81" t="str">
            <v>Energetika</v>
          </cell>
          <cell r="D81" t="str">
            <v>Energijos sąnaudų sumažėjimas dėl energijos šaltinio pakeitimo</v>
          </cell>
          <cell r="E81" t="str">
            <v>5.3.</v>
          </cell>
          <cell r="F81" t="str">
            <v>N</v>
          </cell>
        </row>
        <row r="82">
          <cell r="B82" t="str">
            <v>≥58</v>
          </cell>
          <cell r="C82" t="str">
            <v>Energetika</v>
          </cell>
          <cell r="D82" t="str">
            <v>Anglies dioksido (kaip šiltnamio efektą sukeliančių dujų) emisijos sumažėjimas</v>
          </cell>
          <cell r="E82" t="str">
            <v>5.3.</v>
          </cell>
          <cell r="F82" t="str">
            <v>N</v>
          </cell>
        </row>
        <row r="83">
          <cell r="B83" t="str">
            <v>≥59</v>
          </cell>
          <cell r="C83" t="str">
            <v>Energetika</v>
          </cell>
          <cell r="D83" t="str">
            <v>Metano (kaip šiltnamio efektą sukeliančių dujų) emisijos sumažėjimas</v>
          </cell>
          <cell r="E83" t="str">
            <v>5.3.</v>
          </cell>
          <cell r="F83" t="str">
            <v>N</v>
          </cell>
        </row>
        <row r="84">
          <cell r="B84" t="str">
            <v>≥60</v>
          </cell>
          <cell r="C84" t="str">
            <v>Energetika</v>
          </cell>
          <cell r="D84" t="str">
            <v>Oro taršos padidėjimas</v>
          </cell>
          <cell r="E84" t="str">
            <v>5.3.</v>
          </cell>
          <cell r="F84" t="str">
            <v>Ž</v>
          </cell>
        </row>
        <row r="85">
          <cell r="B85" t="str">
            <v>≥61</v>
          </cell>
          <cell r="C85" t="str">
            <v>Energetika</v>
          </cell>
          <cell r="D85" t="str">
            <v>Oro taršos sumažėjimas</v>
          </cell>
          <cell r="E85" t="str">
            <v>5.3.</v>
          </cell>
          <cell r="F85" t="str">
            <v>N</v>
          </cell>
        </row>
        <row r="86">
          <cell r="B86" t="str">
            <v>≥62</v>
          </cell>
          <cell r="C86" t="str">
            <v>Energetika</v>
          </cell>
          <cell r="D86" t="str">
            <v>Nelaimingų atsitikimų sumažėjimas</v>
          </cell>
          <cell r="E86" t="str">
            <v>5.3.</v>
          </cell>
          <cell r="F86" t="str">
            <v>N</v>
          </cell>
        </row>
        <row r="87">
          <cell r="B87" t="str">
            <v>≥63</v>
          </cell>
          <cell r="C87" t="str">
            <v>Energetika</v>
          </cell>
          <cell r="D87" t="str">
            <v xml:space="preserve">Elektros energijos tiekimo sistemos patikimumo padidėjimas </v>
          </cell>
          <cell r="E87" t="str">
            <v>5.4.</v>
          </cell>
          <cell r="F87" t="str">
            <v>N</v>
          </cell>
        </row>
        <row r="88">
          <cell r="B88" t="str">
            <v>≥64</v>
          </cell>
          <cell r="C88" t="str">
            <v>Energetika</v>
          </cell>
          <cell r="D88" t="str">
            <v>Dujų tiekimo patikimumo padidėjimas</v>
          </cell>
          <cell r="E88" t="str">
            <v>5.4.</v>
          </cell>
          <cell r="F88" t="str">
            <v>N</v>
          </cell>
        </row>
        <row r="89">
          <cell r="B89" t="str">
            <v>≥65</v>
          </cell>
          <cell r="C89" t="str">
            <v>Energetika</v>
          </cell>
          <cell r="D89" t="str">
            <v>Anglies dioksido (kaip šiltnamio efektą sukeliančių dujų) emisijos sumažėjimas</v>
          </cell>
          <cell r="E89" t="str">
            <v>5.4.</v>
          </cell>
          <cell r="F89" t="str">
            <v>N</v>
          </cell>
        </row>
        <row r="90">
          <cell r="B90" t="str">
            <v>≥66</v>
          </cell>
          <cell r="C90" t="str">
            <v>Energetika</v>
          </cell>
          <cell r="D90" t="str">
            <v>Metano (kaip šiltnamio efektą sukeliančių dujų) emisijos sumažėjimas</v>
          </cell>
          <cell r="E90" t="str">
            <v>5.4.</v>
          </cell>
          <cell r="F90" t="str">
            <v>N</v>
          </cell>
        </row>
        <row r="91">
          <cell r="B91" t="str">
            <v>≥67</v>
          </cell>
          <cell r="C91" t="str">
            <v>Energetika</v>
          </cell>
          <cell r="D91" t="str">
            <v>Oro taršos padidėjimas</v>
          </cell>
          <cell r="E91" t="str">
            <v>5.4.</v>
          </cell>
          <cell r="F91" t="str">
            <v>Ž</v>
          </cell>
        </row>
        <row r="92">
          <cell r="B92" t="str">
            <v>≥68</v>
          </cell>
          <cell r="C92" t="str">
            <v>Energetika</v>
          </cell>
          <cell r="D92" t="str">
            <v>Oro taršos sumažėjimas</v>
          </cell>
          <cell r="E92" t="str">
            <v>5.4.</v>
          </cell>
          <cell r="F92" t="str">
            <v>N</v>
          </cell>
        </row>
        <row r="93">
          <cell r="B93" t="str">
            <v>≥69</v>
          </cell>
          <cell r="C93" t="str">
            <v>Energetika</v>
          </cell>
          <cell r="D93" t="str">
            <v>Nelaimingų atsitikimų sumažėjimas</v>
          </cell>
          <cell r="E93" t="str">
            <v>5.4.</v>
          </cell>
          <cell r="F93" t="str">
            <v>N</v>
          </cell>
        </row>
        <row r="94">
          <cell r="B94" t="str">
            <v>≥70</v>
          </cell>
          <cell r="C94" t="str">
            <v>Energetika</v>
          </cell>
          <cell r="D94" t="str">
            <v>Pastatų energetinių charakteristikų pagerėjimas</v>
          </cell>
          <cell r="E94" t="str">
            <v>5.5.</v>
          </cell>
          <cell r="F94" t="str">
            <v>N</v>
          </cell>
        </row>
        <row r="95">
          <cell r="B95" t="str">
            <v>≥71</v>
          </cell>
          <cell r="C95" t="str">
            <v>Energetika</v>
          </cell>
          <cell r="D95" t="str">
            <v>Anglies dioksido (kaip šiltnamio efektą sukeliančių dujų) emisijos sumažėjimas</v>
          </cell>
          <cell r="E95" t="str">
            <v>5.5.</v>
          </cell>
          <cell r="F95" t="str">
            <v>N</v>
          </cell>
        </row>
        <row r="96">
          <cell r="B96" t="str">
            <v>≥72</v>
          </cell>
          <cell r="C96" t="str">
            <v>Energetika</v>
          </cell>
          <cell r="D96" t="str">
            <v>Metano (kaip šiltnamio efektą sukeliančių dujų) emisijos sumažėjimas</v>
          </cell>
          <cell r="E96" t="str">
            <v>5.5.</v>
          </cell>
          <cell r="F96" t="str">
            <v>N</v>
          </cell>
        </row>
        <row r="97">
          <cell r="B97" t="str">
            <v>≥73</v>
          </cell>
          <cell r="C97" t="str">
            <v>Energetika</v>
          </cell>
          <cell r="D97" t="str">
            <v>Oro taršos padidėjimas</v>
          </cell>
          <cell r="E97" t="str">
            <v>5.5.</v>
          </cell>
          <cell r="F97" t="str">
            <v>Ž</v>
          </cell>
        </row>
        <row r="98">
          <cell r="B98" t="str">
            <v>≥74</v>
          </cell>
          <cell r="C98" t="str">
            <v>Energetika</v>
          </cell>
          <cell r="D98" t="str">
            <v>Oro taršos sumažėjimas</v>
          </cell>
          <cell r="E98" t="str">
            <v>5.5.</v>
          </cell>
          <cell r="F98" t="str">
            <v>N</v>
          </cell>
        </row>
        <row r="99">
          <cell r="B99" t="str">
            <v>≥75</v>
          </cell>
          <cell r="C99" t="str">
            <v>Informacinė visuomenės plėtra</v>
          </cell>
          <cell r="D99" t="str">
            <v>Laiko ir piniginių sąnaudų sutaupymai</v>
          </cell>
          <cell r="E99" t="str">
            <v>6.1.</v>
          </cell>
          <cell r="F99" t="str">
            <v>N</v>
          </cell>
        </row>
        <row r="100">
          <cell r="B100" t="str">
            <v>≥76</v>
          </cell>
          <cell r="C100" t="str">
            <v>Informacinė visuomenės plėtra</v>
          </cell>
          <cell r="D100" t="str">
            <v>Galimybė pasiekti elektroninį turinį vietoje fizinės kelionės į vietą</v>
          </cell>
          <cell r="E100" t="str">
            <v>6.2.</v>
          </cell>
          <cell r="F100" t="str">
            <v>N</v>
          </cell>
        </row>
        <row r="101">
          <cell r="B101" t="str">
            <v>≥77</v>
          </cell>
          <cell r="C101" t="str">
            <v>Informacinė visuomenės plėtra</v>
          </cell>
          <cell r="D101" t="str">
            <v>Geresnis informacinės sistemos veikimas</v>
          </cell>
          <cell r="E101" t="str">
            <v>6.3.</v>
          </cell>
          <cell r="F101" t="str">
            <v>N</v>
          </cell>
        </row>
        <row r="102">
          <cell r="B102" t="str">
            <v>≥78</v>
          </cell>
          <cell r="C102" t="str">
            <v>Informacinė visuomenės plėtra</v>
          </cell>
          <cell r="D102" t="str">
            <v>Geresnis informacinės sistemos veikimas</v>
          </cell>
          <cell r="E102" t="str">
            <v>6.4.</v>
          </cell>
          <cell r="F102" t="str">
            <v>N</v>
          </cell>
        </row>
        <row r="103">
          <cell r="B103" t="str">
            <v>≥79</v>
          </cell>
          <cell r="C103" t="str">
            <v>Informacinė visuomenės plėtra</v>
          </cell>
          <cell r="D103" t="str">
            <v>Pasiryžimas sumokėti už interneto ryšį</v>
          </cell>
          <cell r="E103" t="str">
            <v>6.5.</v>
          </cell>
          <cell r="F103" t="str">
            <v>N</v>
          </cell>
        </row>
        <row r="104">
          <cell r="B104" t="str">
            <v>≥80</v>
          </cell>
          <cell r="C104" t="str">
            <v>Aplinkos apsauga</v>
          </cell>
          <cell r="D104" t="str">
            <v>Padidėjęs geriamo vandens tiekimo paslaugos prieinamumas</v>
          </cell>
          <cell r="E104" t="str">
            <v>7.1.</v>
          </cell>
          <cell r="F104" t="str">
            <v>N</v>
          </cell>
        </row>
        <row r="105">
          <cell r="B105" t="str">
            <v>≥81</v>
          </cell>
          <cell r="C105" t="str">
            <v>Aplinkos apsauga</v>
          </cell>
          <cell r="D105" t="str">
            <v>Padidėjęs nuotekų tvarkymo paslaugos prieinamumas</v>
          </cell>
          <cell r="E105" t="str">
            <v>7.1.</v>
          </cell>
          <cell r="F105" t="str">
            <v>N</v>
          </cell>
        </row>
        <row r="106">
          <cell r="B106" t="str">
            <v>4.2. Triukšmo taršos sąnaudos (geležinkelio transportas; ≥51 dB(A); viso diapazono reikšmes žr. prie įverčio)</v>
          </cell>
          <cell r="C106" t="str">
            <v>Aplinkos apsauga</v>
          </cell>
          <cell r="D106" t="str">
            <v>Sąnaudų ekonomija dėl pagerintos lietaus nuotekų infrastruktūros</v>
          </cell>
          <cell r="E106" t="str">
            <v>7.1.</v>
          </cell>
          <cell r="F106" t="str">
            <v>N</v>
          </cell>
        </row>
        <row r="107">
          <cell r="B107" t="str">
            <v>≥52</v>
          </cell>
          <cell r="C107" t="str">
            <v>Aplinkos apsauga</v>
          </cell>
          <cell r="D107" t="str">
            <v>Vizualinės taršos, triukšmo, dulkių, kvapų sumažėjimas</v>
          </cell>
          <cell r="E107" t="str">
            <v>7.2.</v>
          </cell>
          <cell r="F107" t="str">
            <v>N</v>
          </cell>
        </row>
        <row r="108">
          <cell r="B108" t="str">
            <v>≥53</v>
          </cell>
          <cell r="C108" t="str">
            <v>Aplinkos apsauga</v>
          </cell>
          <cell r="D108" t="str">
            <v>Anglies dioksido (kaip šiltnamio efektą sukeliančių dujų) emisijos sumažėjimas</v>
          </cell>
          <cell r="E108" t="str">
            <v>7.2.</v>
          </cell>
          <cell r="F108" t="str">
            <v>N</v>
          </cell>
        </row>
        <row r="109">
          <cell r="B109" t="str">
            <v>≥54</v>
          </cell>
          <cell r="C109" t="str">
            <v>Aplinkos apsauga</v>
          </cell>
          <cell r="D109" t="str">
            <v>Metano (kaip šiltnamio efektą sukeliančių dujų) emisijos sumažėjimas</v>
          </cell>
          <cell r="E109" t="str">
            <v>7.2.</v>
          </cell>
          <cell r="F109" t="str">
            <v>N</v>
          </cell>
        </row>
        <row r="110">
          <cell r="B110" t="str">
            <v>≥55</v>
          </cell>
          <cell r="C110" t="str">
            <v>Aplinkos apsauga</v>
          </cell>
          <cell r="D110" t="str">
            <v>Paviršinių vandens telkinių kokybės pagerėjimas</v>
          </cell>
          <cell r="E110" t="str">
            <v>7.3.</v>
          </cell>
          <cell r="F110" t="str">
            <v>N</v>
          </cell>
        </row>
        <row r="111">
          <cell r="B111" t="str">
            <v>≥56</v>
          </cell>
          <cell r="C111" t="str">
            <v>Aplinkos apsauga</v>
          </cell>
          <cell r="D111" t="str">
            <v xml:space="preserve">Teritorijos rekreacinės vertės padidėjimas </v>
          </cell>
          <cell r="E111" t="str">
            <v>7.3.</v>
          </cell>
          <cell r="F111" t="str">
            <v>N</v>
          </cell>
        </row>
        <row r="112">
          <cell r="B112" t="str">
            <v>≥57</v>
          </cell>
          <cell r="C112" t="str">
            <v>Urbanistinė plėtra</v>
          </cell>
          <cell r="D112" t="str">
            <v>Vietovės patrauklumo namų ūkiams ir verslui padidėjimas</v>
          </cell>
          <cell r="E112" t="str">
            <v>8.1.</v>
          </cell>
          <cell r="F112" t="str">
            <v>N</v>
          </cell>
        </row>
        <row r="113">
          <cell r="B113" t="str">
            <v>≥58</v>
          </cell>
          <cell r="C113" t="str">
            <v>Urbanistinė plėtra</v>
          </cell>
          <cell r="D113" t="str">
            <v>Anglies dioksido (kaip šiltnamio efektą sukeliančių dujų) emisijos sumažėjimas</v>
          </cell>
          <cell r="E113" t="str">
            <v>8.1.</v>
          </cell>
          <cell r="F113" t="str">
            <v>N</v>
          </cell>
        </row>
        <row r="114">
          <cell r="B114" t="str">
            <v>≥59</v>
          </cell>
          <cell r="C114" t="str">
            <v>Urbanistinė plėtra</v>
          </cell>
          <cell r="D114" t="str">
            <v>Transporto keliamos oro taršos padidėjimas</v>
          </cell>
          <cell r="E114" t="str">
            <v>8.1.</v>
          </cell>
          <cell r="F114" t="str">
            <v>Ž</v>
          </cell>
        </row>
        <row r="115">
          <cell r="B115" t="str">
            <v>≥60</v>
          </cell>
          <cell r="C115" t="str">
            <v>Urbanistinė plėtra</v>
          </cell>
          <cell r="D115" t="str">
            <v>Transporto keliamos oro taršos sumažėjimas</v>
          </cell>
          <cell r="E115" t="str">
            <v>8.1.</v>
          </cell>
          <cell r="F115" t="str">
            <v>N</v>
          </cell>
        </row>
        <row r="116">
          <cell r="B116" t="str">
            <v>≥61</v>
          </cell>
          <cell r="C116" t="str">
            <v>Urbanistinė plėtra</v>
          </cell>
          <cell r="D116" t="str">
            <v>Pastatų energetinių charakteristikų pagerėjimas</v>
          </cell>
          <cell r="E116" t="str">
            <v>8.2.</v>
          </cell>
          <cell r="F116" t="str">
            <v>N</v>
          </cell>
        </row>
        <row r="117">
          <cell r="B117" t="str">
            <v>≥62</v>
          </cell>
          <cell r="C117" t="str">
            <v>Urbanistinė plėtra</v>
          </cell>
          <cell r="D117" t="str">
            <v>Anglies dioksido (kaip šiltnamio efektą sukeliančių dujų) emisijos sumažėjimas</v>
          </cell>
          <cell r="E117" t="str">
            <v>8.2.</v>
          </cell>
          <cell r="F117" t="str">
            <v>N</v>
          </cell>
        </row>
        <row r="118">
          <cell r="B118" t="str">
            <v>≥63</v>
          </cell>
          <cell r="C118" t="str">
            <v>Urbanistinė plėtra</v>
          </cell>
          <cell r="D118" t="str">
            <v>Metano (kaip šiltnamio efektą sukeliančių dujų) emisijos sumažėjimas</v>
          </cell>
          <cell r="E118" t="str">
            <v>8.2.</v>
          </cell>
          <cell r="F118" t="str">
            <v>N</v>
          </cell>
        </row>
        <row r="119">
          <cell r="B119" t="str">
            <v>≥64</v>
          </cell>
          <cell r="C119" t="str">
            <v>Urbanistinė plėtra</v>
          </cell>
          <cell r="D119" t="str">
            <v xml:space="preserve">Oro taršos sumažėjimas dėl pastatų energetinių charakteristikų pagerėjimo </v>
          </cell>
          <cell r="E119" t="str">
            <v>8.2.</v>
          </cell>
          <cell r="F119" t="str">
            <v>N</v>
          </cell>
        </row>
        <row r="120">
          <cell r="B120" t="str">
            <v>≥65</v>
          </cell>
          <cell r="C120" t="str">
            <v>Krašto apsauga</v>
          </cell>
          <cell r="D120" t="str">
            <v xml:space="preserve">Statistinio gyvenimo vertė </v>
          </cell>
          <cell r="E120" t="str">
            <v>9.1.</v>
          </cell>
          <cell r="F120" t="str">
            <v>N</v>
          </cell>
        </row>
        <row r="121">
          <cell r="B121" t="str">
            <v>≥66</v>
          </cell>
          <cell r="C121" t="str">
            <v>Krašto apsauga</v>
          </cell>
          <cell r="D121" t="str">
            <v>Gyvenimo metų vertė</v>
          </cell>
          <cell r="E121" t="str">
            <v>9.1.</v>
          </cell>
          <cell r="F121" t="str">
            <v>N</v>
          </cell>
        </row>
        <row r="122">
          <cell r="B122" t="str">
            <v>≥67</v>
          </cell>
          <cell r="C122" t="str">
            <v>Krašto apsauga</v>
          </cell>
          <cell r="D122" t="str">
            <v>Oro taršos sumažėjimas</v>
          </cell>
          <cell r="E122" t="str">
            <v>9.1.</v>
          </cell>
          <cell r="F122" t="str">
            <v>N</v>
          </cell>
        </row>
        <row r="123">
          <cell r="B123" t="str">
            <v>≥68</v>
          </cell>
          <cell r="C123" t="str">
            <v>Krašto apsauga</v>
          </cell>
          <cell r="D123" t="str">
            <v>Anglies dioksido (kaip šiltnamio efektą sukeliančių dujų) emisijos sumažėjimas</v>
          </cell>
          <cell r="E123" t="str">
            <v>9.1.</v>
          </cell>
          <cell r="F123" t="str">
            <v>N</v>
          </cell>
        </row>
        <row r="124">
          <cell r="B124" t="str">
            <v>≥69</v>
          </cell>
          <cell r="C124" t="str">
            <v>Teisingumas / teisėtvarka</v>
          </cell>
          <cell r="D124" t="str">
            <v>Sveikatos sutrikdymų ir mirčių sumažėjimas</v>
          </cell>
          <cell r="E124" t="str">
            <v>10.1.</v>
          </cell>
          <cell r="F124" t="str">
            <v>N</v>
          </cell>
        </row>
        <row r="125">
          <cell r="B125" t="str">
            <v>≥70</v>
          </cell>
          <cell r="C125" t="str">
            <v>Teisingumas / teisėtvarka</v>
          </cell>
          <cell r="D125" t="str">
            <v>Turtui padarytos žalos sumažėjimas</v>
          </cell>
          <cell r="E125" t="str">
            <v>10.1.</v>
          </cell>
          <cell r="F125" t="str">
            <v>N</v>
          </cell>
        </row>
        <row r="126">
          <cell r="B126" t="str">
            <v>≥71</v>
          </cell>
          <cell r="C126" t="str">
            <v>Teisingumas / teisėtvarka</v>
          </cell>
          <cell r="D126" t="str">
            <v>Neigiamo emocinio poveikio sumažėjimas</v>
          </cell>
          <cell r="E126" t="str">
            <v>10.1.</v>
          </cell>
          <cell r="F126" t="str">
            <v>N</v>
          </cell>
        </row>
        <row r="127">
          <cell r="B127" t="str">
            <v>≥72</v>
          </cell>
          <cell r="C127" t="str">
            <v>Teisingumas / teisėtvarka</v>
          </cell>
          <cell r="D127" t="str">
            <v>Nusikaltimų administravimui skirtų viešųjų išlaidų sumažėjimas</v>
          </cell>
          <cell r="E127" t="str">
            <v>10.1.</v>
          </cell>
          <cell r="F127" t="str">
            <v>N</v>
          </cell>
        </row>
        <row r="128">
          <cell r="B128" t="str">
            <v>≥73</v>
          </cell>
          <cell r="C128" t="str">
            <v>Teisingumas / teisėtvarka</v>
          </cell>
          <cell r="D128" t="str">
            <v>Sveikatos sutrikdymų ir mirčių sumažėjimas</v>
          </cell>
          <cell r="E128" t="str">
            <v>10.2.</v>
          </cell>
          <cell r="F128" t="str">
            <v>N</v>
          </cell>
        </row>
        <row r="129">
          <cell r="B129" t="str">
            <v>≥74</v>
          </cell>
          <cell r="C129" t="str">
            <v>Teisingumas / teisėtvarka</v>
          </cell>
          <cell r="D129" t="str">
            <v>Turtui padarytos žalos sumažėjimas</v>
          </cell>
          <cell r="E129" t="str">
            <v>10.2.</v>
          </cell>
          <cell r="F129" t="str">
            <v>N</v>
          </cell>
        </row>
        <row r="130">
          <cell r="B130" t="str">
            <v>≥75</v>
          </cell>
          <cell r="C130" t="str">
            <v>Teisingumas / teisėtvarka</v>
          </cell>
          <cell r="D130" t="str">
            <v>Neigiamo emocinio poveikio sumažėjimas</v>
          </cell>
          <cell r="E130" t="str">
            <v>10.2.</v>
          </cell>
          <cell r="F130" t="str">
            <v>N</v>
          </cell>
        </row>
        <row r="131">
          <cell r="B131" t="str">
            <v>≥76</v>
          </cell>
          <cell r="C131" t="str">
            <v>Teisingumas / teisėtvarka</v>
          </cell>
          <cell r="D131" t="str">
            <v>Nusikaltimų administravimui skirtų viešųjų išlaidų sumažėjimas</v>
          </cell>
          <cell r="E131" t="str">
            <v>10.2.</v>
          </cell>
          <cell r="F131" t="str">
            <v>N</v>
          </cell>
        </row>
        <row r="132">
          <cell r="B132" t="str">
            <v>≥77</v>
          </cell>
          <cell r="C132" t="str">
            <v>Teisingumas / teisėtvarka</v>
          </cell>
          <cell r="D132" t="str">
            <v>Sveikatos sutrikdymų ir mirčių sumažėjimas</v>
          </cell>
          <cell r="E132" t="str">
            <v>10.3.</v>
          </cell>
          <cell r="F132" t="str">
            <v>N</v>
          </cell>
        </row>
        <row r="133">
          <cell r="B133" t="str">
            <v>≥78</v>
          </cell>
          <cell r="C133" t="str">
            <v>Teisingumas / teisėtvarka</v>
          </cell>
          <cell r="D133" t="str">
            <v>Turtui padarytos žalos sumažėjimas</v>
          </cell>
          <cell r="E133" t="str">
            <v>10.3.</v>
          </cell>
          <cell r="F133" t="str">
            <v>N</v>
          </cell>
        </row>
        <row r="134">
          <cell r="B134" t="str">
            <v>≥79</v>
          </cell>
          <cell r="C134" t="str">
            <v>Teisingumas / teisėtvarka</v>
          </cell>
          <cell r="D134" t="str">
            <v>Neigiamo emocinio poveikio sumažėjimas</v>
          </cell>
          <cell r="E134" t="str">
            <v>10.3.</v>
          </cell>
          <cell r="F134" t="str">
            <v>N</v>
          </cell>
        </row>
        <row r="135">
          <cell r="B135" t="str">
            <v>≥80</v>
          </cell>
          <cell r="C135" t="str">
            <v>Teisingumas / teisėtvarka</v>
          </cell>
          <cell r="D135" t="str">
            <v>Nusikaltimų administravimui skirtų viešųjų išlaidų sumažėjimas</v>
          </cell>
          <cell r="E135" t="str">
            <v>10.3.</v>
          </cell>
          <cell r="F135" t="str">
            <v>N</v>
          </cell>
        </row>
        <row r="136">
          <cell r="B136" t="str">
            <v>≥81</v>
          </cell>
          <cell r="C136" t="str">
            <v>Teisingumas / teisėtvarka</v>
          </cell>
          <cell r="D136" t="str">
            <v>Laiko sutaupymai</v>
          </cell>
          <cell r="E136" t="str">
            <v>10.3.</v>
          </cell>
          <cell r="F136" t="str">
            <v>N</v>
          </cell>
        </row>
        <row r="137">
          <cell r="B137" t="str">
            <v>4.3. Triukšmo taršos sąnaudos (oro transportas; ≥51 dB(A); viso diapazono reikšmes žr. prie įverčio)</v>
          </cell>
          <cell r="C137" t="str">
            <v>Teisingumas / teisėtvarka</v>
          </cell>
          <cell r="D137" t="str">
            <v>Laiko sutaupymai</v>
          </cell>
          <cell r="E137" t="str">
            <v>10.4.</v>
          </cell>
          <cell r="F137" t="str">
            <v>N</v>
          </cell>
        </row>
        <row r="138">
          <cell r="B138" t="str">
            <v>≥52</v>
          </cell>
          <cell r="C138" t="str">
            <v>Teisingumas / teisėtvarka</v>
          </cell>
          <cell r="D138" t="str">
            <v>Laiko sutaupymai</v>
          </cell>
          <cell r="E138" t="str">
            <v>10.5.</v>
          </cell>
          <cell r="F138" t="str">
            <v>N</v>
          </cell>
        </row>
        <row r="139">
          <cell r="B139" t="str">
            <v>≥53</v>
          </cell>
          <cell r="C139" t="str">
            <v>Teisingumas / teisėtvarka</v>
          </cell>
          <cell r="D139" t="str">
            <v xml:space="preserve">Piniginių sąnaudų sutaupymai </v>
          </cell>
          <cell r="E139" t="str">
            <v>10.5.</v>
          </cell>
          <cell r="F139" t="str">
            <v>N</v>
          </cell>
        </row>
        <row r="140">
          <cell r="B140" t="str">
            <v>≥54</v>
          </cell>
          <cell r="C140" t="str">
            <v>Teisingumas / teisėtvarka</v>
          </cell>
          <cell r="D140" t="str">
            <v>Geresnis informacinės sistemos veikimas</v>
          </cell>
          <cell r="E140" t="str">
            <v>10.6.</v>
          </cell>
          <cell r="F140" t="str">
            <v>N</v>
          </cell>
        </row>
        <row r="141">
          <cell r="B141" t="str">
            <v>≥55</v>
          </cell>
          <cell r="C141" t="str">
            <v>Visuomenės apsauga</v>
          </cell>
          <cell r="D141" t="str">
            <v>Sveikatos sutrikdymų ir mirčių sumažėjimas</v>
          </cell>
          <cell r="E141" t="str">
            <v>11.1.</v>
          </cell>
          <cell r="F141" t="str">
            <v>N</v>
          </cell>
        </row>
        <row r="142">
          <cell r="B142" t="str">
            <v>≥56</v>
          </cell>
          <cell r="C142" t="str">
            <v>Visuomenės apsauga</v>
          </cell>
          <cell r="D142" t="str">
            <v>Turtui padarytos žalos sumažėjimas</v>
          </cell>
          <cell r="E142" t="str">
            <v>11.1.</v>
          </cell>
          <cell r="F142" t="str">
            <v>N</v>
          </cell>
        </row>
        <row r="143">
          <cell r="B143" t="str">
            <v>≥57</v>
          </cell>
          <cell r="C143" t="str">
            <v>Visuomenės apsauga</v>
          </cell>
          <cell r="D143" t="str">
            <v>Pagerintas saugumas ir gyvenimo kokybė</v>
          </cell>
          <cell r="E143" t="str">
            <v>11.1.</v>
          </cell>
          <cell r="F143" t="str">
            <v>N</v>
          </cell>
        </row>
        <row r="144">
          <cell r="B144" t="str">
            <v>≥58</v>
          </cell>
          <cell r="C144" t="str">
            <v>Visuomenės apsauga</v>
          </cell>
          <cell r="D144" t="str">
            <v>Nusikaltimų administravimui skirtų viešųjų išlaidų sumažėjimas</v>
          </cell>
          <cell r="E144" t="str">
            <v>11.1.</v>
          </cell>
          <cell r="F144" t="str">
            <v>N</v>
          </cell>
        </row>
        <row r="145">
          <cell r="B145" t="str">
            <v>≥59</v>
          </cell>
          <cell r="C145" t="str">
            <v>Visuomenės apsauga</v>
          </cell>
          <cell r="D145" t="str">
            <v>Sveikatos sutrikdymų ir mirčių sumažėjimas</v>
          </cell>
          <cell r="E145" t="str">
            <v>11.2.</v>
          </cell>
          <cell r="F145" t="str">
            <v>N</v>
          </cell>
        </row>
        <row r="146">
          <cell r="B146" t="str">
            <v>≥60</v>
          </cell>
          <cell r="C146" t="str">
            <v>Visuomenės apsauga</v>
          </cell>
          <cell r="D146" t="str">
            <v>Turtui padarytos žalos sumažėjimas</v>
          </cell>
          <cell r="E146" t="str">
            <v>11.2.</v>
          </cell>
          <cell r="F146" t="str">
            <v>N</v>
          </cell>
        </row>
        <row r="147">
          <cell r="B147" t="str">
            <v>≥61</v>
          </cell>
          <cell r="C147" t="str">
            <v>Visuomenės apsauga</v>
          </cell>
          <cell r="D147" t="str">
            <v>Pagerintas saugumas ir gyvenimo kokybė</v>
          </cell>
          <cell r="E147" t="str">
            <v>11.2.</v>
          </cell>
          <cell r="F147" t="str">
            <v>N</v>
          </cell>
        </row>
        <row r="148">
          <cell r="B148" t="str">
            <v>≥62</v>
          </cell>
          <cell r="C148" t="str">
            <v>Visuomenės apsauga</v>
          </cell>
          <cell r="D148" t="str">
            <v>Nusikaltimų administravimui skirtų viešųjų išlaidų sumažėjimas</v>
          </cell>
          <cell r="E148" t="str">
            <v>11.2.</v>
          </cell>
          <cell r="F148" t="str">
            <v>N</v>
          </cell>
        </row>
        <row r="149">
          <cell r="B149" t="str">
            <v>≥63</v>
          </cell>
          <cell r="C149" t="str">
            <v>Visuomenės apsauga</v>
          </cell>
          <cell r="D149" t="str">
            <v>Sveikatos sutrikdymų ir mirčių sumažėjimas</v>
          </cell>
          <cell r="E149" t="str">
            <v>11.3.</v>
          </cell>
          <cell r="F149" t="str">
            <v>N</v>
          </cell>
        </row>
        <row r="150">
          <cell r="B150" t="str">
            <v>≥64</v>
          </cell>
          <cell r="C150" t="str">
            <v>Visuomenės apsauga</v>
          </cell>
          <cell r="D150" t="str">
            <v>Turtui padarytos žalos sumažėjimas</v>
          </cell>
          <cell r="E150" t="str">
            <v>11.3.</v>
          </cell>
          <cell r="F150" t="str">
            <v>N</v>
          </cell>
        </row>
        <row r="151">
          <cell r="B151" t="str">
            <v>≥65</v>
          </cell>
          <cell r="C151" t="str">
            <v>Visuomenės apsauga</v>
          </cell>
          <cell r="D151" t="str">
            <v>Pagerintas saugumas ir gyvenimo kokybė</v>
          </cell>
          <cell r="E151" t="str">
            <v>11.3.</v>
          </cell>
          <cell r="F151" t="str">
            <v>N</v>
          </cell>
        </row>
        <row r="152">
          <cell r="B152" t="str">
            <v>≥66</v>
          </cell>
          <cell r="C152" t="str">
            <v>Visuomenės apsauga</v>
          </cell>
          <cell r="D152" t="str">
            <v>Nusikaltimų administravimui skirtų viešųjų išlaidų sumažėjimas</v>
          </cell>
          <cell r="E152" t="str">
            <v>11.3.</v>
          </cell>
          <cell r="F152" t="str">
            <v>N</v>
          </cell>
        </row>
        <row r="153">
          <cell r="B153" t="str">
            <v>≥67</v>
          </cell>
          <cell r="C153" t="str">
            <v>Visuomenės apsauga</v>
          </cell>
          <cell r="D153" t="str">
            <v>Sveikatos sutrikdymų ir mirčių sumažėjimas</v>
          </cell>
          <cell r="E153" t="str">
            <v>11.4.</v>
          </cell>
          <cell r="F153" t="str">
            <v>N</v>
          </cell>
        </row>
        <row r="154">
          <cell r="B154" t="str">
            <v>≥68</v>
          </cell>
          <cell r="C154" t="str">
            <v>Visuomenės apsauga</v>
          </cell>
          <cell r="D154" t="str">
            <v>Turtui padarytos žalos sumažėjimas</v>
          </cell>
          <cell r="E154" t="str">
            <v>11.4.</v>
          </cell>
          <cell r="F154" t="str">
            <v>N</v>
          </cell>
        </row>
        <row r="155">
          <cell r="B155" t="str">
            <v>≥69</v>
          </cell>
          <cell r="C155" t="str">
            <v>Visuomenės apsauga</v>
          </cell>
          <cell r="D155" t="str">
            <v>Pagerintas saugumas ir gyvenimo kokybė</v>
          </cell>
          <cell r="E155" t="str">
            <v>11.4.</v>
          </cell>
          <cell r="F155" t="str">
            <v>N</v>
          </cell>
        </row>
        <row r="156">
          <cell r="B156" t="str">
            <v>≥70</v>
          </cell>
          <cell r="C156" t="str">
            <v>Visuomenės apsauga</v>
          </cell>
          <cell r="D156" t="str">
            <v>Nusikaltimų administravimui skirtų viešųjų išlaidų sumažėjimas</v>
          </cell>
          <cell r="E156" t="str">
            <v>11.4.</v>
          </cell>
          <cell r="F156" t="str">
            <v>N</v>
          </cell>
        </row>
        <row r="157">
          <cell r="B157" t="str">
            <v>≥71</v>
          </cell>
          <cell r="C157" t="str">
            <v>Turizmas</v>
          </cell>
          <cell r="D157" t="str">
            <v>Vietinio vienadienio lankytojo vidutinės vienos kelionės išlaidos</v>
          </cell>
          <cell r="E157" t="str">
            <v>12.1.</v>
          </cell>
          <cell r="F157" t="str">
            <v>N</v>
          </cell>
        </row>
        <row r="158">
          <cell r="B158" t="str">
            <v>≥72</v>
          </cell>
          <cell r="C158" t="str">
            <v>Turizmas</v>
          </cell>
          <cell r="D158" t="str">
            <v>Vietinio turisto vidutinės dienos išlaidos</v>
          </cell>
          <cell r="E158" t="str">
            <v>12.1.</v>
          </cell>
          <cell r="F158" t="str">
            <v>N</v>
          </cell>
        </row>
        <row r="159">
          <cell r="B159" t="str">
            <v>≥73</v>
          </cell>
          <cell r="C159" t="str">
            <v>Turizmas</v>
          </cell>
          <cell r="D159" t="str">
            <v>Iš užsienio atvykusio vienadienio lankytojo vidutinės vienos kelionės išlaidos</v>
          </cell>
          <cell r="E159" t="str">
            <v>12.1.</v>
          </cell>
          <cell r="F159" t="str">
            <v>N</v>
          </cell>
        </row>
        <row r="160">
          <cell r="B160" t="str">
            <v>≥74</v>
          </cell>
          <cell r="C160" t="str">
            <v>Turizmas</v>
          </cell>
          <cell r="D160" t="str">
            <v>Iš užsienio atvykusio turisto vidutinės dienos išlaidos</v>
          </cell>
          <cell r="E160" t="str">
            <v>12.1.</v>
          </cell>
          <cell r="F160" t="str">
            <v>N</v>
          </cell>
        </row>
        <row r="161">
          <cell r="B161" t="str">
            <v>≥75</v>
          </cell>
          <cell r="C161" t="str">
            <v>Turizmas</v>
          </cell>
          <cell r="D161" t="str">
            <v>Vietinio vienadienio lankytojo vidutinės vienos kelionės išlaidos</v>
          </cell>
          <cell r="E161" t="str">
            <v>12.2.</v>
          </cell>
          <cell r="F161" t="str">
            <v>N</v>
          </cell>
        </row>
        <row r="162">
          <cell r="B162" t="str">
            <v>≥76</v>
          </cell>
          <cell r="C162" t="str">
            <v>Turizmas</v>
          </cell>
          <cell r="D162" t="str">
            <v>Vietinio turisto vidutinės dienos išlaidos</v>
          </cell>
          <cell r="E162" t="str">
            <v>12.2.</v>
          </cell>
          <cell r="F162" t="str">
            <v>N</v>
          </cell>
        </row>
        <row r="163">
          <cell r="B163" t="str">
            <v>≥77</v>
          </cell>
          <cell r="C163" t="str">
            <v>Turizmas</v>
          </cell>
          <cell r="D163" t="str">
            <v>Iš užsienio atvykusio vienadienio lankytojo vidutinės vienos kelionės išlaidos</v>
          </cell>
          <cell r="E163" t="str">
            <v>12.2.</v>
          </cell>
          <cell r="F163" t="str">
            <v>N</v>
          </cell>
        </row>
        <row r="164">
          <cell r="B164" t="str">
            <v>≥78</v>
          </cell>
          <cell r="C164" t="str">
            <v>Turizmas</v>
          </cell>
          <cell r="D164" t="str">
            <v>Iš užsienio atvykusio turisto vidutinės dienos išlaidos</v>
          </cell>
          <cell r="E164" t="str">
            <v>12.2.</v>
          </cell>
          <cell r="F164" t="str">
            <v>N</v>
          </cell>
        </row>
        <row r="165">
          <cell r="B165" t="str">
            <v>≥79</v>
          </cell>
          <cell r="C165" t="str">
            <v>Viešoji infrastruktūra verslui</v>
          </cell>
          <cell r="D165" t="str">
            <v>Vieno darbuotojo sukuriama pridėtinė vertė</v>
          </cell>
          <cell r="E165" t="str">
            <v>13.1.</v>
          </cell>
          <cell r="F165" t="str">
            <v>N</v>
          </cell>
        </row>
        <row r="166">
          <cell r="B166" t="str">
            <v>≥80</v>
          </cell>
          <cell r="C166" t="str">
            <v>Viešoji infrastruktūra verslui</v>
          </cell>
          <cell r="D166" t="str">
            <v>Vieno darbuotojo sukuriamos pridėtinės vertės prieaugis</v>
          </cell>
          <cell r="E166" t="str">
            <v>13.1.</v>
          </cell>
          <cell r="F166" t="str">
            <v>N</v>
          </cell>
        </row>
        <row r="167">
          <cell r="B167" t="str">
            <v>≥81</v>
          </cell>
          <cell r="C167" t="str">
            <v>Viešoji infrastruktūra verslui</v>
          </cell>
          <cell r="D167" t="str">
            <v>Anglies dioksido (kaip šiltnamio efektą sukeliančių dujų) emisijos padidėjimas</v>
          </cell>
          <cell r="E167" t="str">
            <v>13.1.</v>
          </cell>
          <cell r="F167" t="str">
            <v>Ž</v>
          </cell>
        </row>
        <row r="168">
          <cell r="B168" t="str">
            <v>5.1. Oro taršos sumažėjimas / padidėjimas (NOX)</v>
          </cell>
          <cell r="C168" t="str">
            <v>Viešoji infrastruktūra verslui</v>
          </cell>
          <cell r="D168" t="str">
            <v>Laiko nuostoliai dėl padidėjusių transporto spūsčių</v>
          </cell>
          <cell r="E168" t="str">
            <v>13.1.</v>
          </cell>
          <cell r="F168" t="str">
            <v>Ž</v>
          </cell>
        </row>
        <row r="169">
          <cell r="B169" t="str">
            <v>5.2. Oro taršos sumažėjimas / padidėjimas (NMLOJ)</v>
          </cell>
          <cell r="C169" t="str">
            <v>Viešoji infrastruktūra verslui</v>
          </cell>
          <cell r="D169" t="str">
            <v>Oro taršos padidėjimas dėl padidėjusių transporto spūsčių</v>
          </cell>
          <cell r="E169" t="str">
            <v>13.1.</v>
          </cell>
          <cell r="F169" t="str">
            <v>Ž</v>
          </cell>
        </row>
        <row r="170">
          <cell r="B170" t="str">
            <v>5.3. Oro taršos sumažėjimas / padidėjimas (SO2)</v>
          </cell>
          <cell r="C170" t="str">
            <v>Viešoji infrastruktūra verslui</v>
          </cell>
          <cell r="D170" t="str">
            <v>Vieno darbuotojo sukuriama pridėtinė vertė</v>
          </cell>
          <cell r="E170" t="str">
            <v>13.2.</v>
          </cell>
          <cell r="F170" t="str">
            <v>N</v>
          </cell>
        </row>
        <row r="171">
          <cell r="B171" t="str">
            <v>5.4. Oro taršos sumažėjimas / padidėjimas (KD2,5; didmiestis)</v>
          </cell>
          <cell r="C171" t="str">
            <v>Viešoji infrastruktūra verslui</v>
          </cell>
          <cell r="D171" t="str">
            <v>Vieno darbuotojo sukuriamos pridėtinės vertės prieaugis</v>
          </cell>
          <cell r="E171" t="str">
            <v>13.2.</v>
          </cell>
          <cell r="F171" t="str">
            <v>N</v>
          </cell>
        </row>
        <row r="172">
          <cell r="B172" t="str">
            <v>5.5. Oro taršos sumažėjimas / padidėjimas (KD2,5; miestas)</v>
          </cell>
          <cell r="C172" t="str">
            <v>Viešoji infrastruktūra verslui</v>
          </cell>
          <cell r="D172" t="str">
            <v>Anglies dioksido (kaip šiltnamio efektą sukeliančių dujų) emisijos padidėjimas</v>
          </cell>
          <cell r="E172" t="str">
            <v>13.2.</v>
          </cell>
          <cell r="F172" t="str">
            <v>Ž</v>
          </cell>
        </row>
        <row r="173">
          <cell r="B173" t="str">
            <v>5.6. Oro taršos sumažėjimas / padidėjimas (KD2,5; kaimas)</v>
          </cell>
          <cell r="C173" t="str">
            <v>Viešoji infrastruktūra verslui</v>
          </cell>
          <cell r="D173" t="str">
            <v>Laiko nuostoliai dėl padidėjusių transporto spūsčių</v>
          </cell>
          <cell r="E173" t="str">
            <v>13.2.</v>
          </cell>
          <cell r="F173" t="str">
            <v>Ž</v>
          </cell>
        </row>
        <row r="174">
          <cell r="B174" t="str">
            <v>5.7. Oro taršos sumažėjimas / padidėjimas (KD10; didmiestis)</v>
          </cell>
          <cell r="C174" t="str">
            <v>Viešoji infrastruktūra verslui</v>
          </cell>
          <cell r="D174" t="str">
            <v>Oro taršos padidėjimas dėl padidėjusių transporto spūsčių</v>
          </cell>
          <cell r="E174" t="str">
            <v>13.2.</v>
          </cell>
          <cell r="F174" t="str">
            <v>Ž</v>
          </cell>
        </row>
        <row r="175">
          <cell r="B175" t="str">
            <v>5.8. Oro taršos sumažėjimas / padidėjimas (KD10; miestas)</v>
          </cell>
          <cell r="C175" t="str">
            <v>Kultūra</v>
          </cell>
          <cell r="D175" t="str">
            <v>Pasiryžimas sumokėti už lankymąsi kultūros objekte</v>
          </cell>
          <cell r="E175" t="str">
            <v>14.1.</v>
          </cell>
          <cell r="F175" t="str">
            <v>N</v>
          </cell>
        </row>
        <row r="176">
          <cell r="B176" t="str">
            <v>5.9. Oro taršos sumažėjimas / padidėjimas (KD10; kaimas)</v>
          </cell>
          <cell r="C176" t="str">
            <v>Kultūra</v>
          </cell>
          <cell r="D176" t="str">
            <v>Pasiryžimas sumokėti už lankymąsi kultūros objekte</v>
          </cell>
          <cell r="E176" t="str">
            <v>14.2.</v>
          </cell>
          <cell r="F176" t="str">
            <v>N</v>
          </cell>
        </row>
        <row r="177">
          <cell r="B177" t="str">
            <v>6. Anglies dioksido (kaip šiltnamio efektą sukeliančių dujų) emisijos sumažėjimas (centrinė vertė)</v>
          </cell>
        </row>
        <row r="178">
          <cell r="B178" t="str">
            <v>1.1. Elektros energijos tiekimo sistemos patikimumo padidėjimas (sektorius: Pramonės, įskaitant statybą)</v>
          </cell>
        </row>
        <row r="179">
          <cell r="B179" t="str">
            <v>1.2. Elektros energijos tiekimo sistemos patikimumo padidėjimas (sektorius: Komercinis, transporto ir viešųjų paslaugų)</v>
          </cell>
        </row>
        <row r="180">
          <cell r="B180" t="str">
            <v>1.3. Elektros energijos tiekimo sistemos patikimumo padidėjimas (sektorius: Žemės ūkio, miškininkystės ir žvejybos)</v>
          </cell>
        </row>
        <row r="181">
          <cell r="B181" t="str">
            <v>1.4. Elektros energijos tiekimo sistemos patikimumo padidėjimas (sektorius: Gyvenamasis)</v>
          </cell>
        </row>
        <row r="182">
          <cell r="B182" t="str">
            <v>1.5. Elektros energijos tiekimo sistemos patikimumo padidėjimas (Visa šalis)</v>
          </cell>
        </row>
        <row r="183">
          <cell r="B183" t="str">
            <v>2.1. Dujų tiekimo patikimumo padidėjimas (sektorius: Pramonės, įskaitant statybą)</v>
          </cell>
        </row>
        <row r="184">
          <cell r="B184" t="str">
            <v>2.2. Dujų tiekimo patikimumo padidėjimas (sektorius: Komercinis, transporto ir viešųjų paslaugų)</v>
          </cell>
        </row>
        <row r="185">
          <cell r="B185" t="str">
            <v>2.3. Dujų tiekimo patikimumo padidėjimas (sektorius: Žemės ūkio, miškininkystės ir žvejybos)</v>
          </cell>
        </row>
        <row r="186">
          <cell r="B186" t="str">
            <v>2.4. Dujų tiekimo patikimumo padidėjimas (sektorius: Gyvenamasis)</v>
          </cell>
        </row>
        <row r="187">
          <cell r="B187" t="str">
            <v>2.5. Dujų tiekimo patikimumo padidėjimas (Visa šalis)</v>
          </cell>
        </row>
        <row r="188">
          <cell r="B188" t="str">
            <v>3. Energijos sąnaudų sumažėjimas dėl energijos šaltinio pakeitimo</v>
          </cell>
        </row>
        <row r="189">
          <cell r="B189" t="str">
            <v>4. Pastatų energetinių charakteristikų pagerėjimas</v>
          </cell>
        </row>
        <row r="190">
          <cell r="B190" t="str">
            <v>5. Anglies dioksido (kaip šiltnamio efektą sukeliančių dujų) emisijos sumažėjimas (centrinė vertė)</v>
          </cell>
        </row>
        <row r="191">
          <cell r="B191" t="str">
            <v>6. Metano (kaip šiltnamio efektą sukeliančių dujų) emisijos sumažėjimas</v>
          </cell>
        </row>
        <row r="192">
          <cell r="B192" t="str">
            <v>7.1.1. Oro taršos pokyčiai (Nox; Žemai išskiriama emisija)</v>
          </cell>
        </row>
        <row r="193">
          <cell r="B193" t="str">
            <v>7.1.2. Oro taršos pokyčiai (Nox; Aukštai išskiriama emisija)</v>
          </cell>
        </row>
        <row r="194">
          <cell r="B194" t="str">
            <v>7.2.1. Oro taršos pokyčiai (SO2; Žemai išskiriama emisija)</v>
          </cell>
        </row>
        <row r="195">
          <cell r="B195" t="str">
            <v>7.2.2. Oro taršos pokyčiai (SO2; Aukštai išskiriama emisija)</v>
          </cell>
        </row>
        <row r="196">
          <cell r="B196" t="str">
            <v>7.3.1. Oro taršos pokyčiai (KD10; Žemai išskiriama emisija)</v>
          </cell>
        </row>
        <row r="197">
          <cell r="B197" t="str">
            <v>7.3.2. Oro taršos pokyčiai (KD10; Aukštai išskiriama emisija)</v>
          </cell>
        </row>
        <row r="198">
          <cell r="B198" t="str">
            <v>7.4.1. Oro taršos pokyčiai (KD2,5; Žemai išskiriama emisija)</v>
          </cell>
        </row>
        <row r="199">
          <cell r="B199" t="str">
            <v>7.4.2. Oro taršos pokyčiai (KD2,5; Aukštai išskiriama emisija)</v>
          </cell>
        </row>
        <row r="200">
          <cell r="B200" t="str">
            <v>7.5.1. Oro taršos pokyčiai (NMLOJ; Žemai išskiriama emisija)</v>
          </cell>
        </row>
        <row r="201">
          <cell r="B201" t="str">
            <v>7.5.2. Oro taršos pokyčiai (NMLOJ; Aukštai išskiriama emisija)</v>
          </cell>
        </row>
        <row r="202">
          <cell r="B202" t="str">
            <v>7.6.1. Oro taršos pokyčiai (NH3; Žemai išskiriama emisija)</v>
          </cell>
        </row>
        <row r="203">
          <cell r="B203" t="str">
            <v>7.6.2. Oro taršos pokyčiai (NH3; Aukštai išskiriama emisija)</v>
          </cell>
        </row>
        <row r="204">
          <cell r="B204" t="str">
            <v>8.1. Nelaimingų atsitikimų sumažėjimas (žūtis)</v>
          </cell>
        </row>
        <row r="205">
          <cell r="B205" t="str">
            <v>8.2. Nelaimingų atsitikimų sumažėjimas (sunkus sužalojimas)</v>
          </cell>
        </row>
        <row r="206">
          <cell r="B206" t="str">
            <v>1.1.1. Laiko ir piniginių sąnaudų sutaupymai (darbo laiko vertė)</v>
          </cell>
        </row>
        <row r="207">
          <cell r="B207" t="str">
            <v>1.1.2. Laiko ir piniginių sąnaudų sutaupymai (ne darbo laiko vertė)</v>
          </cell>
        </row>
        <row r="208">
          <cell r="B208" t="str">
            <v>1.2.1. Laiko ir piniginių sąnaudų sutaupymai (TPES)</v>
          </cell>
        </row>
        <row r="209">
          <cell r="B209" t="str">
            <v>1.2.2. Laiko ir piniginių sąnaudų sutaupymai (viešojo transporto paslaugų naudotojų mokama bilieto kaina)</v>
          </cell>
        </row>
        <row r="210">
          <cell r="B210" t="str">
            <v>2.1. Galimybė pasiekti elektroninį turinį vietoje fizinės kelionės į vietą (darbo laiko vertė)</v>
          </cell>
        </row>
        <row r="211">
          <cell r="B211" t="str">
            <v>2.2. Galimybė pasiekti elektroninį turinį vietoje fizinės kelionės į vietą (ne darbo laiko vertė)</v>
          </cell>
        </row>
        <row r="212">
          <cell r="B212" t="str">
            <v>2.3. Galimybė pasiekti elektroninį turinį vietoje fizinės kelionės į vietą (TPES)</v>
          </cell>
        </row>
        <row r="213">
          <cell r="B213" t="str">
            <v>2.4. Galimybė pasiekti elektroninį turinį vietoje fizinės kelionės į vietą (viešojo transporto paslaugų naudotojų mokama bilieto kaina)</v>
          </cell>
        </row>
        <row r="214">
          <cell r="B214" t="str">
            <v>2.5. Galimybė pasiekti elektroninį turinį vietoje fizinės kelionės į vietą (bilieto kaina, mokama už fizinę prieigą )</v>
          </cell>
        </row>
        <row r="215">
          <cell r="B215" t="str">
            <v>2.6. Galimybė pasiekti elektroninį turinį vietoje fizinės kelionės į vietą (pasiryžimas sumokėti už elektroninį turinį)</v>
          </cell>
        </row>
        <row r="216">
          <cell r="B216" t="str">
            <v>3.1.1. Geresnis informacinės sistemos veikimas (paslaugų naudotojo vienai operacijai atlikti vidutiniškai sugaištamo laiko sumažėjimas: darbo laiko vertė)</v>
          </cell>
        </row>
        <row r="217">
          <cell r="B217" t="str">
            <v>3.1.2. Geresnis informacinės sistemos veikimas (paslaugų naudotojo vienai operacijai atlikti vidutiniškai sugaištamo laiko sumažėjimas: ne darbo laiko vertė)</v>
          </cell>
        </row>
        <row r="218">
          <cell r="B218" t="str">
            <v>3.2. Geresnis informacinės sistemos veikimas (IS neveikimo dėl sutrikimų ir priežiūros darbų trukmės sumažėjimas: naudotojo pasiryžimas sumokėti už vieną operaciją)</v>
          </cell>
        </row>
        <row r="219">
          <cell r="B219" t="str">
            <v>3.3. Geresnis informacinės sistemos veikimas (padidėjęs duomenų saugumas)</v>
          </cell>
        </row>
        <row r="220">
          <cell r="B220" t="str">
            <v>4. Pasiryžimas sumokėti už interneto ryšį</v>
          </cell>
        </row>
        <row r="221">
          <cell r="B221" t="str">
            <v>1.1. Padidėjęs geriamo vandens tiekimo paslaugos prieinamumas (išvengtos asmeninio šulinio priežiūros sąnaudos)</v>
          </cell>
        </row>
        <row r="222">
          <cell r="B222" t="str">
            <v>1.2. Padidėjęs geriamo vandens tiekimo paslaugos prieinamumas (išvengtos asmeninio gręžinio eksploatacijos ir priežiūros sąnaudos)</v>
          </cell>
        </row>
        <row r="223">
          <cell r="B223" t="str">
            <v>1.3. Padidėjęs geriamo vandens tiekimo paslaugos prieinamumas (išvengtos asmeninio šulinio įrengimo ir priežiūros sąnaudos)</v>
          </cell>
        </row>
        <row r="224">
          <cell r="B224" t="str">
            <v>1.4. Padidėjęs geriamo vandens tiekimo paslaugos prieinamumas (išvengtos asmeninio gręžinio įrengimo ir eksploatacijos bei priežiūros sąnaudos)</v>
          </cell>
        </row>
        <row r="225">
          <cell r="B225" t="str">
            <v>2.1.  Padidėjęs nuotekų tvarkymo paslaugos prieinamumas (išvengtos vietinės kanalizacijos su valymo įrenginiais priežiūros sąnaudos)</v>
          </cell>
        </row>
        <row r="226">
          <cell r="B226" t="str">
            <v>2.2.  Padidėjęs nuotekų tvarkymo paslaugos prieinamumas (išvengtos nuotekų kaupimo rezervuaro priežiūros sąnaudos)</v>
          </cell>
        </row>
        <row r="227">
          <cell r="B227" t="str">
            <v>2.3.  Padidėjęs nuotekų tvarkymo paslaugos prieinamumas (išvengtos vietinės kanalizacijos su valymo įrenginiais įrengimo ir priežiūros sąnaudos)</v>
          </cell>
        </row>
        <row r="228">
          <cell r="B228" t="str">
            <v>2.4.  Padidėjęs nuotekų tvarkymo paslaugos prieinamumas (išvengtos nuotekų kaupimo rezervuaro įrengimo ir priežiūros sąnaudos)</v>
          </cell>
        </row>
        <row r="229">
          <cell r="B229" t="str">
            <v>3.1. Sąnaudų ekonomija dėl pagerintos lietaus nuotekų infrastruktūros (darbo reikalais vykstančio keleivio laiko vertė)</v>
          </cell>
        </row>
        <row r="230">
          <cell r="B230" t="str">
            <v>3.2. Sąnaudų ekonomija dėl pagerintos lietaus nuotekų infrastruktūros (ne darbo reikalais vykstančio keleivio laiko vertė)</v>
          </cell>
        </row>
        <row r="231">
          <cell r="B231" t="str">
            <v>3.3. Sąnaudų ekonomija dėl pagerintos lietaus nuotekų infrastruktūros (krovininio transporto laiko vertė )</v>
          </cell>
        </row>
        <row r="232">
          <cell r="B232" t="str">
            <v>4. Vizualinės taršos, triukšmo, dulkių, kvapų sumažėjimas (išreiškiamas per nekilnojamojo turto vertės padidėjimą)</v>
          </cell>
        </row>
        <row r="233">
          <cell r="B233" t="str">
            <v>5. Anglies dioksido (kaip šiltnamio efektą sukeliančių dujų) emisijos sumažėjimas (centrinė vertė)</v>
          </cell>
        </row>
        <row r="234">
          <cell r="B234" t="str">
            <v>6. Metano (kaip šiltnamio efektą sukeliančių dujų) emisijos sumažėjimas</v>
          </cell>
        </row>
        <row r="235">
          <cell r="B235" t="str">
            <v>7.1. Paviršinių vandens telkinių kokybės pagerėjimas (maudymuisi skirti vandens telkiniai)</v>
          </cell>
        </row>
        <row r="236">
          <cell r="B236" t="str">
            <v>7.2.1. Paviršinių vandens telkinių kokybės pagerėjimas (nuo „blogos“ iki „neblogos“; egzistencinė vertė)</v>
          </cell>
        </row>
        <row r="237">
          <cell r="B237" t="str">
            <v>7.2.2. Paviršinių vandens telkinių kokybės pagerėjimas (nuo „neblogos“ iki „geros“; egzistencinė vertė)</v>
          </cell>
        </row>
        <row r="238">
          <cell r="B238" t="str">
            <v>8.1. Teritorijos rekreacinės vertės padidėjimas (atspindimas kelionės sąnaudomis: darbo reikalais vykstančio keleivio laiko vertė)</v>
          </cell>
        </row>
        <row r="239">
          <cell r="B239" t="str">
            <v>8.2. Teritorijos rekreacinės vertės padidėjimas (atspindimas kelionės sąnaudomis: lengviesiems automobiliams taikytina TPES vertė)</v>
          </cell>
        </row>
        <row r="240">
          <cell r="B240" t="str">
            <v>1.1. Vietovės patrauklumo namų ūkiams ir verslui padidėjimas (NT kainos padidėjimas labiausiai paveiktoje teritorijoje; Turinčios didelį poveikį intervencijos)</v>
          </cell>
        </row>
        <row r="241">
          <cell r="B241" t="str">
            <v>1.2. Vietovės patrauklumo namų ūkiams ir verslui padidėjimas (NT kainos padidėjimas labiausiai paveiktoje teritorijoje; Turinčios vidutinį poveikį intervencijos)</v>
          </cell>
        </row>
        <row r="242">
          <cell r="B242" t="str">
            <v>1.3. Vietovės patrauklumo namų ūkiams ir verslui padidėjimas (NT kainos padidėjimas labiausiai paveiktoje teritorijoje; Turinčios mažą poveikį intervencijos)</v>
          </cell>
        </row>
        <row r="243">
          <cell r="B243" t="str">
            <v>2.1. Vietovės patrauklumo namų ūkiams ir verslui padidėjimas (NT kainos padidėjimas vidutiniškai paveiktoje teritorijoje; Turinčios didelį poveikį intervencijos)</v>
          </cell>
        </row>
        <row r="244">
          <cell r="B244" t="str">
            <v>2.2. Vietovės patrauklumo namų ūkiams ir verslui padidėjimas (NT kainos padidėjimas vidutiniškai paveiktoje teritorijoje;  Turinčios vidutinį poveikį intervencijos)</v>
          </cell>
        </row>
        <row r="245">
          <cell r="B245" t="str">
            <v>2.3. Vietovės patrauklumo namų ūkiams ir verslui padidėjimas (NT kainos padidėjimas vidutiniškai paveiktoje teritorijoje; Turinčios mažą poveikį intervencijos)</v>
          </cell>
        </row>
        <row r="246">
          <cell r="B246" t="str">
            <v>3.1. Vietovės patrauklumo namų ūkiams ir verslui padidėjimas (NT kainos padidėjimas mažiausiai paveiktoje teritorijoje; Turinčios didelį poveikį intervencijos)</v>
          </cell>
        </row>
        <row r="247">
          <cell r="B247" t="str">
            <v>3.2. Vietovės patrauklumo namų ūkiams ir verslui padidėjimas (NT kainos padidėjimas mažiausiai paveiktoje teritorijoje;  Turinčios vidutinį poveikį intervencijos)</v>
          </cell>
        </row>
        <row r="248">
          <cell r="B248" t="str">
            <v>3.3. Vietovės patrauklumo namų ūkiams ir verslui padidėjimas (NT kainos padidėjimas mažiausiai paveiktoje teritorijoje; Turinčios mažą poveikį intervencijos)</v>
          </cell>
        </row>
        <row r="249">
          <cell r="B249" t="str">
            <v>2. Pastatų energetinių charakteristikų pagerėjimas</v>
          </cell>
        </row>
        <row r="250">
          <cell r="B250" t="str">
            <v>3. Anglies dioksido (kaip šiltnamio efektą sukeliančių dujų) emisijos sumažėjimas (centrinė vertė)</v>
          </cell>
        </row>
        <row r="251">
          <cell r="B251" t="str">
            <v>4. Metano (kaip šiltnamio efektą sukeliančių dujų) emisijos sumažėjimas</v>
          </cell>
        </row>
        <row r="252">
          <cell r="B252" t="str">
            <v>5.1.1. Oro taršos sumažėjimas dėl pastatų energetinių charakteristikų pagerėjimo (Nox; Žemai išskiriama emisija)</v>
          </cell>
        </row>
        <row r="253">
          <cell r="B253" t="str">
            <v>5.1.2. Oro taršos sumažėjimas dėl pastatų energetinių charakteristikų pagerėjimo (Nox; Aukštai išskiriama emisija)</v>
          </cell>
        </row>
        <row r="254">
          <cell r="B254" t="str">
            <v>5.2.1. Oro taršos sumažėjimas dėl pastatų energetinių charakteristikų pagerėjimo (SO2; Žemai išskiriama emisija)</v>
          </cell>
        </row>
        <row r="255">
          <cell r="B255" t="str">
            <v>5.2.2. Oro taršos sumažėjimas dėl pastatų energetinių charakteristikų pagerėjimo (SO2; Aukštai išskiriama emisija)</v>
          </cell>
        </row>
        <row r="256">
          <cell r="B256" t="str">
            <v>5.3.1. Oro taršos sumažėjimas dėl pastatų energetinių charakteristikų pagerėjimo (KD10; Žemai išskiriama emisija)</v>
          </cell>
        </row>
        <row r="257">
          <cell r="B257" t="str">
            <v>5.3.2. Oro taršos sumažėjimas dėl pastatų energetinių charakteristikų pagerėjimo (KD10; Aukštai išskiriama emisija)</v>
          </cell>
        </row>
        <row r="258">
          <cell r="B258" t="str">
            <v>5.4.1. Oro taršos sumažėjimas dėl pastatų energetinių charakteristikų pagerėjimo (KD2,5; Žemai išskiriama emisija)</v>
          </cell>
        </row>
        <row r="259">
          <cell r="B259" t="str">
            <v>5.4.2. Oro taršos sumažėjimas dėl pastatų energetinių charakteristikų pagerėjimo (KD2,5; Aukštai išskiriama emisija)</v>
          </cell>
        </row>
        <row r="260">
          <cell r="B260" t="str">
            <v>5.5.1. Oro taršos sumažėjimas dėl pastatų energetinių charakteristikų pagerėjimo (NMLOJ; Žemai išskiriama emisija)</v>
          </cell>
        </row>
        <row r="261">
          <cell r="B261" t="str">
            <v>5.5.2. Oro taršos sumažėjimas dėl pastatų energetinių charakteristikų pagerėjimo (NMLOJ; Aukštai išskiriama emisija)</v>
          </cell>
        </row>
        <row r="262">
          <cell r="B262" t="str">
            <v>5.6.1. Oro taršos sumažėjimas dėl pastatų energetinių charakteristikų pagerėjimo (NH3; Žemai išskiriama emisija)</v>
          </cell>
        </row>
        <row r="263">
          <cell r="B263" t="str">
            <v>5.6.2. Oro taršos sumažėjimas dėl pastatų energetinių charakteristikų pagerėjimo (NH3; Aukštai išskiriama emisija)</v>
          </cell>
        </row>
        <row r="264">
          <cell r="B264" t="str">
            <v>6.1. Transporto keliamos oro taršos pokyčiai (NOX)</v>
          </cell>
        </row>
        <row r="265">
          <cell r="B265" t="str">
            <v>6.2. Transporto keliamos oro taršos pokyčiai (NMLOJ)</v>
          </cell>
        </row>
        <row r="266">
          <cell r="B266" t="str">
            <v>6.3. Transporto keliamos oro taršos pokyčiai (SO2)</v>
          </cell>
        </row>
        <row r="267">
          <cell r="B267" t="str">
            <v>6.4. Transporto keliamos oro taršos pokyčiai (KD2,5; didmiestis)</v>
          </cell>
        </row>
        <row r="268">
          <cell r="B268" t="str">
            <v>6.5. Transporto keliamos oro taršos pokyčiai (KD2,5; miestas)</v>
          </cell>
        </row>
        <row r="269">
          <cell r="B269" t="str">
            <v>6.6. Transporto keliamos oro taršos pokyčiai (KD2,5; kaimas)</v>
          </cell>
        </row>
        <row r="270">
          <cell r="B270" t="str">
            <v>6.7. Transporto keliamos oro taršos pokyčiai (KD10; didmiestis)</v>
          </cell>
        </row>
        <row r="271">
          <cell r="B271" t="str">
            <v>6.8. Transporto keliamos oro taršos pokyčiai (KD10; miestas)</v>
          </cell>
        </row>
        <row r="272">
          <cell r="B272" t="str">
            <v>6.9. Transporto keliamos oro taršos pokyčiai (KD10; kaimas)</v>
          </cell>
        </row>
        <row r="273">
          <cell r="B273" t="str">
            <v xml:space="preserve">1. Statistinio gyvenimo vertė </v>
          </cell>
        </row>
        <row r="274">
          <cell r="B274" t="str">
            <v>2. Gyvenimo metų vertė</v>
          </cell>
        </row>
        <row r="275">
          <cell r="B275" t="str">
            <v>3.1. Oro taršos sumažėjimas (NOx)</v>
          </cell>
        </row>
        <row r="276">
          <cell r="B276" t="str">
            <v>3.2. Oro taršos sumažėjimas (SO2)</v>
          </cell>
        </row>
      </sheetData>
      <sheetData sheetId="4"/>
      <sheetData sheetId="5" refreshError="1"/>
      <sheetData sheetId="6">
        <row r="5">
          <cell r="G5" t="str">
            <v>LT</v>
          </cell>
        </row>
        <row r="18">
          <cell r="I18">
            <v>25</v>
          </cell>
        </row>
        <row r="20">
          <cell r="I20">
            <v>3</v>
          </cell>
        </row>
        <row r="22">
          <cell r="I22">
            <v>42036</v>
          </cell>
        </row>
        <row r="26">
          <cell r="I26">
            <v>0.04</v>
          </cell>
        </row>
        <row r="32">
          <cell r="I32">
            <v>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B.1"/>
      <sheetName val="B.2"/>
      <sheetName val="B.3"/>
      <sheetName val="B.4"/>
      <sheetName val="B.5"/>
      <sheetName val="B.6"/>
      <sheetName val="C.1"/>
      <sheetName val="C.2"/>
      <sheetName val="C.3"/>
      <sheetName val="C.4"/>
      <sheetName val="C.5"/>
      <sheetName val="C.6"/>
      <sheetName val="D.1"/>
      <sheetName val="D.2"/>
      <sheetName val="D.3"/>
      <sheetName val="D.4"/>
      <sheetName val="D.5"/>
      <sheetName val="D.6"/>
      <sheetName val="A.0"/>
      <sheetName val="B.0"/>
      <sheetName val="C.0"/>
      <sheetName val="D.0"/>
      <sheetName val="3"/>
      <sheetName val="4"/>
      <sheetName val="5.1"/>
      <sheetName val="5.2"/>
      <sheetName val="5.3"/>
      <sheetName val="5.4"/>
      <sheetName val="5.5"/>
      <sheetName val="6.1"/>
      <sheetName val="6.2"/>
      <sheetName val="6.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D9">
            <v>0</v>
          </cell>
        </row>
      </sheetData>
      <sheetData sheetId="36"/>
      <sheetData sheetId="37"/>
      <sheetData sheetId="38"/>
      <sheetData sheetId="39"/>
      <sheetData sheetId="40"/>
      <sheetData sheetId="41"/>
      <sheetData sheetId="42">
        <row r="7">
          <cell r="K7">
            <v>0</v>
          </cell>
        </row>
      </sheetData>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8.xml"/><Relationship Id="rId1" Type="http://schemas.openxmlformats.org/officeDocument/2006/relationships/printerSettings" Target="../printerSettings/printerSettings43.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9.xml"/><Relationship Id="rId1" Type="http://schemas.openxmlformats.org/officeDocument/2006/relationships/printerSettings" Target="../printerSettings/printerSettings44.bin"/><Relationship Id="rId4" Type="http://schemas.openxmlformats.org/officeDocument/2006/relationships/ctrlProp" Target="../ctrlProps/ctrlProp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U247"/>
  <sheetViews>
    <sheetView showGridLines="0" showRowColHeaders="0" zoomScale="85" zoomScaleNormal="85" workbookViewId="0">
      <selection activeCell="A79" sqref="A79:XFD79"/>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1" bestFit="1" customWidth="1"/>
    <col min="29" max="29" width="21.7109375" style="1" customWidth="1"/>
    <col min="30" max="30" width="29" style="6" bestFit="1" customWidth="1"/>
    <col min="31" max="31" width="16.5703125" style="518"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1" ht="102.75" thickBot="1">
      <c r="A1" s="13" t="s">
        <v>71</v>
      </c>
      <c r="B1" s="13" t="s">
        <v>540</v>
      </c>
      <c r="C1" s="14" t="s">
        <v>72</v>
      </c>
      <c r="D1" s="14"/>
      <c r="E1" s="15" t="s">
        <v>82</v>
      </c>
      <c r="F1" s="15" t="s">
        <v>283</v>
      </c>
      <c r="G1" s="15" t="s">
        <v>0</v>
      </c>
      <c r="H1" s="15" t="s">
        <v>5</v>
      </c>
      <c r="I1" s="15" t="s">
        <v>277</v>
      </c>
      <c r="J1" s="15" t="s">
        <v>279</v>
      </c>
      <c r="L1" s="15" t="s">
        <v>331</v>
      </c>
      <c r="M1" s="15" t="s">
        <v>341</v>
      </c>
      <c r="N1" s="15" t="s">
        <v>341</v>
      </c>
      <c r="O1" s="177"/>
      <c r="P1" s="636" t="s">
        <v>522</v>
      </c>
      <c r="Q1" s="637"/>
      <c r="R1" s="638"/>
      <c r="S1" s="178" t="s">
        <v>384</v>
      </c>
      <c r="T1" s="84"/>
      <c r="U1" s="84" t="s">
        <v>589</v>
      </c>
      <c r="V1" s="84" t="s">
        <v>590</v>
      </c>
      <c r="W1" s="15" t="s">
        <v>597</v>
      </c>
      <c r="X1" s="15" t="s">
        <v>596</v>
      </c>
      <c r="Y1" s="15" t="s">
        <v>606</v>
      </c>
      <c r="Z1" s="15" t="s">
        <v>607</v>
      </c>
      <c r="AA1" s="15" t="s">
        <v>608</v>
      </c>
      <c r="AB1" s="15" t="s">
        <v>609</v>
      </c>
      <c r="AC1" s="15" t="s">
        <v>610</v>
      </c>
      <c r="AD1" s="15" t="s">
        <v>636</v>
      </c>
      <c r="AE1" s="517" t="s">
        <v>981</v>
      </c>
      <c r="AF1" s="15" t="s">
        <v>986</v>
      </c>
      <c r="AG1" s="15" t="s">
        <v>987</v>
      </c>
      <c r="AH1" s="15" t="s">
        <v>988</v>
      </c>
      <c r="AI1" s="15" t="s">
        <v>989</v>
      </c>
      <c r="AJ1" s="15" t="s">
        <v>990</v>
      </c>
      <c r="AK1" s="15" t="s">
        <v>991</v>
      </c>
      <c r="AL1" s="15" t="s">
        <v>992</v>
      </c>
      <c r="AM1" s="15" t="s">
        <v>993</v>
      </c>
      <c r="AN1" s="15" t="s">
        <v>994</v>
      </c>
      <c r="AO1" s="15" t="s">
        <v>1001</v>
      </c>
      <c r="AP1" s="15" t="s">
        <v>995</v>
      </c>
      <c r="AQ1" s="15" t="s">
        <v>996</v>
      </c>
      <c r="AR1" s="15" t="s">
        <v>997</v>
      </c>
      <c r="AS1" s="15" t="s">
        <v>998</v>
      </c>
      <c r="AT1" s="15" t="s">
        <v>999</v>
      </c>
      <c r="AU1" s="15" t="s">
        <v>1000</v>
      </c>
      <c r="AV1" s="15" t="s">
        <v>1002</v>
      </c>
      <c r="AW1" s="15" t="s">
        <v>1003</v>
      </c>
      <c r="AX1" s="15" t="s">
        <v>1004</v>
      </c>
      <c r="AY1" s="15" t="s">
        <v>1005</v>
      </c>
      <c r="AZ1" s="15" t="s">
        <v>1006</v>
      </c>
      <c r="BA1" s="15" t="s">
        <v>1007</v>
      </c>
      <c r="BB1" s="15" t="s">
        <v>1008</v>
      </c>
      <c r="BC1" s="15" t="s">
        <v>1009</v>
      </c>
      <c r="BD1" s="15" t="s">
        <v>1010</v>
      </c>
      <c r="BE1" s="15" t="s">
        <v>1011</v>
      </c>
      <c r="BF1" s="15" t="s">
        <v>1012</v>
      </c>
      <c r="BG1" s="15" t="s">
        <v>1013</v>
      </c>
      <c r="BH1" s="15" t="s">
        <v>1014</v>
      </c>
      <c r="BI1" s="15" t="s">
        <v>1015</v>
      </c>
      <c r="BJ1" s="15" t="s">
        <v>1016</v>
      </c>
      <c r="BK1" s="15" t="s">
        <v>1017</v>
      </c>
      <c r="BL1" s="15" t="s">
        <v>1018</v>
      </c>
      <c r="BM1" s="15" t="s">
        <v>1019</v>
      </c>
      <c r="BN1" s="15" t="s">
        <v>1020</v>
      </c>
      <c r="BO1" s="15" t="s">
        <v>1021</v>
      </c>
      <c r="BP1" s="15" t="s">
        <v>1022</v>
      </c>
      <c r="BQ1" s="15" t="s">
        <v>1023</v>
      </c>
      <c r="BR1" s="15" t="s">
        <v>1024</v>
      </c>
      <c r="BS1" s="15" t="s">
        <v>1025</v>
      </c>
      <c r="BT1" s="15" t="s">
        <v>1026</v>
      </c>
      <c r="BU1" s="15" t="s">
        <v>1027</v>
      </c>
      <c r="BV1" s="15" t="s">
        <v>1028</v>
      </c>
      <c r="BW1" s="15" t="s">
        <v>1029</v>
      </c>
      <c r="BX1" s="15" t="s">
        <v>1030</v>
      </c>
      <c r="BY1" s="15" t="s">
        <v>1031</v>
      </c>
      <c r="BZ1" s="15" t="s">
        <v>1032</v>
      </c>
      <c r="CA1" s="15" t="s">
        <v>1033</v>
      </c>
      <c r="CB1" s="15" t="s">
        <v>1034</v>
      </c>
      <c r="CC1" s="15" t="s">
        <v>1035</v>
      </c>
      <c r="CD1" s="15" t="s">
        <v>1036</v>
      </c>
      <c r="CE1" s="15" t="s">
        <v>1037</v>
      </c>
      <c r="CF1" s="15" t="s">
        <v>1038</v>
      </c>
      <c r="CG1" s="15" t="s">
        <v>1039</v>
      </c>
      <c r="CH1" s="15" t="s">
        <v>1040</v>
      </c>
      <c r="CI1" s="15" t="s">
        <v>1041</v>
      </c>
      <c r="CJ1" s="15" t="s">
        <v>1042</v>
      </c>
      <c r="CK1" s="15" t="s">
        <v>1043</v>
      </c>
      <c r="CL1" s="15" t="s">
        <v>1044</v>
      </c>
      <c r="CM1" s="15" t="s">
        <v>1045</v>
      </c>
      <c r="CN1" s="15" t="s">
        <v>1046</v>
      </c>
      <c r="CO1" s="15" t="s">
        <v>1047</v>
      </c>
      <c r="CP1" s="15" t="s">
        <v>1048</v>
      </c>
      <c r="CQ1" s="15" t="s">
        <v>1049</v>
      </c>
      <c r="CR1" s="15" t="s">
        <v>1050</v>
      </c>
      <c r="CS1" s="15" t="s">
        <v>1051</v>
      </c>
      <c r="CT1" s="15" t="s">
        <v>1052</v>
      </c>
      <c r="CU1" s="15" t="s">
        <v>1053</v>
      </c>
      <c r="CV1" s="15" t="s">
        <v>1054</v>
      </c>
      <c r="CW1" s="15" t="s">
        <v>1055</v>
      </c>
      <c r="CX1" s="15" t="s">
        <v>1056</v>
      </c>
      <c r="CY1" s="15" t="s">
        <v>1057</v>
      </c>
      <c r="CZ1" s="15" t="s">
        <v>1058</v>
      </c>
      <c r="DA1" s="15" t="s">
        <v>1059</v>
      </c>
      <c r="DB1" s="15" t="s">
        <v>1060</v>
      </c>
      <c r="DC1" s="15" t="s">
        <v>1061</v>
      </c>
      <c r="DD1" s="15" t="s">
        <v>1062</v>
      </c>
      <c r="DE1" s="15" t="s">
        <v>1063</v>
      </c>
      <c r="DF1" s="15" t="s">
        <v>1064</v>
      </c>
      <c r="DG1" s="15" t="s">
        <v>1065</v>
      </c>
      <c r="DH1" s="15" t="s">
        <v>1066</v>
      </c>
      <c r="DI1" s="15" t="s">
        <v>1067</v>
      </c>
      <c r="DJ1" s="15" t="s">
        <v>1068</v>
      </c>
      <c r="DK1" s="15" t="s">
        <v>1069</v>
      </c>
      <c r="DL1" s="15" t="s">
        <v>1070</v>
      </c>
      <c r="DM1" s="15" t="s">
        <v>1071</v>
      </c>
      <c r="DN1" s="15" t="s">
        <v>1072</v>
      </c>
      <c r="DO1" s="15" t="s">
        <v>1073</v>
      </c>
      <c r="DP1" s="15" t="s">
        <v>1074</v>
      </c>
      <c r="DQ1" s="15" t="s">
        <v>1075</v>
      </c>
      <c r="DR1" s="15" t="s">
        <v>1076</v>
      </c>
      <c r="DS1" s="15" t="s">
        <v>1077</v>
      </c>
      <c r="DT1" s="15" t="s">
        <v>1078</v>
      </c>
      <c r="DU1" s="15" t="s">
        <v>1079</v>
      </c>
      <c r="DV1" s="15" t="s">
        <v>1080</v>
      </c>
      <c r="DW1" s="15" t="s">
        <v>1081</v>
      </c>
      <c r="DX1" s="15" t="s">
        <v>1082</v>
      </c>
      <c r="DY1" s="15" t="s">
        <v>1083</v>
      </c>
      <c r="DZ1" s="15" t="s">
        <v>1084</v>
      </c>
      <c r="EA1" s="15" t="s">
        <v>1085</v>
      </c>
      <c r="EB1" s="15" t="s">
        <v>1086</v>
      </c>
      <c r="EC1" s="15" t="s">
        <v>1087</v>
      </c>
      <c r="ED1" s="15" t="s">
        <v>1088</v>
      </c>
      <c r="EE1" s="15" t="s">
        <v>1089</v>
      </c>
      <c r="EF1" s="15" t="s">
        <v>1090</v>
      </c>
      <c r="EG1" s="15" t="s">
        <v>1091</v>
      </c>
      <c r="EH1" s="15" t="s">
        <v>1092</v>
      </c>
      <c r="EI1" s="15" t="s">
        <v>1093</v>
      </c>
      <c r="EJ1" s="15" t="s">
        <v>1094</v>
      </c>
      <c r="EK1" s="15" t="s">
        <v>1095</v>
      </c>
      <c r="EL1" s="15" t="s">
        <v>1096</v>
      </c>
      <c r="EM1" s="15" t="s">
        <v>1097</v>
      </c>
      <c r="EN1" s="15" t="s">
        <v>1098</v>
      </c>
      <c r="EO1" s="15" t="s">
        <v>1099</v>
      </c>
      <c r="EP1" s="15" t="s">
        <v>1100</v>
      </c>
      <c r="EQ1" s="15" t="s">
        <v>1101</v>
      </c>
      <c r="ER1" s="15" t="s">
        <v>1102</v>
      </c>
      <c r="ES1" s="15" t="s">
        <v>1103</v>
      </c>
      <c r="ET1" s="15" t="s">
        <v>1104</v>
      </c>
      <c r="EU1" s="15" t="s">
        <v>1105</v>
      </c>
    </row>
    <row r="2" spans="1:151" ht="38.25">
      <c r="A2" s="16">
        <v>1</v>
      </c>
      <c r="B2" s="22" t="s">
        <v>541</v>
      </c>
      <c r="C2" s="16" t="s">
        <v>99</v>
      </c>
      <c r="D2" s="16"/>
      <c r="E2" s="20" t="s">
        <v>161</v>
      </c>
      <c r="F2" s="16" t="s">
        <v>1250</v>
      </c>
      <c r="G2" s="16" t="s">
        <v>2</v>
      </c>
      <c r="H2" s="22" t="s">
        <v>1</v>
      </c>
      <c r="I2" s="22">
        <v>3</v>
      </c>
      <c r="J2" s="22">
        <v>1</v>
      </c>
      <c r="L2" s="22" t="s">
        <v>288</v>
      </c>
      <c r="M2" s="22" t="s">
        <v>161</v>
      </c>
      <c r="N2" s="22" t="s">
        <v>492</v>
      </c>
      <c r="O2" s="172"/>
      <c r="P2" s="174" t="str">
        <f>IF(ISERROR(Q2),"",Q2)</f>
        <v/>
      </c>
      <c r="Q2" s="174" t="e">
        <f>INDEX($B$88:$B$137,MATCH(R2,$D$88:$D$137,0),1)</f>
        <v>#N/A</v>
      </c>
      <c r="R2" s="175">
        <f>'1'!I38</f>
        <v>0</v>
      </c>
      <c r="S2" s="20">
        <v>1</v>
      </c>
      <c r="T2" s="22" t="s">
        <v>386</v>
      </c>
      <c r="U2" s="22" t="s">
        <v>591</v>
      </c>
      <c r="V2" s="22" t="s">
        <v>541</v>
      </c>
      <c r="W2" s="22" t="s">
        <v>127</v>
      </c>
      <c r="X2" s="22" t="s">
        <v>99</v>
      </c>
      <c r="Y2" s="22" t="s">
        <v>591</v>
      </c>
      <c r="Z2" s="22" t="s">
        <v>114</v>
      </c>
      <c r="AA2" s="22" t="s">
        <v>127</v>
      </c>
      <c r="AB2" s="22" t="s">
        <v>128</v>
      </c>
      <c r="AC2" s="22" t="s">
        <v>611</v>
      </c>
      <c r="AD2" s="412">
        <v>0.5</v>
      </c>
      <c r="AE2" s="522" t="s">
        <v>161</v>
      </c>
      <c r="AF2" s="441">
        <v>1</v>
      </c>
      <c r="AG2" s="469" t="str">
        <f>IF(AND((IFERROR(VLOOKUP(Naudos_Zalos_kodas,$P$2:$P$5,1,0),"")&lt;&gt;""),Naudos_Zalos="N"),Naudos_Zalos_pav,"")</f>
        <v/>
      </c>
      <c r="AH2" s="441">
        <v>1</v>
      </c>
      <c r="AI2" s="469" t="str">
        <f>IF(AND((IFERROR(VLOOKUP(Naudos_Zalos_kodas,$P$2:$P$5,1,0),"")&lt;&gt;""),Naudos_Zalos="Ž"),Naudos_Zalos_pav,"")</f>
        <v/>
      </c>
      <c r="AJ2" s="498" t="str">
        <f>IFERROR(VLOOKUP(ROW()-1,AF$2:AG$179,2,FALSE),"")</f>
        <v/>
      </c>
      <c r="AK2" s="498" t="str">
        <f>IFERROR(VLOOKUP(ROW()-1,AH$2:AI$179,2,FALSE),"")</f>
        <v/>
      </c>
      <c r="AL2" s="441">
        <v>1</v>
      </c>
      <c r="AM2" s="469" t="str">
        <f t="shared" ref="AM2:AM33" si="0">IF(AND((IFERROR(VLOOKUP(Naudos_Zalos_kodas,$P$6:$P$9,1,0),"")&lt;&gt;""),Naudos_Zalos="N"),Naudos_Zalos_pav,"")</f>
        <v/>
      </c>
      <c r="AN2" s="441">
        <v>1</v>
      </c>
      <c r="AO2" s="469" t="str">
        <f t="shared" ref="AO2:AO33" si="1">IF(AND((IFERROR(VLOOKUP(Naudos_Zalos_kodas,$P$6:$P$9,1,0),"")&lt;&gt;""),Naudos_Zalos="Ž"),Naudos_Zalos_pav,"")</f>
        <v/>
      </c>
      <c r="AP2" s="498" t="str">
        <f>IFERROR(VLOOKUP(ROW()-1,AL$2:AM$179,2,FALSE),"")</f>
        <v/>
      </c>
      <c r="AQ2" s="498" t="str">
        <f>IFERROR(VLOOKUP(ROW()-1,AN$2:AO$179,2,FALSE),"")</f>
        <v/>
      </c>
      <c r="AR2" s="441">
        <v>1</v>
      </c>
      <c r="AS2" s="469" t="str">
        <f t="shared" ref="AS2:AS33" si="2">IF(AND((IFERROR(VLOOKUP(Naudos_Zalos_kodas,$P$10:$P$13,1,0),"")&lt;&gt;""),Naudos_Zalos="N"),Naudos_Zalos_pav,"")</f>
        <v/>
      </c>
      <c r="AT2" s="441">
        <v>1</v>
      </c>
      <c r="AU2" s="469" t="str">
        <f t="shared" ref="AU2:AU33" si="3">IF(AND((IFERROR(VLOOKUP(Naudos_Zalos_kodas,$P$10:$P$13,1,0),"")&lt;&gt;""),Naudos_Zalos="Ž"),Naudos_Zalos_pav,"")</f>
        <v/>
      </c>
      <c r="AV2" s="498" t="str">
        <f>IFERROR(VLOOKUP(ROW()-1,AR$2:AS$179,2,FALSE),"")</f>
        <v/>
      </c>
      <c r="AW2" s="498" t="str">
        <f>IFERROR(VLOOKUP(ROW()-1,AT$2:AU$179,2,FALSE),"")</f>
        <v/>
      </c>
      <c r="AX2" s="441">
        <v>1</v>
      </c>
      <c r="AY2" s="469" t="str">
        <f t="shared" ref="AY2:AY33" si="4">IF(AND((IFERROR(VLOOKUP(Naudos_Zalos_kodas,$P$14:$P$17,1,0),"")&lt;&gt;""),Naudos_Zalos="N"),Naudos_Zalos_pav,"")</f>
        <v/>
      </c>
      <c r="AZ2" s="441">
        <v>1</v>
      </c>
      <c r="BA2" s="469" t="str">
        <f t="shared" ref="BA2:BA33" si="5">IF(AND((IFERROR(VLOOKUP(Naudos_Zalos_kodas,$P$14:$P$17,1,0),"")&lt;&gt;""),Naudos_Zalos="Ž"),Naudos_Zalos_pav,"")</f>
        <v/>
      </c>
      <c r="BB2" s="498" t="str">
        <f>IFERROR(VLOOKUP(ROW()-1,AX$2:AY$179,2,FALSE),"")</f>
        <v/>
      </c>
      <c r="BC2" s="498"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6">IF(ROW($AK2)-ROW($AK$2)+1&gt;COUNT(BF$2:BF$56),"",INDEX($AK:$AK,SMALL(BF$2:BF$56,1+ROW($AK2)-ROW($AK$2))))</f>
        <v/>
      </c>
      <c r="BH2" s="1">
        <f ca="1">IF(COUNTIF(INDIRECT(RIGHT(BH$1,3)&amp;"!"&amp;"$C$49"&amp;":"&amp;"$C$55"),Data0!$AJ2)&gt;=1,"",ROW())</f>
        <v>2</v>
      </c>
      <c r="BI2" s="1" t="str">
        <f t="shared" ref="BI2:BI33" ca="1" si="7">IF(ROW($AJ2)-ROW($AJ$2)+1&gt;COUNT(BH$2:BH$56),"",INDEX($AJ:$AJ,SMALL(BH$2:BH$56,1+ROW($AJ2)-ROW($AJ$2))))</f>
        <v/>
      </c>
      <c r="BJ2" s="1">
        <f ca="1">IF(COUNTIF(INDIRECT(RIGHT(BJ$1,3)&amp;"!"&amp;"$C$57"&amp;":"&amp;"$C$59"),Data0!$AK2)&gt;=1,"",ROW())</f>
        <v>2</v>
      </c>
      <c r="BK2" s="1" t="str">
        <f t="shared" ref="BK2:BK33" ca="1" si="8">IF(ROW($AK2)-ROW($AK$2)+1&gt;COUNT(BJ$2:BJ$56),"",INDEX($AK:$AK,SMALL(BJ$2:BJ$56,1+ROW($AK2)-ROW($AK$2))))</f>
        <v/>
      </c>
      <c r="BL2" s="1">
        <f ca="1">IF(COUNTIF(INDIRECT(RIGHT(BL$1,3)&amp;"!"&amp;"$C$49"&amp;":"&amp;"$C$55"),Data0!$AJ2)&gt;=1,"",ROW())</f>
        <v>2</v>
      </c>
      <c r="BM2" s="1" t="str">
        <f t="shared" ref="BM2:BM33" ca="1" si="9">IF(ROW($AJ2)-ROW($AJ$2)+1&gt;COUNT(BL$2:BL$56),"",INDEX($AJ:$AJ,SMALL(BL$2:BL$56,1+ROW($AJ2)-ROW($AJ$2))))</f>
        <v/>
      </c>
      <c r="BN2" s="1">
        <f ca="1">IF(COUNTIF(INDIRECT(RIGHT(BN$1,3)&amp;"!"&amp;"$C$57"&amp;":"&amp;"$C$59"),Data0!$AK2)&gt;=1,"",ROW())</f>
        <v>2</v>
      </c>
      <c r="BO2" s="1" t="str">
        <f t="shared" ref="BO2:BO33" ca="1" si="10">IF(ROW($AK2)-ROW($AK$2)+1&gt;COUNT(BN$2:BN$56),"",INDEX($AK:$AK,SMALL(BN$2:BN$56,1+ROW($AK2)-ROW($AK$2))))</f>
        <v/>
      </c>
      <c r="BP2" s="1">
        <f ca="1">IF(COUNTIF(INDIRECT(RIGHT(BP$1,3)&amp;"!"&amp;"$C$49"&amp;":"&amp;"$C$55"),Data0!$AJ2)&gt;=1,"",ROW())</f>
        <v>2</v>
      </c>
      <c r="BQ2" s="1" t="str">
        <f t="shared" ref="BQ2:BQ33" ca="1" si="11">IF(ROW($AJ2)-ROW($AJ$2)+1&gt;COUNT(BP$2:BP$56),"",INDEX($AJ:$AJ,SMALL(BP$2:BP$56,1+ROW($AJ2)-ROW($AJ$2))))</f>
        <v/>
      </c>
      <c r="BR2" s="1">
        <f ca="1">IF(COUNTIF(INDIRECT(RIGHT(BR$1,3)&amp;"!"&amp;"$C$57"&amp;":"&amp;"$C$59"),Data0!$AK2)&gt;=1,"",ROW())</f>
        <v>2</v>
      </c>
      <c r="BS2" s="1" t="str">
        <f t="shared" ref="BS2:BS33" ca="1" si="12">IF(ROW($AK2)-ROW($AK$2)+1&gt;COUNT(BR$2:BR$56),"",INDEX($AK:$AK,SMALL(BR$2:BR$56,1+ROW($AK2)-ROW($AK$2))))</f>
        <v/>
      </c>
      <c r="BT2" s="1">
        <f ca="1">IF(COUNTIF(INDIRECT(RIGHT(BT$1,3)&amp;"!"&amp;"$C$49"&amp;":"&amp;"$C$55"),Data0!$AJ2)&gt;=1,"",ROW())</f>
        <v>2</v>
      </c>
      <c r="BU2" s="1" t="str">
        <f t="shared" ref="BU2:BU33" ca="1" si="13">IF(ROW($AJ2)-ROW($AJ$2)+1&gt;COUNT(BT$2:BT$56),"",INDEX($AJ:$AJ,SMALL(BT$2:BT$56,1+ROW($AJ2)-ROW($AJ$2))))</f>
        <v/>
      </c>
      <c r="BV2" s="1">
        <f ca="1">IF(COUNTIF(INDIRECT(RIGHT(BV$1,3)&amp;"!"&amp;"$C$57"&amp;":"&amp;"$C$59"),Data0!$AK2)&gt;=1,"",ROW())</f>
        <v>2</v>
      </c>
      <c r="BW2" s="1" t="str">
        <f t="shared" ref="BW2:BW33" ca="1" si="14">IF(ROW($AK2)-ROW($AK$2)+1&gt;COUNT(BV$2:BV$56),"",INDEX($AK:$AK,SMALL(BV$2:BV$56,1+ROW($AK2)-ROW($AK$2))))</f>
        <v/>
      </c>
      <c r="BX2" s="1">
        <f ca="1">IF(COUNTIF(INDIRECT(RIGHT(BX$1,3)&amp;"!"&amp;"$C$49"&amp;":"&amp;"$C$55"),Data0!$AJ2)&gt;=1,"",ROW())</f>
        <v>2</v>
      </c>
      <c r="BY2" s="1" t="str">
        <f t="shared" ref="BY2:BY33" ca="1" si="15">IF(ROW($AJ2)-ROW($AJ$2)+1&gt;COUNT(BX$2:BX$56),"",INDEX($AJ:$AJ,SMALL(BX$2:BX$56,1+ROW($AJ2)-ROW($AJ$2))))</f>
        <v/>
      </c>
      <c r="BZ2" s="1">
        <f ca="1">IF(COUNTIF(INDIRECT(RIGHT(BZ$1,3)&amp;"!"&amp;"$C$57"&amp;":"&amp;"$C$59"),Data0!$AK2)&gt;=1,"",ROW())</f>
        <v>2</v>
      </c>
      <c r="CA2" s="1" t="str">
        <f t="shared" ref="CA2:CA33" ca="1" si="16">IF(ROW($AK2)-ROW($AK$2)+1&gt;COUNT(BZ$2:BZ$56),"",INDEX($AK:$AK,SMALL(BZ$2:BZ$56,1+ROW($AK2)-ROW($AK$2))))</f>
        <v/>
      </c>
      <c r="CB2" s="1">
        <f ca="1">IF(COUNTIF(INDIRECT(RIGHT(CB$1,3)&amp;"!"&amp;"$C$49"&amp;":"&amp;"$C$55"),Data0!$AP2)&gt;=1,"",ROW())</f>
        <v>2</v>
      </c>
      <c r="CC2" s="1" t="str">
        <f t="shared" ref="CC2:CC33" ca="1" si="17">IF(ROW($AP2)-ROW($AP$2)+1&gt;COUNT(CB$2:CB$56),"",INDEX($AP:$AP,SMALL(CB$2:CB$56,1+ROW($AP2)-ROW($AP$2))))</f>
        <v/>
      </c>
      <c r="CD2" s="1">
        <f ca="1">IF(COUNTIF(INDIRECT(RIGHT(CD$1,3)&amp;"!"&amp;"$C$57"&amp;":"&amp;"$C$59"),Data0!$AQ2)&gt;=1,"",ROW())</f>
        <v>2</v>
      </c>
      <c r="CE2" s="1" t="str">
        <f t="shared" ref="CE2:CE33" ca="1" si="18">IF(ROW($AQ2)-ROW($AQ$2)+1&gt;COUNT(CD$2:CD$56),"",INDEX($AQ:$AQ,SMALL(CD$2:CD$56,1+ROW($AQ2)-ROW($AQ$2))))</f>
        <v/>
      </c>
      <c r="CF2" s="1">
        <f ca="1">IF(COUNTIF(INDIRECT(RIGHT(CF$1,3)&amp;"!"&amp;"$C$49"&amp;":"&amp;"$C$55"),Data0!$AP2)&gt;=1,"",ROW())</f>
        <v>2</v>
      </c>
      <c r="CG2" s="1" t="str">
        <f t="shared" ref="CG2:CG33" ca="1" si="19">IF(ROW($AP2)-ROW($AP$2)+1&gt;COUNT(CF$2:CF$56),"",INDEX($AP:$AP,SMALL(CF$2:CF$56,1+ROW($AP2)-ROW($AP$2))))</f>
        <v/>
      </c>
      <c r="CH2" s="1">
        <f ca="1">IF(COUNTIF(INDIRECT(RIGHT(CH$1,3)&amp;"!"&amp;"$C$57"&amp;":"&amp;"$C$59"),Data0!$AQ2)&gt;=1,"",ROW())</f>
        <v>2</v>
      </c>
      <c r="CI2" s="1" t="str">
        <f t="shared" ref="CI2:CI33" ca="1" si="20">IF(ROW($AQ2)-ROW($AQ$2)+1&gt;COUNT(CH$2:CH$56),"",INDEX($AQ:$AQ,SMALL(CH$2:CH$56,1+ROW($AQ2)-ROW($AQ$2))))</f>
        <v/>
      </c>
      <c r="CJ2" s="1">
        <f ca="1">IF(COUNTIF(INDIRECT(RIGHT(CJ$1,3)&amp;"!"&amp;"$C$49"&amp;":"&amp;"$C$55"),Data0!$AP2)&gt;=1,"",ROW())</f>
        <v>2</v>
      </c>
      <c r="CK2" s="1" t="str">
        <f t="shared" ref="CK2:CK33" ca="1" si="21">IF(ROW($AP2)-ROW($AP$2)+1&gt;COUNT(CJ$2:CJ$56),"",INDEX($AP:$AP,SMALL(CJ$2:CJ$56,1+ROW($AP2)-ROW($AP$2))))</f>
        <v/>
      </c>
      <c r="CL2" s="1">
        <f ca="1">IF(COUNTIF(INDIRECT(RIGHT(CL$1,3)&amp;"!"&amp;"$C$57"&amp;":"&amp;"$C$59"),Data0!$AQ2)&gt;=1,"",ROW())</f>
        <v>2</v>
      </c>
      <c r="CM2" s="1" t="str">
        <f t="shared" ref="CM2:CM33" ca="1" si="22">IF(ROW($AQ2)-ROW($AQ$2)+1&gt;COUNT(CL$2:CL$56),"",INDEX($AQ:$AQ,SMALL(CL$2:CL$56,1+ROW($AQ2)-ROW($AQ$2))))</f>
        <v/>
      </c>
      <c r="CN2" s="1">
        <f ca="1">IF(COUNTIF(INDIRECT(RIGHT(CN$1,3)&amp;"!"&amp;"$C$49"&amp;":"&amp;"$C$55"),Data0!$AP2)&gt;=1,"",ROW())</f>
        <v>2</v>
      </c>
      <c r="CO2" s="1" t="str">
        <f t="shared" ref="CO2:CO33" ca="1" si="23">IF(ROW($AP2)-ROW($AP$2)+1&gt;COUNT(CN$2:CN$56),"",INDEX($AP:$AP,SMALL(CN$2:CN$56,1+ROW($AP2)-ROW($AP$2))))</f>
        <v/>
      </c>
      <c r="CP2" s="1">
        <f ca="1">IF(COUNTIF(INDIRECT(RIGHT(CP$1,3)&amp;"!"&amp;"$C$57"&amp;":"&amp;"$C$59"),Data0!$AQ2)&gt;=1,"",ROW())</f>
        <v>2</v>
      </c>
      <c r="CQ2" s="1" t="str">
        <f t="shared" ref="CQ2:CQ33" ca="1" si="24">IF(ROW($AQ2)-ROW($AQ$2)+1&gt;COUNT(CP$2:CP$56),"",INDEX($AQ:$AQ,SMALL(CP$2:CP$56,1+ROW($AQ2)-ROW($AQ$2))))</f>
        <v/>
      </c>
      <c r="CR2" s="1">
        <f ca="1">IF(COUNTIF(INDIRECT(RIGHT(CR$1,3)&amp;"!"&amp;"$C$49"&amp;":"&amp;"$C$55"),Data0!$AP2)&gt;=1,"",ROW())</f>
        <v>2</v>
      </c>
      <c r="CS2" s="1" t="str">
        <f t="shared" ref="CS2:CS33" ca="1" si="25">IF(ROW($AP2)-ROW($AP$2)+1&gt;COUNT(CR$2:CR$56),"",INDEX($AP:$AP,SMALL(CR$2:CR$56,1+ROW($AP2)-ROW($AP$2))))</f>
        <v/>
      </c>
      <c r="CT2" s="1">
        <f ca="1">IF(COUNTIF(INDIRECT(RIGHT(CT$1,3)&amp;"!"&amp;"$C$57"&amp;":"&amp;"$C$59"),Data0!$AQ2)&gt;=1,"",ROW())</f>
        <v>2</v>
      </c>
      <c r="CU2" s="1" t="str">
        <f t="shared" ref="CU2:CU33" ca="1" si="26">IF(ROW($AQ2)-ROW($AQ$2)+1&gt;COUNT(CT$2:CT$56),"",INDEX($AQ:$AQ,SMALL(CT$2:CT$56,1+ROW($AQ2)-ROW($AQ$2))))</f>
        <v/>
      </c>
      <c r="CV2" s="1">
        <f ca="1">IF(COUNTIF(INDIRECT(RIGHT(CV$1,3)&amp;"!"&amp;"$C$49"&amp;":"&amp;"$C$55"),Data0!$AP2)&gt;=1,"",ROW())</f>
        <v>2</v>
      </c>
      <c r="CW2" s="1" t="str">
        <f t="shared" ref="CW2:CW33" ca="1" si="27">IF(ROW($AP2)-ROW($AP$2)+1&gt;COUNT(CV$2:CV$56),"",INDEX($AP:$AP,SMALL(CV$2:CV$56,1+ROW($AP2)-ROW($AP$2))))</f>
        <v/>
      </c>
      <c r="CX2" s="1">
        <f ca="1">IF(COUNTIF(INDIRECT(RIGHT(CX$1,3)&amp;"!"&amp;"$C$57"&amp;":"&amp;"$C$59"),Data0!$AQ2)&gt;=1,"",ROW())</f>
        <v>2</v>
      </c>
      <c r="CY2" s="1" t="str">
        <f t="shared" ref="CY2:CY33" ca="1" si="28">IF(ROW($AQ2)-ROW($AQ$2)+1&gt;COUNT(CX$2:CX$56),"",INDEX($AQ:$AQ,SMALL(CX$2:CX$56,1+ROW($AQ2)-ROW($AQ$2))))</f>
        <v/>
      </c>
      <c r="CZ2" s="1">
        <f ca="1">IF(COUNTIF(INDIRECT(RIGHT(CZ$1,3)&amp;"!"&amp;"$C$49"&amp;":"&amp;"$C$55"),Data0!$AV2)&gt;=1,"",ROW())</f>
        <v>2</v>
      </c>
      <c r="DA2" s="1" t="str">
        <f t="shared" ref="DA2:DA33" ca="1" si="29">IF(ROW($AV2)-ROW($AV$2)+1&gt;COUNT(CZ$2:CZ$56),"",INDEX($AV:$AV,SMALL(CZ$2:CZ$56,1+ROW($AV2)-ROW($AV$2))))</f>
        <v/>
      </c>
      <c r="DB2" s="1">
        <f ca="1">IF(COUNTIF(INDIRECT(RIGHT(DB$1,3)&amp;"!"&amp;"$C$57"&amp;":"&amp;"$C$59"),Data0!$AW2)&gt;=1,"",ROW())</f>
        <v>2</v>
      </c>
      <c r="DC2" s="1" t="str">
        <f t="shared" ref="DC2:DC33" ca="1" si="30">IF(ROW($AW2)-ROW($AW$2)+1&gt;COUNT(DB$2:DB$56),"",INDEX($AW:$AW,SMALL(DB$2:DB$56,1+ROW($AW2)-ROW($AW$2))))</f>
        <v/>
      </c>
      <c r="DD2" s="1">
        <f ca="1">IF(COUNTIF(INDIRECT(RIGHT(DD$1,3)&amp;"!"&amp;"$C$49"&amp;":"&amp;"$C$55"),Data0!$AV2)&gt;=1,"",ROW())</f>
        <v>2</v>
      </c>
      <c r="DE2" s="1" t="str">
        <f t="shared" ref="DE2:DE33" ca="1" si="31">IF(ROW($AV2)-ROW($AV$2)+1&gt;COUNT(DD$2:DD$56),"",INDEX($AV:$AV,SMALL(DD$2:DD$56,1+ROW($AV2)-ROW($AV$2))))</f>
        <v/>
      </c>
      <c r="DF2" s="1">
        <f ca="1">IF(COUNTIF(INDIRECT(RIGHT(DF$1,3)&amp;"!"&amp;"$C$57"&amp;":"&amp;"$C$59"),Data0!$AW2)&gt;=1,"",ROW())</f>
        <v>2</v>
      </c>
      <c r="DG2" s="1" t="str">
        <f t="shared" ref="DG2:DG33" ca="1" si="32">IF(ROW($AW2)-ROW($AW$2)+1&gt;COUNT(DF$2:DF$56),"",INDEX($AW:$AW,SMALL(DF$2:DF$56,1+ROW($AW2)-ROW($AW$2))))</f>
        <v/>
      </c>
      <c r="DH2" s="1">
        <f ca="1">IF(COUNTIF(INDIRECT(RIGHT(DH$1,3)&amp;"!"&amp;"$C$49"&amp;":"&amp;"$C$55"),Data0!$AV2)&gt;=1,"",ROW())</f>
        <v>2</v>
      </c>
      <c r="DI2" s="1" t="str">
        <f t="shared" ref="DI2:DI33" ca="1" si="33">IF(ROW($AV2)-ROW($AV$2)+1&gt;COUNT(DH$2:DH$56),"",INDEX($AV:$AV,SMALL(DH$2:DH$56,1+ROW($AV2)-ROW($AV$2))))</f>
        <v/>
      </c>
      <c r="DJ2" s="1">
        <f ca="1">IF(COUNTIF(INDIRECT(RIGHT(DJ$1,3)&amp;"!"&amp;"$C$57"&amp;":"&amp;"$C$59"),Data0!$AW2)&gt;=1,"",ROW())</f>
        <v>2</v>
      </c>
      <c r="DK2" s="1" t="str">
        <f t="shared" ref="DK2:DK33" ca="1" si="34">IF(ROW($AW2)-ROW($AW$2)+1&gt;COUNT(DJ$2:DJ$56),"",INDEX($AW:$AW,SMALL(DJ$2:DJ$56,1+ROW($AW2)-ROW($AW$2))))</f>
        <v/>
      </c>
      <c r="DL2" s="1">
        <f ca="1">IF(COUNTIF(INDIRECT(RIGHT(DL$1,3)&amp;"!"&amp;"$C$49"&amp;":"&amp;"$C$55"),Data0!$AV2)&gt;=1,"",ROW())</f>
        <v>2</v>
      </c>
      <c r="DM2" s="1" t="str">
        <f t="shared" ref="DM2:DM33" ca="1" si="35">IF(ROW($AV2)-ROW($AV$2)+1&gt;COUNT(DL$2:DL$56),"",INDEX($AV:$AV,SMALL(DL$2:DL$56,1+ROW($AV2)-ROW($AV$2))))</f>
        <v/>
      </c>
      <c r="DN2" s="1">
        <f ca="1">IF(COUNTIF(INDIRECT(RIGHT(DN$1,3)&amp;"!"&amp;"$C$47"&amp;":"&amp;"$C$59"),Data0!$AW2)&gt;=1,"",ROW())</f>
        <v>2</v>
      </c>
      <c r="DO2" s="1" t="str">
        <f t="shared" ref="DO2:DO33" ca="1" si="36">IF(ROW($AW2)-ROW($AW$2)+1&gt;COUNT(DN$2:DN$56),"",INDEX($AW:$AW,SMALL(DN$2:DN$56,1+ROW($AW2)-ROW($AW$2))))</f>
        <v/>
      </c>
      <c r="DP2" s="1">
        <f ca="1">IF(COUNTIF(INDIRECT(RIGHT(DP$1,3)&amp;"!"&amp;"$C$49"&amp;":"&amp;"$C$55"),Data0!$AV2)&gt;=1,"",ROW())</f>
        <v>2</v>
      </c>
      <c r="DQ2" s="1" t="str">
        <f t="shared" ref="DQ2:DQ33" ca="1" si="37">IF(ROW($AV2)-ROW($AV$2)+1&gt;COUNT(DP$2:DP$56),"",INDEX($AV:$AV,SMALL(DP$2:DP$56,1+ROW($AV2)-ROW($AV$2))))</f>
        <v/>
      </c>
      <c r="DR2" s="1">
        <f ca="1">IF(COUNTIF(INDIRECT(RIGHT(DR$1,3)&amp;"!"&amp;"$C$57"&amp;":"&amp;"$C$59"),Data0!$AW2)&gt;=1,"",ROW())</f>
        <v>2</v>
      </c>
      <c r="DS2" s="1" t="str">
        <f t="shared" ref="DS2:DS33" ca="1" si="38">IF(ROW($AW2)-ROW($AW$2)+1&gt;COUNT(DR$2:DR$56),"",INDEX($AW:$AW,SMALL(DR$2:DR$56,1+ROW($AW2)-ROW($AW$2))))</f>
        <v/>
      </c>
      <c r="DT2" s="1">
        <f ca="1">IF(COUNTIF(INDIRECT(RIGHT(DT$1,3)&amp;"!"&amp;"$C$49"&amp;":"&amp;"$C$55"),Data0!$AV2)&gt;=1,"",ROW())</f>
        <v>2</v>
      </c>
      <c r="DU2" s="1" t="str">
        <f t="shared" ref="DU2:DU33" ca="1" si="39">IF(ROW($AV2)-ROW($AV$2)+1&gt;COUNT(DT$2:DT$56),"",INDEX($AV:$AV,SMALL(DT$2:DT$56,1+ROW($AV2)-ROW($AV$2))))</f>
        <v/>
      </c>
      <c r="DV2" s="1">
        <f ca="1">IF(COUNTIF(INDIRECT(RIGHT(DV$1,3)&amp;"!"&amp;"$C$57"&amp;":"&amp;"$C$59"),Data0!$AW2)&gt;=1,"",ROW())</f>
        <v>2</v>
      </c>
      <c r="DW2" s="1" t="str">
        <f t="shared" ref="DW2:DW33" ca="1" si="40">IF(ROW($AW2)-ROW($AW$2)+1&gt;COUNT(DV$2:DV$56),"",INDEX($AW:$AW,SMALL(DV$2:DV$56,1+ROW($AW2)-ROW($AW$2))))</f>
        <v/>
      </c>
      <c r="DX2" s="1">
        <f ca="1">IF(COUNTIF(INDIRECT(RIGHT(DX$1,3)&amp;"!"&amp;"$C$49"&amp;":"&amp;"$C$55"),Data0!$BB2)&gt;=1,"",ROW())</f>
        <v>2</v>
      </c>
      <c r="DY2" s="1" t="str">
        <f t="shared" ref="DY2:DY33" ca="1" si="41">IF(ROW($BB2)-ROW($BB$2)+1&gt;COUNT(DX$2:DX$56),"",INDEX($BB:$BB,SMALL(DX$2:DX$56,1+ROW($BB2)-ROW($BB$2))))</f>
        <v/>
      </c>
      <c r="DZ2" s="1">
        <f ca="1">IF(COUNTIF(INDIRECT(RIGHT(DZ$1,3)&amp;"!"&amp;"$C$57"&amp;":"&amp;"$C$59"),Data0!$BC2)&gt;=1,"",ROW())</f>
        <v>2</v>
      </c>
      <c r="EA2" s="1" t="str">
        <f t="shared" ref="EA2:EA33" ca="1" si="42">IF(ROW($BC2)-ROW($BC$2)+1&gt;COUNT(DZ$2:DZ$56),"",INDEX($BC:$BC,SMALL(DZ$2:DZ$56,1+ROW($BC2)-ROW($BC$2))))</f>
        <v/>
      </c>
      <c r="EB2" s="1">
        <f ca="1">IF(COUNTIF(INDIRECT(RIGHT(EB$1,3)&amp;"!"&amp;"$C$49"&amp;":"&amp;"$C$55"),Data0!$BB2)&gt;=1,"",ROW())</f>
        <v>2</v>
      </c>
      <c r="EC2" s="1" t="str">
        <f t="shared" ref="EC2:EC33" ca="1" si="43">IF(ROW($BB2)-ROW($BB$2)+1&gt;COUNT(EB$2:EB$56),"",INDEX($BB:$BB,SMALL(EB$2:EB$56,1+ROW($BB2)-ROW($BB$2))))</f>
        <v/>
      </c>
      <c r="ED2" s="1">
        <f ca="1">IF(COUNTIF(INDIRECT(RIGHT(ED$1,3)&amp;"!"&amp;"$C$57"&amp;":"&amp;"$C$59"),Data0!$BC2)&gt;=1,"",ROW())</f>
        <v>2</v>
      </c>
      <c r="EE2" s="1" t="str">
        <f t="shared" ref="EE2:EE33" ca="1" si="44">IF(ROW($BC2)-ROW($BC$2)+1&gt;COUNT(ED$2:ED$56),"",INDEX($BC:$BC,SMALL(ED$2:ED$56,1+ROW($BC2)-ROW($BC$2))))</f>
        <v/>
      </c>
      <c r="EF2" s="1">
        <f ca="1">IF(COUNTIF(INDIRECT(RIGHT(EF$1,3)&amp;"!"&amp;"$C$49"&amp;":"&amp;"$C$55"),Data0!$BB2)&gt;=1,"",ROW())</f>
        <v>2</v>
      </c>
      <c r="EG2" s="1" t="str">
        <f t="shared" ref="EG2:EG33" ca="1" si="45">IF(ROW($BB2)-ROW($BB$2)+1&gt;COUNT(EF$2:EF$56),"",INDEX($BB:$BB,SMALL(EF$2:EF$56,1+ROW($BB2)-ROW($BB$2))))</f>
        <v/>
      </c>
      <c r="EH2" s="1">
        <f ca="1">IF(COUNTIF(INDIRECT(RIGHT(EH$1,3)&amp;"!"&amp;"$C$57"&amp;":"&amp;"$C$59"),Data0!$BC2)&gt;=1,"",ROW())</f>
        <v>2</v>
      </c>
      <c r="EI2" s="1" t="str">
        <f t="shared" ref="EI2:EI33" ca="1" si="46">IF(ROW($BC2)-ROW($BC$2)+1&gt;COUNT(EH$2:EH$56),"",INDEX($BC:$BC,SMALL(EH$2:EH$56,1+ROW($BC2)-ROW($BC$2))))</f>
        <v/>
      </c>
      <c r="EJ2" s="1">
        <f ca="1">IF(COUNTIF(INDIRECT(RIGHT(EJ$1,3)&amp;"!"&amp;"$C$49"&amp;":"&amp;"$C$55"),Data0!$BB2)&gt;=1,"",ROW())</f>
        <v>2</v>
      </c>
      <c r="EK2" s="1" t="str">
        <f t="shared" ref="EK2:EK33" ca="1" si="47">IF(ROW($BB2)-ROW($BB$2)+1&gt;COUNT(EJ$2:EJ$56),"",INDEX($BB:$BB,SMALL(EJ$2:EJ$56,1+ROW($BB2)-ROW($BB$2))))</f>
        <v/>
      </c>
      <c r="EL2" s="1">
        <f ca="1">IF(COUNTIF(INDIRECT(RIGHT(EL$1,3)&amp;"!"&amp;"$C$57"&amp;":"&amp;"$C$59"),Data0!$BC2)&gt;=1,"",ROW())</f>
        <v>2</v>
      </c>
      <c r="EM2" s="1" t="str">
        <f t="shared" ref="EM2:EM33" ca="1" si="48">IF(ROW($BC2)-ROW($BC$2)+1&gt;COUNT(EL$2:EL$56),"",INDEX($BC:$BC,SMALL(EL$2:EL$56,1+ROW($BC2)-ROW($BC$2))))</f>
        <v/>
      </c>
      <c r="EN2" s="1">
        <f ca="1">IF(COUNTIF(INDIRECT(RIGHT(EN$1,3)&amp;"!"&amp;"$C$49"&amp;":"&amp;"$C$55"),Data0!$BB2)&gt;=1,"",ROW())</f>
        <v>2</v>
      </c>
      <c r="EO2" s="1" t="str">
        <f t="shared" ref="EO2:EO33" ca="1" si="49">IF(ROW($BB2)-ROW($BB$2)+1&gt;COUNT(EN$2:EN$56),"",INDEX($BB:$BB,SMALL(EN$2:EN$56,1+ROW($BB2)-ROW($BB$2))))</f>
        <v/>
      </c>
      <c r="EP2" s="1">
        <f ca="1">IF(COUNTIF(INDIRECT(RIGHT(EP$1,3)&amp;"!"&amp;"$C$57"&amp;":"&amp;"$C$59"),Data0!$BC2)&gt;=1,"",ROW())</f>
        <v>2</v>
      </c>
      <c r="EQ2" s="1" t="str">
        <f t="shared" ref="EQ2:EQ33" ca="1" si="50">IF(ROW($BC2)-ROW($BC$2)+1&gt;COUNT(EP$2:EP$56),"",INDEX($BC:$BC,SMALL(EP$2:EP$56,1+ROW($BC2)-ROW($BC$2))))</f>
        <v/>
      </c>
      <c r="ER2" s="1">
        <f ca="1">IF(COUNTIF(INDIRECT(RIGHT(ER$1,3)&amp;"!"&amp;"$C$49"&amp;":"&amp;"$C$55"),Data0!$BB2)&gt;=1,"",ROW())</f>
        <v>2</v>
      </c>
      <c r="ES2" s="1" t="str">
        <f t="shared" ref="ES2:ES33" ca="1" si="51">IF(ROW($BB2)-ROW($BB$2)+1&gt;COUNT(ER$2:ER$56),"",INDEX($BB:$BB,SMALL(ER$2:ER$56,1+ROW($BB2)-ROW($BB$2))))</f>
        <v/>
      </c>
      <c r="ET2" s="1">
        <f ca="1">IF(COUNTIF(INDIRECT(RIGHT(ET$1,3)&amp;"!"&amp;"$C$57"&amp;":"&amp;"$C$59"),Data0!$BC2)&gt;=1,"",ROW())</f>
        <v>2</v>
      </c>
      <c r="EU2" s="1" t="str">
        <f t="shared" ref="EU2:EU33" ca="1" si="52">IF(ROW($BC2)-ROW($BC$2)+1&gt;COUNT(ET$2:ET$56),"",INDEX($BC:$BC,SMALL(ET$2:ET$56,1+ROW($BC2)-ROW($BC$2))))</f>
        <v/>
      </c>
    </row>
    <row r="3" spans="1:151" ht="26.25" thickBot="1">
      <c r="A3" s="17">
        <v>2</v>
      </c>
      <c r="B3" s="23" t="s">
        <v>541</v>
      </c>
      <c r="C3" s="17" t="s">
        <v>105</v>
      </c>
      <c r="D3" s="17"/>
      <c r="E3" s="21" t="s">
        <v>88</v>
      </c>
      <c r="F3" s="21" t="s">
        <v>657</v>
      </c>
      <c r="G3" s="17" t="s">
        <v>1</v>
      </c>
      <c r="H3" s="23" t="s">
        <v>1</v>
      </c>
      <c r="I3" s="23">
        <v>4</v>
      </c>
      <c r="J3" s="23">
        <v>2</v>
      </c>
      <c r="L3" s="23" t="s">
        <v>289</v>
      </c>
      <c r="N3" s="23" t="s">
        <v>493</v>
      </c>
      <c r="O3" s="173"/>
      <c r="P3" s="48" t="str">
        <f t="shared" ref="P3:P17" si="53">IF(ISERROR(Q3),"",Q3)</f>
        <v/>
      </c>
      <c r="Q3" s="48" t="e">
        <f t="shared" ref="Q3:Q17" si="54">INDEX($B$88:$B$137,MATCH(R3,$D$88:$D$137,0),1)</f>
        <v>#N/A</v>
      </c>
      <c r="R3" s="49" t="str">
        <f>'1'!I39</f>
        <v/>
      </c>
      <c r="S3" s="19">
        <v>2</v>
      </c>
      <c r="T3" s="23" t="str">
        <f>"KLAIDA Nr. 2. Investicijų likutinė vertė gali būti nurodoma tik paskutiniais projekto ataskaitinio laikotarpio metais"</f>
        <v>KLAIDA Nr. 2. Investicijų likutinė vertė gali būti nurodoma tik paskutiniais projekto ataskaitinio laikotarpio metais</v>
      </c>
      <c r="U3" s="23" t="s">
        <v>592</v>
      </c>
      <c r="V3" s="23" t="s">
        <v>542</v>
      </c>
      <c r="W3" s="23" t="s">
        <v>131</v>
      </c>
      <c r="X3" s="23" t="s">
        <v>105</v>
      </c>
      <c r="Y3" s="23" t="s">
        <v>592</v>
      </c>
      <c r="Z3" s="23" t="s">
        <v>115</v>
      </c>
      <c r="AA3" s="23" t="s">
        <v>131</v>
      </c>
      <c r="AB3" s="23" t="s">
        <v>129</v>
      </c>
      <c r="AC3" s="23" t="s">
        <v>612</v>
      </c>
      <c r="AD3" s="413">
        <v>0.55000000000000004</v>
      </c>
      <c r="AE3" s="521" t="s">
        <v>1106</v>
      </c>
      <c r="AF3" s="441">
        <f>IF(AND(COUNTIF(AG$2:AG3,AG3)=1,AG3&lt;&gt;""),AF2+1,AF2)</f>
        <v>1</v>
      </c>
      <c r="AG3" s="469" t="str">
        <f t="shared" ref="AG3:AG33" si="55">IF(AND((IFERROR(VLOOKUP(Naudos_Zalos_kodas,$P$2:$P$5,1,0),"")&lt;&gt;""),Naudos_Zalos="N"),Naudos_Zalos_pav,"")</f>
        <v/>
      </c>
      <c r="AH3" s="441">
        <f>IF(AND(COUNTIF(AI$2:AI3,AI3)=1,AI3&lt;&gt;""),AH2+1,AH2)</f>
        <v>1</v>
      </c>
      <c r="AI3" s="469" t="str">
        <f t="shared" ref="AI3:AI33" si="56">IF(AND((IFERROR(VLOOKUP(Naudos_Zalos_kodas,$P$2:$P$5,1,0),"")&lt;&gt;""),Naudos_Zalos="Ž"),Naudos_Zalos_pav,"")</f>
        <v/>
      </c>
      <c r="AJ3" s="498" t="str">
        <f t="shared" ref="AJ3:AJ66" si="57">IFERROR(VLOOKUP(ROW()-1,AF$2:AG$179,2,FALSE),"")</f>
        <v/>
      </c>
      <c r="AK3" s="498" t="str">
        <f t="shared" ref="AK3:AK66" si="58">IFERROR(VLOOKUP(ROW()-1,AH$2:AI$179,2,FALSE),"")</f>
        <v/>
      </c>
      <c r="AL3" s="441">
        <f>IF(AND(COUNTIF(AM$2:AM3,AM3)=1,AM3&lt;&gt;""),AL2+1,AL2)</f>
        <v>1</v>
      </c>
      <c r="AM3" s="469" t="str">
        <f t="shared" si="0"/>
        <v/>
      </c>
      <c r="AN3" s="441">
        <f>IF(AND(COUNTIF(AO$2:AO3,AO3)=1,AO3&lt;&gt;""),AN2+1,AN2)</f>
        <v>1</v>
      </c>
      <c r="AO3" s="469" t="str">
        <f t="shared" si="1"/>
        <v/>
      </c>
      <c r="AP3" s="498" t="str">
        <f t="shared" ref="AP3:AP66" si="59">IFERROR(VLOOKUP(ROW()-1,AL$2:AM$179,2,FALSE),"")</f>
        <v/>
      </c>
      <c r="AQ3" s="498" t="str">
        <f t="shared" ref="AQ3:AQ66" si="60">IFERROR(VLOOKUP(ROW()-1,AN$2:AO$179,2,FALSE),"")</f>
        <v/>
      </c>
      <c r="AR3" s="441">
        <f>IF(AND(COUNTIF(AS$2:AS3,AS3)=1,AS3&lt;&gt;""),AR2+1,AR2)</f>
        <v>1</v>
      </c>
      <c r="AS3" s="469" t="str">
        <f t="shared" si="2"/>
        <v/>
      </c>
      <c r="AT3" s="441">
        <f>IF(AND(COUNTIF(AU$2:AU3,AU3)=1,AU3&lt;&gt;""),AT2+1,AT2)</f>
        <v>1</v>
      </c>
      <c r="AU3" s="469" t="str">
        <f t="shared" si="3"/>
        <v/>
      </c>
      <c r="AV3" s="498" t="str">
        <f t="shared" ref="AV3:AV66" si="61">IFERROR(VLOOKUP(ROW()-1,AR$2:AS$179,2,FALSE),"")</f>
        <v/>
      </c>
      <c r="AW3" s="498" t="str">
        <f t="shared" ref="AW3:AW66" si="62">IFERROR(VLOOKUP(ROW()-1,AT$2:AU$179,2,FALSE),"")</f>
        <v/>
      </c>
      <c r="AX3" s="441">
        <f>IF(AND(COUNTIF(AY$2:AY3,AY3)=1,AY3&lt;&gt;""),AX2+1,AX2)</f>
        <v>1</v>
      </c>
      <c r="AY3" s="469" t="str">
        <f t="shared" si="4"/>
        <v/>
      </c>
      <c r="AZ3" s="441">
        <f>IF(AND(COUNTIF(BA$2:BA3,BA3)=1,BA3&lt;&gt;""),AZ2+1,AZ2)</f>
        <v>1</v>
      </c>
      <c r="BA3" s="469" t="str">
        <f t="shared" si="5"/>
        <v/>
      </c>
      <c r="BB3" s="498" t="str">
        <f t="shared" ref="BB3:BB66" si="63">IFERROR(VLOOKUP(ROW()-1,AX$2:AY$179,2,FALSE),"")</f>
        <v/>
      </c>
      <c r="BC3" s="498"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6"/>
        <v/>
      </c>
      <c r="BH3" s="1">
        <f ca="1">IF(COUNTIF(INDIRECT(RIGHT(BH$1,3)&amp;"!"&amp;"$C$49"&amp;":"&amp;"$C$55"),Data0!$AJ3)&gt;=1,"",ROW())</f>
        <v>3</v>
      </c>
      <c r="BI3" s="1" t="str">
        <f t="shared" ca="1" si="7"/>
        <v/>
      </c>
      <c r="BJ3" s="1">
        <f ca="1">IF(COUNTIF(INDIRECT(RIGHT(BJ$1,3)&amp;"!"&amp;"$C$57"&amp;":"&amp;"$C$59"),Data0!$AK3)&gt;=1,"",ROW())</f>
        <v>3</v>
      </c>
      <c r="BK3" s="1" t="str">
        <f t="shared" ca="1" si="8"/>
        <v/>
      </c>
      <c r="BL3" s="1">
        <f ca="1">IF(COUNTIF(INDIRECT(RIGHT(BL$1,3)&amp;"!"&amp;"$C$49"&amp;":"&amp;"$C$55"),Data0!$AJ3)&gt;=1,"",ROW())</f>
        <v>3</v>
      </c>
      <c r="BM3" s="1" t="str">
        <f t="shared" ca="1" si="9"/>
        <v/>
      </c>
      <c r="BN3" s="1">
        <f ca="1">IF(COUNTIF(INDIRECT(RIGHT(BN$1,3)&amp;"!"&amp;"$C$57"&amp;":"&amp;"$C$59"),Data0!$AK3)&gt;=1,"",ROW())</f>
        <v>3</v>
      </c>
      <c r="BO3" s="1" t="str">
        <f t="shared" ca="1" si="10"/>
        <v/>
      </c>
      <c r="BP3" s="1">
        <f ca="1">IF(COUNTIF(INDIRECT(RIGHT(BP$1,3)&amp;"!"&amp;"$C$49"&amp;":"&amp;"$C$55"),Data0!$AJ3)&gt;=1,"",ROW())</f>
        <v>3</v>
      </c>
      <c r="BQ3" s="1" t="str">
        <f t="shared" ca="1" si="11"/>
        <v/>
      </c>
      <c r="BR3" s="1">
        <f ca="1">IF(COUNTIF(INDIRECT(RIGHT(BR$1,3)&amp;"!"&amp;"$C$57"&amp;":"&amp;"$C$59"),Data0!$AK3)&gt;=1,"",ROW())</f>
        <v>3</v>
      </c>
      <c r="BS3" s="1" t="str">
        <f t="shared" ca="1" si="12"/>
        <v/>
      </c>
      <c r="BT3" s="1">
        <f ca="1">IF(COUNTIF(INDIRECT(RIGHT(BT$1,3)&amp;"!"&amp;"$C$49"&amp;":"&amp;"$C$55"),Data0!$AJ3)&gt;=1,"",ROW())</f>
        <v>3</v>
      </c>
      <c r="BU3" s="1" t="str">
        <f t="shared" ca="1" si="13"/>
        <v/>
      </c>
      <c r="BV3" s="1">
        <f ca="1">IF(COUNTIF(INDIRECT(RIGHT(BV$1,3)&amp;"!"&amp;"$C$57"&amp;":"&amp;"$C$59"),Data0!$AK3)&gt;=1,"",ROW())</f>
        <v>3</v>
      </c>
      <c r="BW3" s="1" t="str">
        <f t="shared" ca="1" si="14"/>
        <v/>
      </c>
      <c r="BX3" s="1">
        <f ca="1">IF(COUNTIF(INDIRECT(RIGHT(BX$1,3)&amp;"!"&amp;"$C$49"&amp;":"&amp;"$C$55"),Data0!$AJ3)&gt;=1,"",ROW())</f>
        <v>3</v>
      </c>
      <c r="BY3" s="1" t="str">
        <f t="shared" ca="1" si="15"/>
        <v/>
      </c>
      <c r="BZ3" s="1">
        <f ca="1">IF(COUNTIF(INDIRECT(RIGHT(BZ$1,3)&amp;"!"&amp;"$C$57"&amp;":"&amp;"$C$59"),Data0!$AK3)&gt;=1,"",ROW())</f>
        <v>3</v>
      </c>
      <c r="CA3" s="1" t="str">
        <f t="shared" ca="1" si="16"/>
        <v/>
      </c>
      <c r="CB3" s="1">
        <f ca="1">IF(COUNTIF(INDIRECT(RIGHT(CB$1,3)&amp;"!"&amp;"$C$49"&amp;":"&amp;"$C$55"),Data0!$AP3)&gt;=1,"",ROW())</f>
        <v>3</v>
      </c>
      <c r="CC3" s="1" t="str">
        <f t="shared" ca="1" si="17"/>
        <v/>
      </c>
      <c r="CD3" s="1">
        <f ca="1">IF(COUNTIF(INDIRECT(RIGHT(CD$1,3)&amp;"!"&amp;"$C$57"&amp;":"&amp;"$C$59"),Data0!$AQ3)&gt;=1,"",ROW())</f>
        <v>3</v>
      </c>
      <c r="CE3" s="1" t="str">
        <f t="shared" ca="1" si="18"/>
        <v/>
      </c>
      <c r="CF3" s="1">
        <f ca="1">IF(COUNTIF(INDIRECT(RIGHT(CF$1,3)&amp;"!"&amp;"$C$49"&amp;":"&amp;"$C$55"),Data0!$AP3)&gt;=1,"",ROW())</f>
        <v>3</v>
      </c>
      <c r="CG3" s="1" t="str">
        <f t="shared" ca="1" si="19"/>
        <v/>
      </c>
      <c r="CH3" s="1">
        <f ca="1">IF(COUNTIF(INDIRECT(RIGHT(CH$1,3)&amp;"!"&amp;"$C$57"&amp;":"&amp;"$C$59"),Data0!$AQ3)&gt;=1,"",ROW())</f>
        <v>3</v>
      </c>
      <c r="CI3" s="1" t="str">
        <f t="shared" ca="1" si="20"/>
        <v/>
      </c>
      <c r="CJ3" s="1">
        <f ca="1">IF(COUNTIF(INDIRECT(RIGHT(CJ$1,3)&amp;"!"&amp;"$C$49"&amp;":"&amp;"$C$55"),Data0!$AP3)&gt;=1,"",ROW())</f>
        <v>3</v>
      </c>
      <c r="CK3" s="1" t="str">
        <f t="shared" ca="1" si="21"/>
        <v/>
      </c>
      <c r="CL3" s="1">
        <f ca="1">IF(COUNTIF(INDIRECT(RIGHT(CL$1,3)&amp;"!"&amp;"$C$57"&amp;":"&amp;"$C$59"),Data0!$AQ3)&gt;=1,"",ROW())</f>
        <v>3</v>
      </c>
      <c r="CM3" s="1" t="str">
        <f t="shared" ca="1" si="22"/>
        <v/>
      </c>
      <c r="CN3" s="1">
        <f ca="1">IF(COUNTIF(INDIRECT(RIGHT(CN$1,3)&amp;"!"&amp;"$C$49"&amp;":"&amp;"$C$55"),Data0!$AP3)&gt;=1,"",ROW())</f>
        <v>3</v>
      </c>
      <c r="CO3" s="1" t="str">
        <f t="shared" ca="1" si="23"/>
        <v/>
      </c>
      <c r="CP3" s="1">
        <f ca="1">IF(COUNTIF(INDIRECT(RIGHT(CP$1,3)&amp;"!"&amp;"$C$57"&amp;":"&amp;"$C$59"),Data0!$AQ3)&gt;=1,"",ROW())</f>
        <v>3</v>
      </c>
      <c r="CQ3" s="1" t="str">
        <f t="shared" ca="1" si="24"/>
        <v/>
      </c>
      <c r="CR3" s="1">
        <f ca="1">IF(COUNTIF(INDIRECT(RIGHT(CR$1,3)&amp;"!"&amp;"$C$49"&amp;":"&amp;"$C$55"),Data0!$AP3)&gt;=1,"",ROW())</f>
        <v>3</v>
      </c>
      <c r="CS3" s="1" t="str">
        <f t="shared" ca="1" si="25"/>
        <v/>
      </c>
      <c r="CT3" s="1">
        <f ca="1">IF(COUNTIF(INDIRECT(RIGHT(CT$1,3)&amp;"!"&amp;"$C$57"&amp;":"&amp;"$C$59"),Data0!$AQ3)&gt;=1,"",ROW())</f>
        <v>3</v>
      </c>
      <c r="CU3" s="1" t="str">
        <f t="shared" ca="1" si="26"/>
        <v/>
      </c>
      <c r="CV3" s="1">
        <f ca="1">IF(COUNTIF(INDIRECT(RIGHT(CV$1,3)&amp;"!"&amp;"$C$49"&amp;":"&amp;"$C$55"),Data0!$AP3)&gt;=1,"",ROW())</f>
        <v>3</v>
      </c>
      <c r="CW3" s="1" t="str">
        <f t="shared" ca="1" si="27"/>
        <v/>
      </c>
      <c r="CX3" s="1">
        <f ca="1">IF(COUNTIF(INDIRECT(RIGHT(CX$1,3)&amp;"!"&amp;"$C$57"&amp;":"&amp;"$C$59"),Data0!$AQ3)&gt;=1,"",ROW())</f>
        <v>3</v>
      </c>
      <c r="CY3" s="1" t="str">
        <f t="shared" ca="1" si="28"/>
        <v/>
      </c>
      <c r="CZ3" s="1">
        <f ca="1">IF(COUNTIF(INDIRECT(RIGHT(CZ$1,3)&amp;"!"&amp;"$C$49"&amp;":"&amp;"$C$55"),Data0!$AV3)&gt;=1,"",ROW())</f>
        <v>3</v>
      </c>
      <c r="DA3" s="1" t="str">
        <f t="shared" ca="1" si="29"/>
        <v/>
      </c>
      <c r="DB3" s="1">
        <f ca="1">IF(COUNTIF(INDIRECT(RIGHT(DB$1,3)&amp;"!"&amp;"$C$57"&amp;":"&amp;"$C$59"),Data0!$AW3)&gt;=1,"",ROW())</f>
        <v>3</v>
      </c>
      <c r="DC3" s="1" t="str">
        <f t="shared" ca="1" si="30"/>
        <v/>
      </c>
      <c r="DD3" s="1">
        <f ca="1">IF(COUNTIF(INDIRECT(RIGHT(DD$1,3)&amp;"!"&amp;"$C$49"&amp;":"&amp;"$C$55"),Data0!$AV3)&gt;=1,"",ROW())</f>
        <v>3</v>
      </c>
      <c r="DE3" s="1" t="str">
        <f t="shared" ca="1" si="31"/>
        <v/>
      </c>
      <c r="DF3" s="1">
        <f ca="1">IF(COUNTIF(INDIRECT(RIGHT(DF$1,3)&amp;"!"&amp;"$C$57"&amp;":"&amp;"$C$59"),Data0!$AW3)&gt;=1,"",ROW())</f>
        <v>3</v>
      </c>
      <c r="DG3" s="1" t="str">
        <f t="shared" ca="1" si="32"/>
        <v/>
      </c>
      <c r="DH3" s="1">
        <f ca="1">IF(COUNTIF(INDIRECT(RIGHT(DH$1,3)&amp;"!"&amp;"$C$49"&amp;":"&amp;"$C$55"),Data0!$AV3)&gt;=1,"",ROW())</f>
        <v>3</v>
      </c>
      <c r="DI3" s="1" t="str">
        <f t="shared" ca="1" si="33"/>
        <v/>
      </c>
      <c r="DJ3" s="1">
        <f ca="1">IF(COUNTIF(INDIRECT(RIGHT(DJ$1,3)&amp;"!"&amp;"$C$57"&amp;":"&amp;"$C$59"),Data0!$AW3)&gt;=1,"",ROW())</f>
        <v>3</v>
      </c>
      <c r="DK3" s="1" t="str">
        <f t="shared" ca="1" si="34"/>
        <v/>
      </c>
      <c r="DL3" s="1">
        <f ca="1">IF(COUNTIF(INDIRECT(RIGHT(DL$1,3)&amp;"!"&amp;"$C$49"&amp;":"&amp;"$C$55"),Data0!$AV3)&gt;=1,"",ROW())</f>
        <v>3</v>
      </c>
      <c r="DM3" s="1" t="str">
        <f t="shared" ca="1" si="35"/>
        <v/>
      </c>
      <c r="DN3" s="1">
        <f ca="1">IF(COUNTIF(INDIRECT(RIGHT(DN$1,3)&amp;"!"&amp;"$C$47"&amp;":"&amp;"$C$59"),Data0!$AW3)&gt;=1,"",ROW())</f>
        <v>3</v>
      </c>
      <c r="DO3" s="1" t="str">
        <f t="shared" ca="1" si="36"/>
        <v/>
      </c>
      <c r="DP3" s="1">
        <f ca="1">IF(COUNTIF(INDIRECT(RIGHT(DP$1,3)&amp;"!"&amp;"$C$49"&amp;":"&amp;"$C$55"),Data0!$AV3)&gt;=1,"",ROW())</f>
        <v>3</v>
      </c>
      <c r="DQ3" s="1" t="str">
        <f t="shared" ca="1" si="37"/>
        <v/>
      </c>
      <c r="DR3" s="1">
        <f ca="1">IF(COUNTIF(INDIRECT(RIGHT(DR$1,3)&amp;"!"&amp;"$C$57"&amp;":"&amp;"$C$59"),Data0!$AW3)&gt;=1,"",ROW())</f>
        <v>3</v>
      </c>
      <c r="DS3" s="1" t="str">
        <f t="shared" ca="1" si="38"/>
        <v/>
      </c>
      <c r="DT3" s="1">
        <f ca="1">IF(COUNTIF(INDIRECT(RIGHT(DT$1,3)&amp;"!"&amp;"$C$49"&amp;":"&amp;"$C$55"),Data0!$AV3)&gt;=1,"",ROW())</f>
        <v>3</v>
      </c>
      <c r="DU3" s="1" t="str">
        <f t="shared" ca="1" si="39"/>
        <v/>
      </c>
      <c r="DV3" s="1">
        <f ca="1">IF(COUNTIF(INDIRECT(RIGHT(DV$1,3)&amp;"!"&amp;"$C$57"&amp;":"&amp;"$C$59"),Data0!$AW3)&gt;=1,"",ROW())</f>
        <v>3</v>
      </c>
      <c r="DW3" s="1" t="str">
        <f t="shared" ca="1" si="40"/>
        <v/>
      </c>
      <c r="DX3" s="1">
        <f ca="1">IF(COUNTIF(INDIRECT(RIGHT(DX$1,3)&amp;"!"&amp;"$C$49"&amp;":"&amp;"$C$55"),Data0!$BB3)&gt;=1,"",ROW())</f>
        <v>3</v>
      </c>
      <c r="DY3" s="1" t="str">
        <f t="shared" ca="1" si="41"/>
        <v/>
      </c>
      <c r="DZ3" s="1">
        <f ca="1">IF(COUNTIF(INDIRECT(RIGHT(DZ$1,3)&amp;"!"&amp;"$C$57"&amp;":"&amp;"$C$59"),Data0!$BC3)&gt;=1,"",ROW())</f>
        <v>3</v>
      </c>
      <c r="EA3" s="1" t="str">
        <f t="shared" ca="1" si="42"/>
        <v/>
      </c>
      <c r="EB3" s="1">
        <f ca="1">IF(COUNTIF(INDIRECT(RIGHT(EB$1,3)&amp;"!"&amp;"$C$49"&amp;":"&amp;"$C$55"),Data0!$BB3)&gt;=1,"",ROW())</f>
        <v>3</v>
      </c>
      <c r="EC3" s="1" t="str">
        <f t="shared" ca="1" si="43"/>
        <v/>
      </c>
      <c r="ED3" s="1">
        <f ca="1">IF(COUNTIF(INDIRECT(RIGHT(ED$1,3)&amp;"!"&amp;"$C$57"&amp;":"&amp;"$C$59"),Data0!$BC3)&gt;=1,"",ROW())</f>
        <v>3</v>
      </c>
      <c r="EE3" s="1" t="str">
        <f t="shared" ca="1" si="44"/>
        <v/>
      </c>
      <c r="EF3" s="1">
        <f ca="1">IF(COUNTIF(INDIRECT(RIGHT(EF$1,3)&amp;"!"&amp;"$C$49"&amp;":"&amp;"$C$55"),Data0!$BB3)&gt;=1,"",ROW())</f>
        <v>3</v>
      </c>
      <c r="EG3" s="1" t="str">
        <f t="shared" ca="1" si="45"/>
        <v/>
      </c>
      <c r="EH3" s="1">
        <f ca="1">IF(COUNTIF(INDIRECT(RIGHT(EH$1,3)&amp;"!"&amp;"$C$57"&amp;":"&amp;"$C$59"),Data0!$BC3)&gt;=1,"",ROW())</f>
        <v>3</v>
      </c>
      <c r="EI3" s="1" t="str">
        <f t="shared" ca="1" si="46"/>
        <v/>
      </c>
      <c r="EJ3" s="1">
        <f ca="1">IF(COUNTIF(INDIRECT(RIGHT(EJ$1,3)&amp;"!"&amp;"$C$49"&amp;":"&amp;"$C$55"),Data0!$BB3)&gt;=1,"",ROW())</f>
        <v>3</v>
      </c>
      <c r="EK3" s="1" t="str">
        <f t="shared" ca="1" si="47"/>
        <v/>
      </c>
      <c r="EL3" s="1">
        <f ca="1">IF(COUNTIF(INDIRECT(RIGHT(EL$1,3)&amp;"!"&amp;"$C$57"&amp;":"&amp;"$C$59"),Data0!$BC3)&gt;=1,"",ROW())</f>
        <v>3</v>
      </c>
      <c r="EM3" s="1" t="str">
        <f t="shared" ca="1" si="48"/>
        <v/>
      </c>
      <c r="EN3" s="1">
        <f ca="1">IF(COUNTIF(INDIRECT(RIGHT(EN$1,3)&amp;"!"&amp;"$C$49"&amp;":"&amp;"$C$55"),Data0!$BB3)&gt;=1,"",ROW())</f>
        <v>3</v>
      </c>
      <c r="EO3" s="1" t="str">
        <f t="shared" ca="1" si="49"/>
        <v/>
      </c>
      <c r="EP3" s="1">
        <f ca="1">IF(COUNTIF(INDIRECT(RIGHT(EP$1,3)&amp;"!"&amp;"$C$57"&amp;":"&amp;"$C$59"),Data0!$BC3)&gt;=1,"",ROW())</f>
        <v>3</v>
      </c>
      <c r="EQ3" s="1" t="str">
        <f t="shared" ca="1" si="50"/>
        <v/>
      </c>
      <c r="ER3" s="1">
        <f ca="1">IF(COUNTIF(INDIRECT(RIGHT(ER$1,3)&amp;"!"&amp;"$C$49"&amp;":"&amp;"$C$55"),Data0!$BB3)&gt;=1,"",ROW())</f>
        <v>3</v>
      </c>
      <c r="ES3" s="1" t="str">
        <f t="shared" ca="1" si="51"/>
        <v/>
      </c>
      <c r="ET3" s="1">
        <f ca="1">IF(COUNTIF(INDIRECT(RIGHT(ET$1,3)&amp;"!"&amp;"$C$57"&amp;":"&amp;"$C$59"),Data0!$BC3)&gt;=1,"",ROW())</f>
        <v>3</v>
      </c>
      <c r="EU3" s="1" t="str">
        <f t="shared" ca="1" si="52"/>
        <v/>
      </c>
    </row>
    <row r="4" spans="1:151" ht="38.25">
      <c r="A4" s="16">
        <v>3</v>
      </c>
      <c r="B4" s="22" t="s">
        <v>541</v>
      </c>
      <c r="C4" s="16" t="s">
        <v>107</v>
      </c>
      <c r="D4" s="16"/>
      <c r="E4" s="20" t="s">
        <v>84</v>
      </c>
      <c r="F4" s="20" t="s">
        <v>569</v>
      </c>
      <c r="G4" s="16" t="s">
        <v>3</v>
      </c>
      <c r="H4" s="22" t="s">
        <v>3</v>
      </c>
      <c r="I4" s="22">
        <v>5</v>
      </c>
      <c r="J4" s="22">
        <v>3</v>
      </c>
      <c r="L4" s="22" t="s">
        <v>290</v>
      </c>
      <c r="N4" s="22" t="s">
        <v>494</v>
      </c>
      <c r="O4" s="172"/>
      <c r="P4" s="46" t="str">
        <f t="shared" si="53"/>
        <v/>
      </c>
      <c r="Q4" s="46" t="e">
        <f t="shared" si="54"/>
        <v>#N/A</v>
      </c>
      <c r="R4" s="47" t="str">
        <f>'1'!I40</f>
        <v/>
      </c>
      <c r="S4" s="20">
        <v>3</v>
      </c>
      <c r="T4" s="22"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2" t="s">
        <v>593</v>
      </c>
      <c r="V4" s="22" t="s">
        <v>543</v>
      </c>
      <c r="W4" s="22" t="s">
        <v>132</v>
      </c>
      <c r="X4" s="22" t="s">
        <v>107</v>
      </c>
      <c r="Y4" s="22" t="s">
        <v>593</v>
      </c>
      <c r="Z4" s="22" t="s">
        <v>116</v>
      </c>
      <c r="AA4" s="22" t="s">
        <v>132</v>
      </c>
      <c r="AB4" s="22" t="s">
        <v>130</v>
      </c>
      <c r="AC4" s="22" t="s">
        <v>613</v>
      </c>
      <c r="AD4" s="519">
        <v>0.6</v>
      </c>
      <c r="AE4" s="524" t="s">
        <v>1107</v>
      </c>
      <c r="AF4" s="441">
        <f>IF(AND(COUNTIF(AG$2:AG4,AG4)=1,AG4&lt;&gt;""),AF3+1,AF3)</f>
        <v>1</v>
      </c>
      <c r="AG4" s="469" t="str">
        <f>IF(AND((IFERROR(VLOOKUP(Naudos_Zalos_kodas,$P$2:$P$5,1,0),"")&lt;&gt;""),Naudos_Zalos="N"),Naudos_Zalos_pav,"")</f>
        <v/>
      </c>
      <c r="AH4" s="441">
        <f>IF(AND(COUNTIF(AI$2:AI4,AI4)=1,AI4&lt;&gt;""),AH3+1,AH3)</f>
        <v>1</v>
      </c>
      <c r="AI4" s="469" t="str">
        <f t="shared" si="56"/>
        <v/>
      </c>
      <c r="AJ4" s="498" t="str">
        <f t="shared" si="57"/>
        <v/>
      </c>
      <c r="AK4" s="498" t="str">
        <f t="shared" si="58"/>
        <v/>
      </c>
      <c r="AL4" s="441">
        <f>IF(AND(COUNTIF(AM$2:AM4,AM4)=1,AM4&lt;&gt;""),AL3+1,AL3)</f>
        <v>1</v>
      </c>
      <c r="AM4" s="469" t="str">
        <f t="shared" si="0"/>
        <v/>
      </c>
      <c r="AN4" s="441">
        <f>IF(AND(COUNTIF(AO$2:AO4,AO4)=1,AO4&lt;&gt;""),AN3+1,AN3)</f>
        <v>1</v>
      </c>
      <c r="AO4" s="469" t="str">
        <f t="shared" si="1"/>
        <v/>
      </c>
      <c r="AP4" s="498" t="str">
        <f t="shared" si="59"/>
        <v/>
      </c>
      <c r="AQ4" s="498" t="str">
        <f t="shared" si="60"/>
        <v/>
      </c>
      <c r="AR4" s="441">
        <f>IF(AND(COUNTIF(AS$2:AS4,AS4)=1,AS4&lt;&gt;""),AR3+1,AR3)</f>
        <v>1</v>
      </c>
      <c r="AS4" s="469" t="str">
        <f t="shared" si="2"/>
        <v/>
      </c>
      <c r="AT4" s="441">
        <f>IF(AND(COUNTIF(AU$2:AU4,AU4)=1,AU4&lt;&gt;""),AT3+1,AT3)</f>
        <v>1</v>
      </c>
      <c r="AU4" s="469" t="str">
        <f t="shared" si="3"/>
        <v/>
      </c>
      <c r="AV4" s="498" t="str">
        <f t="shared" si="61"/>
        <v/>
      </c>
      <c r="AW4" s="498" t="str">
        <f t="shared" si="62"/>
        <v/>
      </c>
      <c r="AX4" s="441">
        <f>IF(AND(COUNTIF(AY$2:AY4,AY4)=1,AY4&lt;&gt;""),AX3+1,AX3)</f>
        <v>1</v>
      </c>
      <c r="AY4" s="469" t="str">
        <f t="shared" si="4"/>
        <v/>
      </c>
      <c r="AZ4" s="441">
        <f>IF(AND(COUNTIF(BA$2:BA4,BA4)=1,BA4&lt;&gt;""),AZ3+1,AZ3)</f>
        <v>1</v>
      </c>
      <c r="BA4" s="469" t="str">
        <f t="shared" si="5"/>
        <v/>
      </c>
      <c r="BB4" s="498" t="str">
        <f t="shared" si="63"/>
        <v/>
      </c>
      <c r="BC4" s="498" t="str">
        <f t="shared" si="64"/>
        <v/>
      </c>
      <c r="BD4" s="1">
        <f ca="1">IF(COUNTIF(INDIRECT(RIGHT(BD$1,3)&amp;"!"&amp;"$C$49"&amp;":"&amp;"$C$55"),Data0!$AJ4)&gt;=1,"",ROW())</f>
        <v>4</v>
      </c>
      <c r="BE4" s="1" t="str">
        <f t="shared" ca="1" si="65"/>
        <v/>
      </c>
      <c r="BF4" s="1">
        <f ca="1">IF(COUNTIF(INDIRECT(RIGHT(BF$1,3)&amp;"!"&amp;"$C$57"&amp;":"&amp;"$C$59"),Data0!$AK4)&gt;=1,"",ROW())</f>
        <v>4</v>
      </c>
      <c r="BG4" s="1" t="str">
        <f t="shared" ca="1" si="6"/>
        <v/>
      </c>
      <c r="BH4" s="1">
        <f ca="1">IF(COUNTIF(INDIRECT(RIGHT(BH$1,3)&amp;"!"&amp;"$C$49"&amp;":"&amp;"$C$55"),Data0!$AJ4)&gt;=1,"",ROW())</f>
        <v>4</v>
      </c>
      <c r="BI4" s="1" t="str">
        <f t="shared" ca="1" si="7"/>
        <v/>
      </c>
      <c r="BJ4" s="1">
        <f ca="1">IF(COUNTIF(INDIRECT(RIGHT(BJ$1,3)&amp;"!"&amp;"$C$57"&amp;":"&amp;"$C$59"),Data0!$AK4)&gt;=1,"",ROW())</f>
        <v>4</v>
      </c>
      <c r="BK4" s="1" t="str">
        <f t="shared" ca="1" si="8"/>
        <v/>
      </c>
      <c r="BL4" s="1">
        <f ca="1">IF(COUNTIF(INDIRECT(RIGHT(BL$1,3)&amp;"!"&amp;"$C$49"&amp;":"&amp;"$C$55"),Data0!$AJ4)&gt;=1,"",ROW())</f>
        <v>4</v>
      </c>
      <c r="BM4" s="1" t="str">
        <f t="shared" ca="1" si="9"/>
        <v/>
      </c>
      <c r="BN4" s="1">
        <f ca="1">IF(COUNTIF(INDIRECT(RIGHT(BN$1,3)&amp;"!"&amp;"$C$57"&amp;":"&amp;"$C$59"),Data0!$AK4)&gt;=1,"",ROW())</f>
        <v>4</v>
      </c>
      <c r="BO4" s="1" t="str">
        <f t="shared" ca="1" si="10"/>
        <v/>
      </c>
      <c r="BP4" s="1">
        <f ca="1">IF(COUNTIF(INDIRECT(RIGHT(BP$1,3)&amp;"!"&amp;"$C$49"&amp;":"&amp;"$C$55"),Data0!$AJ4)&gt;=1,"",ROW())</f>
        <v>4</v>
      </c>
      <c r="BQ4" s="1" t="str">
        <f t="shared" ca="1" si="11"/>
        <v/>
      </c>
      <c r="BR4" s="1">
        <f ca="1">IF(COUNTIF(INDIRECT(RIGHT(BR$1,3)&amp;"!"&amp;"$C$57"&amp;":"&amp;"$C$59"),Data0!$AK4)&gt;=1,"",ROW())</f>
        <v>4</v>
      </c>
      <c r="BS4" s="1" t="str">
        <f t="shared" ca="1" si="12"/>
        <v/>
      </c>
      <c r="BT4" s="1">
        <f ca="1">IF(COUNTIF(INDIRECT(RIGHT(BT$1,3)&amp;"!"&amp;"$C$49"&amp;":"&amp;"$C$55"),Data0!$AJ4)&gt;=1,"",ROW())</f>
        <v>4</v>
      </c>
      <c r="BU4" s="1" t="str">
        <f t="shared" ca="1" si="13"/>
        <v/>
      </c>
      <c r="BV4" s="1">
        <f ca="1">IF(COUNTIF(INDIRECT(RIGHT(BV$1,3)&amp;"!"&amp;"$C$57"&amp;":"&amp;"$C$59"),Data0!$AK4)&gt;=1,"",ROW())</f>
        <v>4</v>
      </c>
      <c r="BW4" s="1" t="str">
        <f t="shared" ca="1" si="14"/>
        <v/>
      </c>
      <c r="BX4" s="1">
        <f ca="1">IF(COUNTIF(INDIRECT(RIGHT(BX$1,3)&amp;"!"&amp;"$C$49"&amp;":"&amp;"$C$55"),Data0!$AJ4)&gt;=1,"",ROW())</f>
        <v>4</v>
      </c>
      <c r="BY4" s="1" t="str">
        <f t="shared" ca="1" si="15"/>
        <v/>
      </c>
      <c r="BZ4" s="1">
        <f ca="1">IF(COUNTIF(INDIRECT(RIGHT(BZ$1,3)&amp;"!"&amp;"$C$57"&amp;":"&amp;"$C$59"),Data0!$AK4)&gt;=1,"",ROW())</f>
        <v>4</v>
      </c>
      <c r="CA4" s="1" t="str">
        <f t="shared" ca="1" si="16"/>
        <v/>
      </c>
      <c r="CB4" s="1">
        <f ca="1">IF(COUNTIF(INDIRECT(RIGHT(CB$1,3)&amp;"!"&amp;"$C$49"&amp;":"&amp;"$C$55"),Data0!$AP4)&gt;=1,"",ROW())</f>
        <v>4</v>
      </c>
      <c r="CC4" s="1" t="str">
        <f t="shared" ca="1" si="17"/>
        <v/>
      </c>
      <c r="CD4" s="1">
        <f ca="1">IF(COUNTIF(INDIRECT(RIGHT(CD$1,3)&amp;"!"&amp;"$C$57"&amp;":"&amp;"$C$59"),Data0!$AQ4)&gt;=1,"",ROW())</f>
        <v>4</v>
      </c>
      <c r="CE4" s="1" t="str">
        <f t="shared" ca="1" si="18"/>
        <v/>
      </c>
      <c r="CF4" s="1">
        <f ca="1">IF(COUNTIF(INDIRECT(RIGHT(CF$1,3)&amp;"!"&amp;"$C$49"&amp;":"&amp;"$C$55"),Data0!$AP4)&gt;=1,"",ROW())</f>
        <v>4</v>
      </c>
      <c r="CG4" s="1" t="str">
        <f t="shared" ca="1" si="19"/>
        <v/>
      </c>
      <c r="CH4" s="1">
        <f ca="1">IF(COUNTIF(INDIRECT(RIGHT(CH$1,3)&amp;"!"&amp;"$C$57"&amp;":"&amp;"$C$59"),Data0!$AQ4)&gt;=1,"",ROW())</f>
        <v>4</v>
      </c>
      <c r="CI4" s="1" t="str">
        <f t="shared" ca="1" si="20"/>
        <v/>
      </c>
      <c r="CJ4" s="1">
        <f ca="1">IF(COUNTIF(INDIRECT(RIGHT(CJ$1,3)&amp;"!"&amp;"$C$49"&amp;":"&amp;"$C$55"),Data0!$AP4)&gt;=1,"",ROW())</f>
        <v>4</v>
      </c>
      <c r="CK4" s="1" t="str">
        <f t="shared" ca="1" si="21"/>
        <v/>
      </c>
      <c r="CL4" s="1">
        <f ca="1">IF(COUNTIF(INDIRECT(RIGHT(CL$1,3)&amp;"!"&amp;"$C$57"&amp;":"&amp;"$C$59"),Data0!$AQ4)&gt;=1,"",ROW())</f>
        <v>4</v>
      </c>
      <c r="CM4" s="1" t="str">
        <f t="shared" ca="1" si="22"/>
        <v/>
      </c>
      <c r="CN4" s="1">
        <f ca="1">IF(COUNTIF(INDIRECT(RIGHT(CN$1,3)&amp;"!"&amp;"$C$49"&amp;":"&amp;"$C$55"),Data0!$AP4)&gt;=1,"",ROW())</f>
        <v>4</v>
      </c>
      <c r="CO4" s="1" t="str">
        <f t="shared" ca="1" si="23"/>
        <v/>
      </c>
      <c r="CP4" s="1">
        <f ca="1">IF(COUNTIF(INDIRECT(RIGHT(CP$1,3)&amp;"!"&amp;"$C$57"&amp;":"&amp;"$C$59"),Data0!$AQ4)&gt;=1,"",ROW())</f>
        <v>4</v>
      </c>
      <c r="CQ4" s="1" t="str">
        <f t="shared" ca="1" si="24"/>
        <v/>
      </c>
      <c r="CR4" s="1">
        <f ca="1">IF(COUNTIF(INDIRECT(RIGHT(CR$1,3)&amp;"!"&amp;"$C$49"&amp;":"&amp;"$C$55"),Data0!$AP4)&gt;=1,"",ROW())</f>
        <v>4</v>
      </c>
      <c r="CS4" s="1" t="str">
        <f t="shared" ca="1" si="25"/>
        <v/>
      </c>
      <c r="CT4" s="1">
        <f ca="1">IF(COUNTIF(INDIRECT(RIGHT(CT$1,3)&amp;"!"&amp;"$C$57"&amp;":"&amp;"$C$59"),Data0!$AQ4)&gt;=1,"",ROW())</f>
        <v>4</v>
      </c>
      <c r="CU4" s="1" t="str">
        <f t="shared" ca="1" si="26"/>
        <v/>
      </c>
      <c r="CV4" s="1">
        <f ca="1">IF(COUNTIF(INDIRECT(RIGHT(CV$1,3)&amp;"!"&amp;"$C$49"&amp;":"&amp;"$C$55"),Data0!$AP4)&gt;=1,"",ROW())</f>
        <v>4</v>
      </c>
      <c r="CW4" s="1" t="str">
        <f t="shared" ca="1" si="27"/>
        <v/>
      </c>
      <c r="CX4" s="1">
        <f ca="1">IF(COUNTIF(INDIRECT(RIGHT(CX$1,3)&amp;"!"&amp;"$C$57"&amp;":"&amp;"$C$59"),Data0!$AQ4)&gt;=1,"",ROW())</f>
        <v>4</v>
      </c>
      <c r="CY4" s="1" t="str">
        <f t="shared" ca="1" si="28"/>
        <v/>
      </c>
      <c r="CZ4" s="1">
        <f ca="1">IF(COUNTIF(INDIRECT(RIGHT(CZ$1,3)&amp;"!"&amp;"$C$49"&amp;":"&amp;"$C$55"),Data0!$AV4)&gt;=1,"",ROW())</f>
        <v>4</v>
      </c>
      <c r="DA4" s="1" t="str">
        <f t="shared" ca="1" si="29"/>
        <v/>
      </c>
      <c r="DB4" s="1">
        <f ca="1">IF(COUNTIF(INDIRECT(RIGHT(DB$1,3)&amp;"!"&amp;"$C$57"&amp;":"&amp;"$C$59"),Data0!$AW4)&gt;=1,"",ROW())</f>
        <v>4</v>
      </c>
      <c r="DC4" s="1" t="str">
        <f t="shared" ca="1" si="30"/>
        <v/>
      </c>
      <c r="DD4" s="1">
        <f ca="1">IF(COUNTIF(INDIRECT(RIGHT(DD$1,3)&amp;"!"&amp;"$C$49"&amp;":"&amp;"$C$55"),Data0!$AV4)&gt;=1,"",ROW())</f>
        <v>4</v>
      </c>
      <c r="DE4" s="1" t="str">
        <f t="shared" ca="1" si="31"/>
        <v/>
      </c>
      <c r="DF4" s="1">
        <f ca="1">IF(COUNTIF(INDIRECT(RIGHT(DF$1,3)&amp;"!"&amp;"$C$57"&amp;":"&amp;"$C$59"),Data0!$AW4)&gt;=1,"",ROW())</f>
        <v>4</v>
      </c>
      <c r="DG4" s="1" t="str">
        <f t="shared" ca="1" si="32"/>
        <v/>
      </c>
      <c r="DH4" s="1">
        <f ca="1">IF(COUNTIF(INDIRECT(RIGHT(DH$1,3)&amp;"!"&amp;"$C$49"&amp;":"&amp;"$C$55"),Data0!$AV4)&gt;=1,"",ROW())</f>
        <v>4</v>
      </c>
      <c r="DI4" s="1" t="str">
        <f t="shared" ca="1" si="33"/>
        <v/>
      </c>
      <c r="DJ4" s="1">
        <f ca="1">IF(COUNTIF(INDIRECT(RIGHT(DJ$1,3)&amp;"!"&amp;"$C$57"&amp;":"&amp;"$C$59"),Data0!$AW4)&gt;=1,"",ROW())</f>
        <v>4</v>
      </c>
      <c r="DK4" s="1" t="str">
        <f t="shared" ca="1" si="34"/>
        <v/>
      </c>
      <c r="DL4" s="1">
        <f ca="1">IF(COUNTIF(INDIRECT(RIGHT(DL$1,3)&amp;"!"&amp;"$C$49"&amp;":"&amp;"$C$55"),Data0!$AV4)&gt;=1,"",ROW())</f>
        <v>4</v>
      </c>
      <c r="DM4" s="1" t="str">
        <f t="shared" ca="1" si="35"/>
        <v/>
      </c>
      <c r="DN4" s="1">
        <f ca="1">IF(COUNTIF(INDIRECT(RIGHT(DN$1,3)&amp;"!"&amp;"$C$47"&amp;":"&amp;"$C$59"),Data0!$AW4)&gt;=1,"",ROW())</f>
        <v>4</v>
      </c>
      <c r="DO4" s="1" t="str">
        <f t="shared" ca="1" si="36"/>
        <v/>
      </c>
      <c r="DP4" s="1">
        <f ca="1">IF(COUNTIF(INDIRECT(RIGHT(DP$1,3)&amp;"!"&amp;"$C$49"&amp;":"&amp;"$C$55"),Data0!$AV4)&gt;=1,"",ROW())</f>
        <v>4</v>
      </c>
      <c r="DQ4" s="1" t="str">
        <f t="shared" ca="1" si="37"/>
        <v/>
      </c>
      <c r="DR4" s="1">
        <f ca="1">IF(COUNTIF(INDIRECT(RIGHT(DR$1,3)&amp;"!"&amp;"$C$57"&amp;":"&amp;"$C$59"),Data0!$AW4)&gt;=1,"",ROW())</f>
        <v>4</v>
      </c>
      <c r="DS4" s="1" t="str">
        <f t="shared" ca="1" si="38"/>
        <v/>
      </c>
      <c r="DT4" s="1">
        <f ca="1">IF(COUNTIF(INDIRECT(RIGHT(DT$1,3)&amp;"!"&amp;"$C$49"&amp;":"&amp;"$C$55"),Data0!$AV4)&gt;=1,"",ROW())</f>
        <v>4</v>
      </c>
      <c r="DU4" s="1" t="str">
        <f t="shared" ca="1" si="39"/>
        <v/>
      </c>
      <c r="DV4" s="1">
        <f ca="1">IF(COUNTIF(INDIRECT(RIGHT(DV$1,3)&amp;"!"&amp;"$C$57"&amp;":"&amp;"$C$59"),Data0!$AW4)&gt;=1,"",ROW())</f>
        <v>4</v>
      </c>
      <c r="DW4" s="1" t="str">
        <f t="shared" ca="1" si="40"/>
        <v/>
      </c>
      <c r="DX4" s="1">
        <f ca="1">IF(COUNTIF(INDIRECT(RIGHT(DX$1,3)&amp;"!"&amp;"$C$49"&amp;":"&amp;"$C$55"),Data0!$BB4)&gt;=1,"",ROW())</f>
        <v>4</v>
      </c>
      <c r="DY4" s="1" t="str">
        <f t="shared" ca="1" si="41"/>
        <v/>
      </c>
      <c r="DZ4" s="1">
        <f ca="1">IF(COUNTIF(INDIRECT(RIGHT(DZ$1,3)&amp;"!"&amp;"$C$57"&amp;":"&amp;"$C$59"),Data0!$BC4)&gt;=1,"",ROW())</f>
        <v>4</v>
      </c>
      <c r="EA4" s="1" t="str">
        <f t="shared" ca="1" si="42"/>
        <v/>
      </c>
      <c r="EB4" s="1">
        <f ca="1">IF(COUNTIF(INDIRECT(RIGHT(EB$1,3)&amp;"!"&amp;"$C$49"&amp;":"&amp;"$C$55"),Data0!$BB4)&gt;=1,"",ROW())</f>
        <v>4</v>
      </c>
      <c r="EC4" s="1" t="str">
        <f t="shared" ca="1" si="43"/>
        <v/>
      </c>
      <c r="ED4" s="1">
        <f ca="1">IF(COUNTIF(INDIRECT(RIGHT(ED$1,3)&amp;"!"&amp;"$C$57"&amp;":"&amp;"$C$59"),Data0!$BC4)&gt;=1,"",ROW())</f>
        <v>4</v>
      </c>
      <c r="EE4" s="1" t="str">
        <f t="shared" ca="1" si="44"/>
        <v/>
      </c>
      <c r="EF4" s="1">
        <f ca="1">IF(COUNTIF(INDIRECT(RIGHT(EF$1,3)&amp;"!"&amp;"$C$49"&amp;":"&amp;"$C$55"),Data0!$BB4)&gt;=1,"",ROW())</f>
        <v>4</v>
      </c>
      <c r="EG4" s="1" t="str">
        <f t="shared" ca="1" si="45"/>
        <v/>
      </c>
      <c r="EH4" s="1">
        <f ca="1">IF(COUNTIF(INDIRECT(RIGHT(EH$1,3)&amp;"!"&amp;"$C$57"&amp;":"&amp;"$C$59"),Data0!$BC4)&gt;=1,"",ROW())</f>
        <v>4</v>
      </c>
      <c r="EI4" s="1" t="str">
        <f t="shared" ca="1" si="46"/>
        <v/>
      </c>
      <c r="EJ4" s="1">
        <f ca="1">IF(COUNTIF(INDIRECT(RIGHT(EJ$1,3)&amp;"!"&amp;"$C$49"&amp;":"&amp;"$C$55"),Data0!$BB4)&gt;=1,"",ROW())</f>
        <v>4</v>
      </c>
      <c r="EK4" s="1" t="str">
        <f t="shared" ca="1" si="47"/>
        <v/>
      </c>
      <c r="EL4" s="1">
        <f ca="1">IF(COUNTIF(INDIRECT(RIGHT(EL$1,3)&amp;"!"&amp;"$C$57"&amp;":"&amp;"$C$59"),Data0!$BC4)&gt;=1,"",ROW())</f>
        <v>4</v>
      </c>
      <c r="EM4" s="1" t="str">
        <f t="shared" ca="1" si="48"/>
        <v/>
      </c>
      <c r="EN4" s="1">
        <f ca="1">IF(COUNTIF(INDIRECT(RIGHT(EN$1,3)&amp;"!"&amp;"$C$49"&amp;":"&amp;"$C$55"),Data0!$BB4)&gt;=1,"",ROW())</f>
        <v>4</v>
      </c>
      <c r="EO4" s="1" t="str">
        <f t="shared" ca="1" si="49"/>
        <v/>
      </c>
      <c r="EP4" s="1">
        <f ca="1">IF(COUNTIF(INDIRECT(RIGHT(EP$1,3)&amp;"!"&amp;"$C$57"&amp;":"&amp;"$C$59"),Data0!$BC4)&gt;=1,"",ROW())</f>
        <v>4</v>
      </c>
      <c r="EQ4" s="1" t="str">
        <f t="shared" ca="1" si="50"/>
        <v/>
      </c>
      <c r="ER4" s="1">
        <f ca="1">IF(COUNTIF(INDIRECT(RIGHT(ER$1,3)&amp;"!"&amp;"$C$49"&amp;":"&amp;"$C$55"),Data0!$BB4)&gt;=1,"",ROW())</f>
        <v>4</v>
      </c>
      <c r="ES4" s="1" t="str">
        <f t="shared" ca="1" si="51"/>
        <v/>
      </c>
      <c r="ET4" s="1">
        <f ca="1">IF(COUNTIF(INDIRECT(RIGHT(ET$1,3)&amp;"!"&amp;"$C$57"&amp;":"&amp;"$C$59"),Data0!$BC4)&gt;=1,"",ROW())</f>
        <v>4</v>
      </c>
      <c r="EU4" s="1" t="str">
        <f t="shared" ca="1" si="52"/>
        <v/>
      </c>
    </row>
    <row r="5" spans="1:151" ht="76.5" customHeight="1" thickBot="1">
      <c r="A5" s="17">
        <v>4</v>
      </c>
      <c r="B5" s="23" t="s">
        <v>541</v>
      </c>
      <c r="C5" s="17" t="s">
        <v>231</v>
      </c>
      <c r="D5" s="17"/>
      <c r="E5" s="23" t="s">
        <v>83</v>
      </c>
      <c r="G5" s="17" t="s">
        <v>3</v>
      </c>
      <c r="H5" s="23" t="s">
        <v>3</v>
      </c>
      <c r="I5" s="23">
        <v>6</v>
      </c>
      <c r="J5" s="23">
        <v>4</v>
      </c>
      <c r="L5" s="23" t="s">
        <v>291</v>
      </c>
      <c r="N5" s="23" t="s">
        <v>495</v>
      </c>
      <c r="O5" s="173"/>
      <c r="P5" s="50" t="str">
        <f t="shared" si="53"/>
        <v/>
      </c>
      <c r="Q5" s="50" t="e">
        <f t="shared" si="54"/>
        <v>#N/A</v>
      </c>
      <c r="R5" s="52" t="str">
        <f>'1'!I41</f>
        <v/>
      </c>
      <c r="S5" s="19">
        <v>4</v>
      </c>
      <c r="T5" s="23" t="str">
        <f>""</f>
        <v/>
      </c>
      <c r="U5" s="23" t="s">
        <v>594</v>
      </c>
      <c r="V5" s="23" t="s">
        <v>544</v>
      </c>
      <c r="W5" s="23" t="s">
        <v>228</v>
      </c>
      <c r="X5" s="23" t="s">
        <v>231</v>
      </c>
      <c r="Y5" s="23" t="s">
        <v>594</v>
      </c>
      <c r="Z5" s="23" t="s">
        <v>117</v>
      </c>
      <c r="AA5" s="23" t="s">
        <v>137</v>
      </c>
      <c r="AB5" s="23" t="s">
        <v>133</v>
      </c>
      <c r="AC5" s="23" t="s">
        <v>614</v>
      </c>
      <c r="AD5" s="520">
        <v>0.65</v>
      </c>
      <c r="AE5" s="525" t="s">
        <v>1108</v>
      </c>
      <c r="AF5" s="441">
        <f>IF(AND(COUNTIF(AG$2:AG5,AG5)=1,AG5&lt;&gt;""),AF4+1,AF4)</f>
        <v>1</v>
      </c>
      <c r="AG5" s="469" t="str">
        <f t="shared" si="55"/>
        <v/>
      </c>
      <c r="AH5" s="441">
        <f>IF(AND(COUNTIF(AI$2:AI5,AI5)=1,AI5&lt;&gt;""),AH4+1,AH4)</f>
        <v>1</v>
      </c>
      <c r="AI5" s="469" t="str">
        <f t="shared" si="56"/>
        <v/>
      </c>
      <c r="AJ5" s="498" t="str">
        <f t="shared" si="57"/>
        <v/>
      </c>
      <c r="AK5" s="498" t="str">
        <f t="shared" si="58"/>
        <v/>
      </c>
      <c r="AL5" s="441">
        <f>IF(AND(COUNTIF(AM$2:AM5,AM5)=1,AM5&lt;&gt;""),AL4+1,AL4)</f>
        <v>1</v>
      </c>
      <c r="AM5" s="469" t="str">
        <f t="shared" si="0"/>
        <v/>
      </c>
      <c r="AN5" s="441">
        <f>IF(AND(COUNTIF(AO$2:AO5,AO5)=1,AO5&lt;&gt;""),AN4+1,AN4)</f>
        <v>1</v>
      </c>
      <c r="AO5" s="469" t="str">
        <f t="shared" si="1"/>
        <v/>
      </c>
      <c r="AP5" s="498" t="str">
        <f t="shared" si="59"/>
        <v/>
      </c>
      <c r="AQ5" s="498" t="str">
        <f t="shared" si="60"/>
        <v/>
      </c>
      <c r="AR5" s="441">
        <f>IF(AND(COUNTIF(AS$2:AS5,AS5)=1,AS5&lt;&gt;""),AR4+1,AR4)</f>
        <v>1</v>
      </c>
      <c r="AS5" s="469" t="str">
        <f t="shared" si="2"/>
        <v/>
      </c>
      <c r="AT5" s="441">
        <f>IF(AND(COUNTIF(AU$2:AU5,AU5)=1,AU5&lt;&gt;""),AT4+1,AT4)</f>
        <v>1</v>
      </c>
      <c r="AU5" s="469" t="str">
        <f t="shared" si="3"/>
        <v/>
      </c>
      <c r="AV5" s="498" t="str">
        <f t="shared" si="61"/>
        <v/>
      </c>
      <c r="AW5" s="498" t="str">
        <f t="shared" si="62"/>
        <v/>
      </c>
      <c r="AX5" s="441">
        <f>IF(AND(COUNTIF(AY$2:AY5,AY5)=1,AY5&lt;&gt;""),AX4+1,AX4)</f>
        <v>1</v>
      </c>
      <c r="AY5" s="469" t="str">
        <f t="shared" si="4"/>
        <v/>
      </c>
      <c r="AZ5" s="441">
        <f>IF(AND(COUNTIF(BA$2:BA5,BA5)=1,BA5&lt;&gt;""),AZ4+1,AZ4)</f>
        <v>1</v>
      </c>
      <c r="BA5" s="469" t="str">
        <f t="shared" si="5"/>
        <v/>
      </c>
      <c r="BB5" s="498" t="str">
        <f t="shared" si="63"/>
        <v/>
      </c>
      <c r="BC5" s="498" t="str">
        <f t="shared" si="64"/>
        <v/>
      </c>
      <c r="BD5" s="1">
        <f ca="1">IF(COUNTIF(INDIRECT(RIGHT(BD$1,3)&amp;"!"&amp;"$C$49"&amp;":"&amp;"$C$55"),Data0!$AJ5)&gt;=1,"",ROW())</f>
        <v>5</v>
      </c>
      <c r="BE5" s="1" t="str">
        <f t="shared" ca="1" si="65"/>
        <v/>
      </c>
      <c r="BF5" s="1">
        <f ca="1">IF(COUNTIF(INDIRECT(RIGHT(BF$1,3)&amp;"!"&amp;"$C$57"&amp;":"&amp;"$C$59"),Data0!$AK5)&gt;=1,"",ROW())</f>
        <v>5</v>
      </c>
      <c r="BG5" s="1" t="str">
        <f t="shared" ca="1" si="6"/>
        <v/>
      </c>
      <c r="BH5" s="1">
        <f ca="1">IF(COUNTIF(INDIRECT(RIGHT(BH$1,3)&amp;"!"&amp;"$C$49"&amp;":"&amp;"$C$55"),Data0!$AJ5)&gt;=1,"",ROW())</f>
        <v>5</v>
      </c>
      <c r="BI5" s="1" t="str">
        <f t="shared" ca="1" si="7"/>
        <v/>
      </c>
      <c r="BJ5" s="1">
        <f ca="1">IF(COUNTIF(INDIRECT(RIGHT(BJ$1,3)&amp;"!"&amp;"$C$57"&amp;":"&amp;"$C$59"),Data0!$AK5)&gt;=1,"",ROW())</f>
        <v>5</v>
      </c>
      <c r="BK5" s="1" t="str">
        <f t="shared" ca="1" si="8"/>
        <v/>
      </c>
      <c r="BL5" s="1">
        <f ca="1">IF(COUNTIF(INDIRECT(RIGHT(BL$1,3)&amp;"!"&amp;"$C$49"&amp;":"&amp;"$C$55"),Data0!$AJ5)&gt;=1,"",ROW())</f>
        <v>5</v>
      </c>
      <c r="BM5" s="1" t="str">
        <f t="shared" ca="1" si="9"/>
        <v/>
      </c>
      <c r="BN5" s="1">
        <f ca="1">IF(COUNTIF(INDIRECT(RIGHT(BN$1,3)&amp;"!"&amp;"$C$57"&amp;":"&amp;"$C$59"),Data0!$AK5)&gt;=1,"",ROW())</f>
        <v>5</v>
      </c>
      <c r="BO5" s="1" t="str">
        <f t="shared" ca="1" si="10"/>
        <v/>
      </c>
      <c r="BP5" s="1">
        <f ca="1">IF(COUNTIF(INDIRECT(RIGHT(BP$1,3)&amp;"!"&amp;"$C$49"&amp;":"&amp;"$C$55"),Data0!$AJ5)&gt;=1,"",ROW())</f>
        <v>5</v>
      </c>
      <c r="BQ5" s="1" t="str">
        <f t="shared" ca="1" si="11"/>
        <v/>
      </c>
      <c r="BR5" s="1">
        <f ca="1">IF(COUNTIF(INDIRECT(RIGHT(BR$1,3)&amp;"!"&amp;"$C$57"&amp;":"&amp;"$C$59"),Data0!$AK5)&gt;=1,"",ROW())</f>
        <v>5</v>
      </c>
      <c r="BS5" s="1" t="str">
        <f t="shared" ca="1" si="12"/>
        <v/>
      </c>
      <c r="BT5" s="1">
        <f ca="1">IF(COUNTIF(INDIRECT(RIGHT(BT$1,3)&amp;"!"&amp;"$C$49"&amp;":"&amp;"$C$55"),Data0!$AJ5)&gt;=1,"",ROW())</f>
        <v>5</v>
      </c>
      <c r="BU5" s="1" t="str">
        <f t="shared" ca="1" si="13"/>
        <v/>
      </c>
      <c r="BV5" s="1">
        <f ca="1">IF(COUNTIF(INDIRECT(RIGHT(BV$1,3)&amp;"!"&amp;"$C$57"&amp;":"&amp;"$C$59"),Data0!$AK5)&gt;=1,"",ROW())</f>
        <v>5</v>
      </c>
      <c r="BW5" s="1" t="str">
        <f t="shared" ca="1" si="14"/>
        <v/>
      </c>
      <c r="BX5" s="1">
        <f ca="1">IF(COUNTIF(INDIRECT(RIGHT(BX$1,3)&amp;"!"&amp;"$C$49"&amp;":"&amp;"$C$55"),Data0!$AJ5)&gt;=1,"",ROW())</f>
        <v>5</v>
      </c>
      <c r="BY5" s="1" t="str">
        <f t="shared" ca="1" si="15"/>
        <v/>
      </c>
      <c r="BZ5" s="1">
        <f ca="1">IF(COUNTIF(INDIRECT(RIGHT(BZ$1,3)&amp;"!"&amp;"$C$57"&amp;":"&amp;"$C$59"),Data0!$AK5)&gt;=1,"",ROW())</f>
        <v>5</v>
      </c>
      <c r="CA5" s="1" t="str">
        <f t="shared" ca="1" si="16"/>
        <v/>
      </c>
      <c r="CB5" s="1">
        <f ca="1">IF(COUNTIF(INDIRECT(RIGHT(CB$1,3)&amp;"!"&amp;"$C$49"&amp;":"&amp;"$C$55"),Data0!$AP5)&gt;=1,"",ROW())</f>
        <v>5</v>
      </c>
      <c r="CC5" s="1" t="str">
        <f t="shared" ca="1" si="17"/>
        <v/>
      </c>
      <c r="CD5" s="1">
        <f ca="1">IF(COUNTIF(INDIRECT(RIGHT(CD$1,3)&amp;"!"&amp;"$C$57"&amp;":"&amp;"$C$59"),Data0!$AQ5)&gt;=1,"",ROW())</f>
        <v>5</v>
      </c>
      <c r="CE5" s="1" t="str">
        <f t="shared" ca="1" si="18"/>
        <v/>
      </c>
      <c r="CF5" s="1">
        <f ca="1">IF(COUNTIF(INDIRECT(RIGHT(CF$1,3)&amp;"!"&amp;"$C$49"&amp;":"&amp;"$C$55"),Data0!$AP5)&gt;=1,"",ROW())</f>
        <v>5</v>
      </c>
      <c r="CG5" s="1" t="str">
        <f t="shared" ca="1" si="19"/>
        <v/>
      </c>
      <c r="CH5" s="1">
        <f ca="1">IF(COUNTIF(INDIRECT(RIGHT(CH$1,3)&amp;"!"&amp;"$C$57"&amp;":"&amp;"$C$59"),Data0!$AQ5)&gt;=1,"",ROW())</f>
        <v>5</v>
      </c>
      <c r="CI5" s="1" t="str">
        <f t="shared" ca="1" si="20"/>
        <v/>
      </c>
      <c r="CJ5" s="1">
        <f ca="1">IF(COUNTIF(INDIRECT(RIGHT(CJ$1,3)&amp;"!"&amp;"$C$49"&amp;":"&amp;"$C$55"),Data0!$AP5)&gt;=1,"",ROW())</f>
        <v>5</v>
      </c>
      <c r="CK5" s="1" t="str">
        <f t="shared" ca="1" si="21"/>
        <v/>
      </c>
      <c r="CL5" s="1">
        <f ca="1">IF(COUNTIF(INDIRECT(RIGHT(CL$1,3)&amp;"!"&amp;"$C$57"&amp;":"&amp;"$C$59"),Data0!$AQ5)&gt;=1,"",ROW())</f>
        <v>5</v>
      </c>
      <c r="CM5" s="1" t="str">
        <f t="shared" ca="1" si="22"/>
        <v/>
      </c>
      <c r="CN5" s="1">
        <f ca="1">IF(COUNTIF(INDIRECT(RIGHT(CN$1,3)&amp;"!"&amp;"$C$49"&amp;":"&amp;"$C$55"),Data0!$AP5)&gt;=1,"",ROW())</f>
        <v>5</v>
      </c>
      <c r="CO5" s="1" t="str">
        <f t="shared" ca="1" si="23"/>
        <v/>
      </c>
      <c r="CP5" s="1">
        <f ca="1">IF(COUNTIF(INDIRECT(RIGHT(CP$1,3)&amp;"!"&amp;"$C$57"&amp;":"&amp;"$C$59"),Data0!$AQ5)&gt;=1,"",ROW())</f>
        <v>5</v>
      </c>
      <c r="CQ5" s="1" t="str">
        <f t="shared" ca="1" si="24"/>
        <v/>
      </c>
      <c r="CR5" s="1">
        <f ca="1">IF(COUNTIF(INDIRECT(RIGHT(CR$1,3)&amp;"!"&amp;"$C$49"&amp;":"&amp;"$C$55"),Data0!$AP5)&gt;=1,"",ROW())</f>
        <v>5</v>
      </c>
      <c r="CS5" s="1" t="str">
        <f t="shared" ca="1" si="25"/>
        <v/>
      </c>
      <c r="CT5" s="1">
        <f ca="1">IF(COUNTIF(INDIRECT(RIGHT(CT$1,3)&amp;"!"&amp;"$C$57"&amp;":"&amp;"$C$59"),Data0!$AQ5)&gt;=1,"",ROW())</f>
        <v>5</v>
      </c>
      <c r="CU5" s="1" t="str">
        <f t="shared" ca="1" si="26"/>
        <v/>
      </c>
      <c r="CV5" s="1">
        <f ca="1">IF(COUNTIF(INDIRECT(RIGHT(CV$1,3)&amp;"!"&amp;"$C$49"&amp;":"&amp;"$C$55"),Data0!$AP5)&gt;=1,"",ROW())</f>
        <v>5</v>
      </c>
      <c r="CW5" s="1" t="str">
        <f t="shared" ca="1" si="27"/>
        <v/>
      </c>
      <c r="CX5" s="1">
        <f ca="1">IF(COUNTIF(INDIRECT(RIGHT(CX$1,3)&amp;"!"&amp;"$C$57"&amp;":"&amp;"$C$59"),Data0!$AQ5)&gt;=1,"",ROW())</f>
        <v>5</v>
      </c>
      <c r="CY5" s="1" t="str">
        <f t="shared" ca="1" si="28"/>
        <v/>
      </c>
      <c r="CZ5" s="1">
        <f ca="1">IF(COUNTIF(INDIRECT(RIGHT(CZ$1,3)&amp;"!"&amp;"$C$49"&amp;":"&amp;"$C$55"),Data0!$AV5)&gt;=1,"",ROW())</f>
        <v>5</v>
      </c>
      <c r="DA5" s="1" t="str">
        <f t="shared" ca="1" si="29"/>
        <v/>
      </c>
      <c r="DB5" s="1">
        <f ca="1">IF(COUNTIF(INDIRECT(RIGHT(DB$1,3)&amp;"!"&amp;"$C$57"&amp;":"&amp;"$C$59"),Data0!$AW5)&gt;=1,"",ROW())</f>
        <v>5</v>
      </c>
      <c r="DC5" s="1" t="str">
        <f t="shared" ca="1" si="30"/>
        <v/>
      </c>
      <c r="DD5" s="1">
        <f ca="1">IF(COUNTIF(INDIRECT(RIGHT(DD$1,3)&amp;"!"&amp;"$C$49"&amp;":"&amp;"$C$55"),Data0!$AV5)&gt;=1,"",ROW())</f>
        <v>5</v>
      </c>
      <c r="DE5" s="1" t="str">
        <f t="shared" ca="1" si="31"/>
        <v/>
      </c>
      <c r="DF5" s="1">
        <f ca="1">IF(COUNTIF(INDIRECT(RIGHT(DF$1,3)&amp;"!"&amp;"$C$57"&amp;":"&amp;"$C$59"),Data0!$AW5)&gt;=1,"",ROW())</f>
        <v>5</v>
      </c>
      <c r="DG5" s="1" t="str">
        <f t="shared" ca="1" si="32"/>
        <v/>
      </c>
      <c r="DH5" s="1">
        <f ca="1">IF(COUNTIF(INDIRECT(RIGHT(DH$1,3)&amp;"!"&amp;"$C$49"&amp;":"&amp;"$C$55"),Data0!$AV5)&gt;=1,"",ROW())</f>
        <v>5</v>
      </c>
      <c r="DI5" s="1" t="str">
        <f t="shared" ca="1" si="33"/>
        <v/>
      </c>
      <c r="DJ5" s="1">
        <f ca="1">IF(COUNTIF(INDIRECT(RIGHT(DJ$1,3)&amp;"!"&amp;"$C$57"&amp;":"&amp;"$C$59"),Data0!$AW5)&gt;=1,"",ROW())</f>
        <v>5</v>
      </c>
      <c r="DK5" s="1" t="str">
        <f t="shared" ca="1" si="34"/>
        <v/>
      </c>
      <c r="DL5" s="1">
        <f ca="1">IF(COUNTIF(INDIRECT(RIGHT(DL$1,3)&amp;"!"&amp;"$C$49"&amp;":"&amp;"$C$55"),Data0!$AV5)&gt;=1,"",ROW())</f>
        <v>5</v>
      </c>
      <c r="DM5" s="1" t="str">
        <f t="shared" ca="1" si="35"/>
        <v/>
      </c>
      <c r="DN5" s="1">
        <f ca="1">IF(COUNTIF(INDIRECT(RIGHT(DN$1,3)&amp;"!"&amp;"$C$47"&amp;":"&amp;"$C$59"),Data0!$AW5)&gt;=1,"",ROW())</f>
        <v>5</v>
      </c>
      <c r="DO5" s="1" t="str">
        <f t="shared" ca="1" si="36"/>
        <v/>
      </c>
      <c r="DP5" s="1">
        <f ca="1">IF(COUNTIF(INDIRECT(RIGHT(DP$1,3)&amp;"!"&amp;"$C$49"&amp;":"&amp;"$C$55"),Data0!$AV5)&gt;=1,"",ROW())</f>
        <v>5</v>
      </c>
      <c r="DQ5" s="1" t="str">
        <f t="shared" ca="1" si="37"/>
        <v/>
      </c>
      <c r="DR5" s="1">
        <f ca="1">IF(COUNTIF(INDIRECT(RIGHT(DR$1,3)&amp;"!"&amp;"$C$57"&amp;":"&amp;"$C$59"),Data0!$AW5)&gt;=1,"",ROW())</f>
        <v>5</v>
      </c>
      <c r="DS5" s="1" t="str">
        <f t="shared" ca="1" si="38"/>
        <v/>
      </c>
      <c r="DT5" s="1">
        <f ca="1">IF(COUNTIF(INDIRECT(RIGHT(DT$1,3)&amp;"!"&amp;"$C$49"&amp;":"&amp;"$C$55"),Data0!$AV5)&gt;=1,"",ROW())</f>
        <v>5</v>
      </c>
      <c r="DU5" s="1" t="str">
        <f t="shared" ca="1" si="39"/>
        <v/>
      </c>
      <c r="DV5" s="1">
        <f ca="1">IF(COUNTIF(INDIRECT(RIGHT(DV$1,3)&amp;"!"&amp;"$C$57"&amp;":"&amp;"$C$59"),Data0!$AW5)&gt;=1,"",ROW())</f>
        <v>5</v>
      </c>
      <c r="DW5" s="1" t="str">
        <f t="shared" ca="1" si="40"/>
        <v/>
      </c>
      <c r="DX5" s="1">
        <f ca="1">IF(COUNTIF(INDIRECT(RIGHT(DX$1,3)&amp;"!"&amp;"$C$49"&amp;":"&amp;"$C$55"),Data0!$BB5)&gt;=1,"",ROW())</f>
        <v>5</v>
      </c>
      <c r="DY5" s="1" t="str">
        <f t="shared" ca="1" si="41"/>
        <v/>
      </c>
      <c r="DZ5" s="1">
        <f ca="1">IF(COUNTIF(INDIRECT(RIGHT(DZ$1,3)&amp;"!"&amp;"$C$57"&amp;":"&amp;"$C$59"),Data0!$BC5)&gt;=1,"",ROW())</f>
        <v>5</v>
      </c>
      <c r="EA5" s="1" t="str">
        <f t="shared" ca="1" si="42"/>
        <v/>
      </c>
      <c r="EB5" s="1">
        <f ca="1">IF(COUNTIF(INDIRECT(RIGHT(EB$1,3)&amp;"!"&amp;"$C$49"&amp;":"&amp;"$C$55"),Data0!$BB5)&gt;=1,"",ROW())</f>
        <v>5</v>
      </c>
      <c r="EC5" s="1" t="str">
        <f t="shared" ca="1" si="43"/>
        <v/>
      </c>
      <c r="ED5" s="1">
        <f ca="1">IF(COUNTIF(INDIRECT(RIGHT(ED$1,3)&amp;"!"&amp;"$C$57"&amp;":"&amp;"$C$59"),Data0!$BC5)&gt;=1,"",ROW())</f>
        <v>5</v>
      </c>
      <c r="EE5" s="1" t="str">
        <f t="shared" ca="1" si="44"/>
        <v/>
      </c>
      <c r="EF5" s="1">
        <f ca="1">IF(COUNTIF(INDIRECT(RIGHT(EF$1,3)&amp;"!"&amp;"$C$49"&amp;":"&amp;"$C$55"),Data0!$BB5)&gt;=1,"",ROW())</f>
        <v>5</v>
      </c>
      <c r="EG5" s="1" t="str">
        <f t="shared" ca="1" si="45"/>
        <v/>
      </c>
      <c r="EH5" s="1">
        <f ca="1">IF(COUNTIF(INDIRECT(RIGHT(EH$1,3)&amp;"!"&amp;"$C$57"&amp;":"&amp;"$C$59"),Data0!$BC5)&gt;=1,"",ROW())</f>
        <v>5</v>
      </c>
      <c r="EI5" s="1" t="str">
        <f t="shared" ca="1" si="46"/>
        <v/>
      </c>
      <c r="EJ5" s="1">
        <f ca="1">IF(COUNTIF(INDIRECT(RIGHT(EJ$1,3)&amp;"!"&amp;"$C$49"&amp;":"&amp;"$C$55"),Data0!$BB5)&gt;=1,"",ROW())</f>
        <v>5</v>
      </c>
      <c r="EK5" s="1" t="str">
        <f t="shared" ca="1" si="47"/>
        <v/>
      </c>
      <c r="EL5" s="1">
        <f ca="1">IF(COUNTIF(INDIRECT(RIGHT(EL$1,3)&amp;"!"&amp;"$C$57"&amp;":"&amp;"$C$59"),Data0!$BC5)&gt;=1,"",ROW())</f>
        <v>5</v>
      </c>
      <c r="EM5" s="1" t="str">
        <f t="shared" ca="1" si="48"/>
        <v/>
      </c>
      <c r="EN5" s="1">
        <f ca="1">IF(COUNTIF(INDIRECT(RIGHT(EN$1,3)&amp;"!"&amp;"$C$49"&amp;":"&amp;"$C$55"),Data0!$BB5)&gt;=1,"",ROW())</f>
        <v>5</v>
      </c>
      <c r="EO5" s="1" t="str">
        <f t="shared" ca="1" si="49"/>
        <v/>
      </c>
      <c r="EP5" s="1">
        <f ca="1">IF(COUNTIF(INDIRECT(RIGHT(EP$1,3)&amp;"!"&amp;"$C$57"&amp;":"&amp;"$C$59"),Data0!$BC5)&gt;=1,"",ROW())</f>
        <v>5</v>
      </c>
      <c r="EQ5" s="1" t="str">
        <f t="shared" ca="1" si="50"/>
        <v/>
      </c>
      <c r="ER5" s="1">
        <f ca="1">IF(COUNTIF(INDIRECT(RIGHT(ER$1,3)&amp;"!"&amp;"$C$49"&amp;":"&amp;"$C$55"),Data0!$BB5)&gt;=1,"",ROW())</f>
        <v>5</v>
      </c>
      <c r="ES5" s="1" t="str">
        <f t="shared" ca="1" si="51"/>
        <v/>
      </c>
      <c r="ET5" s="1">
        <f ca="1">IF(COUNTIF(INDIRECT(RIGHT(ET$1,3)&amp;"!"&amp;"$C$57"&amp;":"&amp;"$C$59"),Data0!$BC5)&gt;=1,"",ROW())</f>
        <v>5</v>
      </c>
      <c r="EU5" s="1" t="str">
        <f t="shared" ca="1" si="52"/>
        <v/>
      </c>
    </row>
    <row r="6" spans="1:151">
      <c r="A6" s="16">
        <v>5</v>
      </c>
      <c r="B6" s="22" t="s">
        <v>541</v>
      </c>
      <c r="C6" s="16" t="s">
        <v>233</v>
      </c>
      <c r="D6" s="22"/>
      <c r="G6" s="16" t="s">
        <v>4</v>
      </c>
      <c r="H6" s="22" t="s">
        <v>4</v>
      </c>
      <c r="I6" s="22">
        <v>7</v>
      </c>
      <c r="J6" s="22">
        <v>5</v>
      </c>
      <c r="N6" s="22" t="s">
        <v>496</v>
      </c>
      <c r="O6" s="172"/>
      <c r="P6" s="174" t="str">
        <f t="shared" si="53"/>
        <v/>
      </c>
      <c r="Q6" s="174" t="e">
        <f t="shared" si="54"/>
        <v>#N/A</v>
      </c>
      <c r="R6" s="175" t="str">
        <f>'1'!K38</f>
        <v/>
      </c>
      <c r="S6" s="20">
        <v>5</v>
      </c>
      <c r="T6" s="22" t="str">
        <f>""</f>
        <v/>
      </c>
      <c r="U6" s="22" t="s">
        <v>595</v>
      </c>
      <c r="V6" s="22" t="s">
        <v>545</v>
      </c>
      <c r="W6" s="22" t="s">
        <v>229</v>
      </c>
      <c r="X6" s="22" t="s">
        <v>233</v>
      </c>
      <c r="Y6" s="22" t="s">
        <v>595</v>
      </c>
      <c r="Z6" s="22" t="s">
        <v>118</v>
      </c>
      <c r="AA6" s="22" t="s">
        <v>138</v>
      </c>
      <c r="AB6" s="22" t="s">
        <v>134</v>
      </c>
      <c r="AD6" s="519">
        <v>0.7</v>
      </c>
      <c r="AE6" s="526" t="s">
        <v>1109</v>
      </c>
      <c r="AF6" s="441">
        <f>IF(AND(COUNTIF(AG$2:AG6,AG6)=1,AG6&lt;&gt;""),AF5+1,AF5)</f>
        <v>1</v>
      </c>
      <c r="AG6" s="469" t="str">
        <f t="shared" si="55"/>
        <v/>
      </c>
      <c r="AH6" s="441">
        <f>IF(AND(COUNTIF(AI$2:AI6,AI6)=1,AI6&lt;&gt;""),AH5+1,AH5)</f>
        <v>1</v>
      </c>
      <c r="AI6" s="469" t="str">
        <f t="shared" si="56"/>
        <v/>
      </c>
      <c r="AJ6" s="498" t="str">
        <f t="shared" si="57"/>
        <v/>
      </c>
      <c r="AK6" s="498" t="str">
        <f t="shared" si="58"/>
        <v/>
      </c>
      <c r="AL6" s="441">
        <f>IF(AND(COUNTIF(AM$2:AM6,AM6)=1,AM6&lt;&gt;""),AL5+1,AL5)</f>
        <v>1</v>
      </c>
      <c r="AM6" s="469" t="str">
        <f t="shared" si="0"/>
        <v/>
      </c>
      <c r="AN6" s="441">
        <f>IF(AND(COUNTIF(AO$2:AO6,AO6)=1,AO6&lt;&gt;""),AN5+1,AN5)</f>
        <v>1</v>
      </c>
      <c r="AO6" s="469" t="str">
        <f t="shared" si="1"/>
        <v/>
      </c>
      <c r="AP6" s="498" t="str">
        <f t="shared" si="59"/>
        <v/>
      </c>
      <c r="AQ6" s="498" t="str">
        <f t="shared" si="60"/>
        <v/>
      </c>
      <c r="AR6" s="441">
        <f>IF(AND(COUNTIF(AS$2:AS6,AS6)=1,AS6&lt;&gt;""),AR5+1,AR5)</f>
        <v>1</v>
      </c>
      <c r="AS6" s="469" t="str">
        <f t="shared" si="2"/>
        <v/>
      </c>
      <c r="AT6" s="441">
        <f>IF(AND(COUNTIF(AU$2:AU6,AU6)=1,AU6&lt;&gt;""),AT5+1,AT5)</f>
        <v>1</v>
      </c>
      <c r="AU6" s="469" t="str">
        <f t="shared" si="3"/>
        <v/>
      </c>
      <c r="AV6" s="498" t="str">
        <f t="shared" si="61"/>
        <v/>
      </c>
      <c r="AW6" s="498" t="str">
        <f t="shared" si="62"/>
        <v/>
      </c>
      <c r="AX6" s="441">
        <f>IF(AND(COUNTIF(AY$2:AY6,AY6)=1,AY6&lt;&gt;""),AX5+1,AX5)</f>
        <v>1</v>
      </c>
      <c r="AY6" s="469" t="str">
        <f t="shared" si="4"/>
        <v/>
      </c>
      <c r="AZ6" s="441">
        <f>IF(AND(COUNTIF(BA$2:BA6,BA6)=1,BA6&lt;&gt;""),AZ5+1,AZ5)</f>
        <v>1</v>
      </c>
      <c r="BA6" s="469" t="str">
        <f t="shared" si="5"/>
        <v/>
      </c>
      <c r="BB6" s="498" t="str">
        <f t="shared" si="63"/>
        <v/>
      </c>
      <c r="BC6" s="498" t="str">
        <f t="shared" si="64"/>
        <v/>
      </c>
      <c r="BD6" s="1">
        <f ca="1">IF(COUNTIF(INDIRECT(RIGHT(BD$1,3)&amp;"!"&amp;"$C$49"&amp;":"&amp;"$C$55"),Data0!$AJ6)&gt;=1,"",ROW())</f>
        <v>6</v>
      </c>
      <c r="BE6" s="1" t="str">
        <f t="shared" ca="1" si="65"/>
        <v/>
      </c>
      <c r="BF6" s="1">
        <f ca="1">IF(COUNTIF(INDIRECT(RIGHT(BF$1,3)&amp;"!"&amp;"$C$57"&amp;":"&amp;"$C$59"),Data0!$AK6)&gt;=1,"",ROW())</f>
        <v>6</v>
      </c>
      <c r="BG6" s="1" t="str">
        <f t="shared" ca="1" si="6"/>
        <v/>
      </c>
      <c r="BH6" s="1">
        <f ca="1">IF(COUNTIF(INDIRECT(RIGHT(BH$1,3)&amp;"!"&amp;"$C$49"&amp;":"&amp;"$C$55"),Data0!$AJ6)&gt;=1,"",ROW())</f>
        <v>6</v>
      </c>
      <c r="BI6" s="1" t="str">
        <f t="shared" ca="1" si="7"/>
        <v/>
      </c>
      <c r="BJ6" s="1">
        <f ca="1">IF(COUNTIF(INDIRECT(RIGHT(BJ$1,3)&amp;"!"&amp;"$C$57"&amp;":"&amp;"$C$59"),Data0!$AK6)&gt;=1,"",ROW())</f>
        <v>6</v>
      </c>
      <c r="BK6" s="1" t="str">
        <f t="shared" ca="1" si="8"/>
        <v/>
      </c>
      <c r="BL6" s="1">
        <f ca="1">IF(COUNTIF(INDIRECT(RIGHT(BL$1,3)&amp;"!"&amp;"$C$49"&amp;":"&amp;"$C$55"),Data0!$AJ6)&gt;=1,"",ROW())</f>
        <v>6</v>
      </c>
      <c r="BM6" s="1" t="str">
        <f t="shared" ca="1" si="9"/>
        <v/>
      </c>
      <c r="BN6" s="1">
        <f ca="1">IF(COUNTIF(INDIRECT(RIGHT(BN$1,3)&amp;"!"&amp;"$C$57"&amp;":"&amp;"$C$59"),Data0!$AK6)&gt;=1,"",ROW())</f>
        <v>6</v>
      </c>
      <c r="BO6" s="1" t="str">
        <f t="shared" ca="1" si="10"/>
        <v/>
      </c>
      <c r="BP6" s="1">
        <f ca="1">IF(COUNTIF(INDIRECT(RIGHT(BP$1,3)&amp;"!"&amp;"$C$49"&amp;":"&amp;"$C$55"),Data0!$AJ6)&gt;=1,"",ROW())</f>
        <v>6</v>
      </c>
      <c r="BQ6" s="1" t="str">
        <f t="shared" ca="1" si="11"/>
        <v/>
      </c>
      <c r="BR6" s="1">
        <f ca="1">IF(COUNTIF(INDIRECT(RIGHT(BR$1,3)&amp;"!"&amp;"$C$57"&amp;":"&amp;"$C$59"),Data0!$AK6)&gt;=1,"",ROW())</f>
        <v>6</v>
      </c>
      <c r="BS6" s="1" t="str">
        <f t="shared" ca="1" si="12"/>
        <v/>
      </c>
      <c r="BT6" s="1">
        <f ca="1">IF(COUNTIF(INDIRECT(RIGHT(BT$1,3)&amp;"!"&amp;"$C$49"&amp;":"&amp;"$C$55"),Data0!$AJ6)&gt;=1,"",ROW())</f>
        <v>6</v>
      </c>
      <c r="BU6" s="1" t="str">
        <f t="shared" ca="1" si="13"/>
        <v/>
      </c>
      <c r="BV6" s="1">
        <f ca="1">IF(COUNTIF(INDIRECT(RIGHT(BV$1,3)&amp;"!"&amp;"$C$57"&amp;":"&amp;"$C$59"),Data0!$AK6)&gt;=1,"",ROW())</f>
        <v>6</v>
      </c>
      <c r="BW6" s="1" t="str">
        <f t="shared" ca="1" si="14"/>
        <v/>
      </c>
      <c r="BX6" s="1">
        <f ca="1">IF(COUNTIF(INDIRECT(RIGHT(BX$1,3)&amp;"!"&amp;"$C$49"&amp;":"&amp;"$C$55"),Data0!$AJ6)&gt;=1,"",ROW())</f>
        <v>6</v>
      </c>
      <c r="BY6" s="1" t="str">
        <f t="shared" ca="1" si="15"/>
        <v/>
      </c>
      <c r="BZ6" s="1">
        <f ca="1">IF(COUNTIF(INDIRECT(RIGHT(BZ$1,3)&amp;"!"&amp;"$C$57"&amp;":"&amp;"$C$59"),Data0!$AK6)&gt;=1,"",ROW())</f>
        <v>6</v>
      </c>
      <c r="CA6" s="1" t="str">
        <f t="shared" ca="1" si="16"/>
        <v/>
      </c>
      <c r="CB6" s="1">
        <f ca="1">IF(COUNTIF(INDIRECT(RIGHT(CB$1,3)&amp;"!"&amp;"$C$49"&amp;":"&amp;"$C$55"),Data0!$AP6)&gt;=1,"",ROW())</f>
        <v>6</v>
      </c>
      <c r="CC6" s="1" t="str">
        <f t="shared" ca="1" si="17"/>
        <v/>
      </c>
      <c r="CD6" s="1">
        <f ca="1">IF(COUNTIF(INDIRECT(RIGHT(CD$1,3)&amp;"!"&amp;"$C$57"&amp;":"&amp;"$C$59"),Data0!$AQ6)&gt;=1,"",ROW())</f>
        <v>6</v>
      </c>
      <c r="CE6" s="1" t="str">
        <f t="shared" ca="1" si="18"/>
        <v/>
      </c>
      <c r="CF6" s="1">
        <f ca="1">IF(COUNTIF(INDIRECT(RIGHT(CF$1,3)&amp;"!"&amp;"$C$49"&amp;":"&amp;"$C$55"),Data0!$AP6)&gt;=1,"",ROW())</f>
        <v>6</v>
      </c>
      <c r="CG6" s="1" t="str">
        <f t="shared" ca="1" si="19"/>
        <v/>
      </c>
      <c r="CH6" s="1">
        <f ca="1">IF(COUNTIF(INDIRECT(RIGHT(CH$1,3)&amp;"!"&amp;"$C$57"&amp;":"&amp;"$C$59"),Data0!$AQ6)&gt;=1,"",ROW())</f>
        <v>6</v>
      </c>
      <c r="CI6" s="1" t="str">
        <f t="shared" ca="1" si="20"/>
        <v/>
      </c>
      <c r="CJ6" s="1">
        <f ca="1">IF(COUNTIF(INDIRECT(RIGHT(CJ$1,3)&amp;"!"&amp;"$C$49"&amp;":"&amp;"$C$55"),Data0!$AP6)&gt;=1,"",ROW())</f>
        <v>6</v>
      </c>
      <c r="CK6" s="1" t="str">
        <f t="shared" ca="1" si="21"/>
        <v/>
      </c>
      <c r="CL6" s="1">
        <f ca="1">IF(COUNTIF(INDIRECT(RIGHT(CL$1,3)&amp;"!"&amp;"$C$57"&amp;":"&amp;"$C$59"),Data0!$AQ6)&gt;=1,"",ROW())</f>
        <v>6</v>
      </c>
      <c r="CM6" s="1" t="str">
        <f t="shared" ca="1" si="22"/>
        <v/>
      </c>
      <c r="CN6" s="1">
        <f ca="1">IF(COUNTIF(INDIRECT(RIGHT(CN$1,3)&amp;"!"&amp;"$C$49"&amp;":"&amp;"$C$55"),Data0!$AP6)&gt;=1,"",ROW())</f>
        <v>6</v>
      </c>
      <c r="CO6" s="1" t="str">
        <f t="shared" ca="1" si="23"/>
        <v/>
      </c>
      <c r="CP6" s="1">
        <f ca="1">IF(COUNTIF(INDIRECT(RIGHT(CP$1,3)&amp;"!"&amp;"$C$57"&amp;":"&amp;"$C$59"),Data0!$AQ6)&gt;=1,"",ROW())</f>
        <v>6</v>
      </c>
      <c r="CQ6" s="1" t="str">
        <f t="shared" ca="1" si="24"/>
        <v/>
      </c>
      <c r="CR6" s="1">
        <f ca="1">IF(COUNTIF(INDIRECT(RIGHT(CR$1,3)&amp;"!"&amp;"$C$49"&amp;":"&amp;"$C$55"),Data0!$AP6)&gt;=1,"",ROW())</f>
        <v>6</v>
      </c>
      <c r="CS6" s="1" t="str">
        <f t="shared" ca="1" si="25"/>
        <v/>
      </c>
      <c r="CT6" s="1">
        <f ca="1">IF(COUNTIF(INDIRECT(RIGHT(CT$1,3)&amp;"!"&amp;"$C$57"&amp;":"&amp;"$C$59"),Data0!$AQ6)&gt;=1,"",ROW())</f>
        <v>6</v>
      </c>
      <c r="CU6" s="1" t="str">
        <f t="shared" ca="1" si="26"/>
        <v/>
      </c>
      <c r="CV6" s="1">
        <f ca="1">IF(COUNTIF(INDIRECT(RIGHT(CV$1,3)&amp;"!"&amp;"$C$49"&amp;":"&amp;"$C$55"),Data0!$AP6)&gt;=1,"",ROW())</f>
        <v>6</v>
      </c>
      <c r="CW6" s="1" t="str">
        <f t="shared" ca="1" si="27"/>
        <v/>
      </c>
      <c r="CX6" s="1">
        <f ca="1">IF(COUNTIF(INDIRECT(RIGHT(CX$1,3)&amp;"!"&amp;"$C$57"&amp;":"&amp;"$C$59"),Data0!$AQ6)&gt;=1,"",ROW())</f>
        <v>6</v>
      </c>
      <c r="CY6" s="1" t="str">
        <f t="shared" ca="1" si="28"/>
        <v/>
      </c>
      <c r="CZ6" s="1">
        <f ca="1">IF(COUNTIF(INDIRECT(RIGHT(CZ$1,3)&amp;"!"&amp;"$C$49"&amp;":"&amp;"$C$55"),Data0!$AV6)&gt;=1,"",ROW())</f>
        <v>6</v>
      </c>
      <c r="DA6" s="1" t="str">
        <f t="shared" ca="1" si="29"/>
        <v/>
      </c>
      <c r="DB6" s="1">
        <f ca="1">IF(COUNTIF(INDIRECT(RIGHT(DB$1,3)&amp;"!"&amp;"$C$57"&amp;":"&amp;"$C$59"),Data0!$AW6)&gt;=1,"",ROW())</f>
        <v>6</v>
      </c>
      <c r="DC6" s="1" t="str">
        <f t="shared" ca="1" si="30"/>
        <v/>
      </c>
      <c r="DD6" s="1">
        <f ca="1">IF(COUNTIF(INDIRECT(RIGHT(DD$1,3)&amp;"!"&amp;"$C$49"&amp;":"&amp;"$C$55"),Data0!$AV6)&gt;=1,"",ROW())</f>
        <v>6</v>
      </c>
      <c r="DE6" s="1" t="str">
        <f t="shared" ca="1" si="31"/>
        <v/>
      </c>
      <c r="DF6" s="1">
        <f ca="1">IF(COUNTIF(INDIRECT(RIGHT(DF$1,3)&amp;"!"&amp;"$C$57"&amp;":"&amp;"$C$59"),Data0!$AW6)&gt;=1,"",ROW())</f>
        <v>6</v>
      </c>
      <c r="DG6" s="1" t="str">
        <f t="shared" ca="1" si="32"/>
        <v/>
      </c>
      <c r="DH6" s="1">
        <f ca="1">IF(COUNTIF(INDIRECT(RIGHT(DH$1,3)&amp;"!"&amp;"$C$49"&amp;":"&amp;"$C$55"),Data0!$AV6)&gt;=1,"",ROW())</f>
        <v>6</v>
      </c>
      <c r="DI6" s="1" t="str">
        <f t="shared" ca="1" si="33"/>
        <v/>
      </c>
      <c r="DJ6" s="1">
        <f ca="1">IF(COUNTIF(INDIRECT(RIGHT(DJ$1,3)&amp;"!"&amp;"$C$57"&amp;":"&amp;"$C$59"),Data0!$AW6)&gt;=1,"",ROW())</f>
        <v>6</v>
      </c>
      <c r="DK6" s="1" t="str">
        <f t="shared" ca="1" si="34"/>
        <v/>
      </c>
      <c r="DL6" s="1">
        <f ca="1">IF(COUNTIF(INDIRECT(RIGHT(DL$1,3)&amp;"!"&amp;"$C$49"&amp;":"&amp;"$C$55"),Data0!$AV6)&gt;=1,"",ROW())</f>
        <v>6</v>
      </c>
      <c r="DM6" s="1" t="str">
        <f t="shared" ca="1" si="35"/>
        <v/>
      </c>
      <c r="DN6" s="1">
        <f ca="1">IF(COUNTIF(INDIRECT(RIGHT(DN$1,3)&amp;"!"&amp;"$C$47"&amp;":"&amp;"$C$59"),Data0!$AW6)&gt;=1,"",ROW())</f>
        <v>6</v>
      </c>
      <c r="DO6" s="1" t="str">
        <f t="shared" ca="1" si="36"/>
        <v/>
      </c>
      <c r="DP6" s="1">
        <f ca="1">IF(COUNTIF(INDIRECT(RIGHT(DP$1,3)&amp;"!"&amp;"$C$49"&amp;":"&amp;"$C$55"),Data0!$AV6)&gt;=1,"",ROW())</f>
        <v>6</v>
      </c>
      <c r="DQ6" s="1" t="str">
        <f t="shared" ca="1" si="37"/>
        <v/>
      </c>
      <c r="DR6" s="1">
        <f ca="1">IF(COUNTIF(INDIRECT(RIGHT(DR$1,3)&amp;"!"&amp;"$C$57"&amp;":"&amp;"$C$59"),Data0!$AW6)&gt;=1,"",ROW())</f>
        <v>6</v>
      </c>
      <c r="DS6" s="1" t="str">
        <f t="shared" ca="1" si="38"/>
        <v/>
      </c>
      <c r="DT6" s="1">
        <f ca="1">IF(COUNTIF(INDIRECT(RIGHT(DT$1,3)&amp;"!"&amp;"$C$49"&amp;":"&amp;"$C$55"),Data0!$AV6)&gt;=1,"",ROW())</f>
        <v>6</v>
      </c>
      <c r="DU6" s="1" t="str">
        <f t="shared" ca="1" si="39"/>
        <v/>
      </c>
      <c r="DV6" s="1">
        <f ca="1">IF(COUNTIF(INDIRECT(RIGHT(DV$1,3)&amp;"!"&amp;"$C$57"&amp;":"&amp;"$C$59"),Data0!$AW6)&gt;=1,"",ROW())</f>
        <v>6</v>
      </c>
      <c r="DW6" s="1" t="str">
        <f t="shared" ca="1" si="40"/>
        <v/>
      </c>
      <c r="DX6" s="1">
        <f ca="1">IF(COUNTIF(INDIRECT(RIGHT(DX$1,3)&amp;"!"&amp;"$C$49"&amp;":"&amp;"$C$55"),Data0!$BB6)&gt;=1,"",ROW())</f>
        <v>6</v>
      </c>
      <c r="DY6" s="1" t="str">
        <f t="shared" ca="1" si="41"/>
        <v/>
      </c>
      <c r="DZ6" s="1">
        <f ca="1">IF(COUNTIF(INDIRECT(RIGHT(DZ$1,3)&amp;"!"&amp;"$C$57"&amp;":"&amp;"$C$59"),Data0!$BC6)&gt;=1,"",ROW())</f>
        <v>6</v>
      </c>
      <c r="EA6" s="1" t="str">
        <f t="shared" ca="1" si="42"/>
        <v/>
      </c>
      <c r="EB6" s="1">
        <f ca="1">IF(COUNTIF(INDIRECT(RIGHT(EB$1,3)&amp;"!"&amp;"$C$49"&amp;":"&amp;"$C$55"),Data0!$BB6)&gt;=1,"",ROW())</f>
        <v>6</v>
      </c>
      <c r="EC6" s="1" t="str">
        <f t="shared" ca="1" si="43"/>
        <v/>
      </c>
      <c r="ED6" s="1">
        <f ca="1">IF(COUNTIF(INDIRECT(RIGHT(ED$1,3)&amp;"!"&amp;"$C$57"&amp;":"&amp;"$C$59"),Data0!$BC6)&gt;=1,"",ROW())</f>
        <v>6</v>
      </c>
      <c r="EE6" s="1" t="str">
        <f t="shared" ca="1" si="44"/>
        <v/>
      </c>
      <c r="EF6" s="1">
        <f ca="1">IF(COUNTIF(INDIRECT(RIGHT(EF$1,3)&amp;"!"&amp;"$C$49"&amp;":"&amp;"$C$55"),Data0!$BB6)&gt;=1,"",ROW())</f>
        <v>6</v>
      </c>
      <c r="EG6" s="1" t="str">
        <f t="shared" ca="1" si="45"/>
        <v/>
      </c>
      <c r="EH6" s="1">
        <f ca="1">IF(COUNTIF(INDIRECT(RIGHT(EH$1,3)&amp;"!"&amp;"$C$57"&amp;":"&amp;"$C$59"),Data0!$BC6)&gt;=1,"",ROW())</f>
        <v>6</v>
      </c>
      <c r="EI6" s="1" t="str">
        <f t="shared" ca="1" si="46"/>
        <v/>
      </c>
      <c r="EJ6" s="1">
        <f ca="1">IF(COUNTIF(INDIRECT(RIGHT(EJ$1,3)&amp;"!"&amp;"$C$49"&amp;":"&amp;"$C$55"),Data0!$BB6)&gt;=1,"",ROW())</f>
        <v>6</v>
      </c>
      <c r="EK6" s="1" t="str">
        <f t="shared" ca="1" si="47"/>
        <v/>
      </c>
      <c r="EL6" s="1">
        <f ca="1">IF(COUNTIF(INDIRECT(RIGHT(EL$1,3)&amp;"!"&amp;"$C$57"&amp;":"&amp;"$C$59"),Data0!$BC6)&gt;=1,"",ROW())</f>
        <v>6</v>
      </c>
      <c r="EM6" s="1" t="str">
        <f t="shared" ca="1" si="48"/>
        <v/>
      </c>
      <c r="EN6" s="1">
        <f ca="1">IF(COUNTIF(INDIRECT(RIGHT(EN$1,3)&amp;"!"&amp;"$C$49"&amp;":"&amp;"$C$55"),Data0!$BB6)&gt;=1,"",ROW())</f>
        <v>6</v>
      </c>
      <c r="EO6" s="1" t="str">
        <f t="shared" ca="1" si="49"/>
        <v/>
      </c>
      <c r="EP6" s="1">
        <f ca="1">IF(COUNTIF(INDIRECT(RIGHT(EP$1,3)&amp;"!"&amp;"$C$57"&amp;":"&amp;"$C$59"),Data0!$BC6)&gt;=1,"",ROW())</f>
        <v>6</v>
      </c>
      <c r="EQ6" s="1" t="str">
        <f t="shared" ca="1" si="50"/>
        <v/>
      </c>
      <c r="ER6" s="1">
        <f ca="1">IF(COUNTIF(INDIRECT(RIGHT(ER$1,3)&amp;"!"&amp;"$C$49"&amp;":"&amp;"$C$55"),Data0!$BB6)&gt;=1,"",ROW())</f>
        <v>6</v>
      </c>
      <c r="ES6" s="1" t="str">
        <f t="shared" ca="1" si="51"/>
        <v/>
      </c>
      <c r="ET6" s="1">
        <f ca="1">IF(COUNTIF(INDIRECT(RIGHT(ET$1,3)&amp;"!"&amp;"$C$57"&amp;":"&amp;"$C$59"),Data0!$BC6)&gt;=1,"",ROW())</f>
        <v>6</v>
      </c>
      <c r="EU6" s="1" t="str">
        <f t="shared" ca="1" si="52"/>
        <v/>
      </c>
    </row>
    <row r="7" spans="1:151" ht="15">
      <c r="A7" s="17">
        <v>6</v>
      </c>
      <c r="B7" s="23" t="s">
        <v>542</v>
      </c>
      <c r="C7" s="17" t="s">
        <v>234</v>
      </c>
      <c r="D7" s="23"/>
      <c r="G7" s="17" t="s">
        <v>4</v>
      </c>
      <c r="H7" s="23" t="s">
        <v>4</v>
      </c>
      <c r="I7" s="23">
        <v>8</v>
      </c>
      <c r="J7" s="23">
        <v>6</v>
      </c>
      <c r="N7" s="23" t="s">
        <v>497</v>
      </c>
      <c r="O7" s="173"/>
      <c r="P7" s="48" t="str">
        <f t="shared" si="53"/>
        <v/>
      </c>
      <c r="Q7" s="48" t="e">
        <f t="shared" si="54"/>
        <v>#N/A</v>
      </c>
      <c r="R7" s="49" t="str">
        <f>'1'!K39</f>
        <v/>
      </c>
      <c r="S7" s="19">
        <v>6</v>
      </c>
      <c r="T7" s="23" t="str">
        <f>""</f>
        <v/>
      </c>
      <c r="V7"/>
      <c r="W7" s="23" t="s">
        <v>137</v>
      </c>
      <c r="X7" s="23" t="s">
        <v>234</v>
      </c>
      <c r="Y7" s="23" t="s">
        <v>598</v>
      </c>
      <c r="Z7" s="23" t="s">
        <v>119</v>
      </c>
      <c r="AA7" s="23" t="s">
        <v>139</v>
      </c>
      <c r="AB7" s="23" t="s">
        <v>135</v>
      </c>
      <c r="AD7" s="520">
        <v>0.75</v>
      </c>
      <c r="AE7" s="525" t="s">
        <v>1110</v>
      </c>
      <c r="AF7" s="441">
        <f>IF(AND(COUNTIF(AG$2:AG7,AG7)=1,AG7&lt;&gt;""),AF6+1,AF6)</f>
        <v>1</v>
      </c>
      <c r="AG7" s="469" t="str">
        <f t="shared" si="55"/>
        <v/>
      </c>
      <c r="AH7" s="441">
        <f>IF(AND(COUNTIF(AI$2:AI7,AI7)=1,AI7&lt;&gt;""),AH6+1,AH6)</f>
        <v>1</v>
      </c>
      <c r="AI7" s="469" t="str">
        <f t="shared" si="56"/>
        <v/>
      </c>
      <c r="AJ7" s="498" t="str">
        <f t="shared" si="57"/>
        <v/>
      </c>
      <c r="AK7" s="498" t="str">
        <f t="shared" si="58"/>
        <v/>
      </c>
      <c r="AL7" s="441">
        <f>IF(AND(COUNTIF(AM$2:AM7,AM7)=1,AM7&lt;&gt;""),AL6+1,AL6)</f>
        <v>1</v>
      </c>
      <c r="AM7" s="469" t="str">
        <f t="shared" si="0"/>
        <v/>
      </c>
      <c r="AN7" s="441">
        <f>IF(AND(COUNTIF(AO$2:AO7,AO7)=1,AO7&lt;&gt;""),AN6+1,AN6)</f>
        <v>1</v>
      </c>
      <c r="AO7" s="469" t="str">
        <f t="shared" si="1"/>
        <v/>
      </c>
      <c r="AP7" s="498" t="str">
        <f t="shared" si="59"/>
        <v/>
      </c>
      <c r="AQ7" s="498" t="str">
        <f t="shared" si="60"/>
        <v/>
      </c>
      <c r="AR7" s="441">
        <f>IF(AND(COUNTIF(AS$2:AS7,AS7)=1,AS7&lt;&gt;""),AR6+1,AR6)</f>
        <v>1</v>
      </c>
      <c r="AS7" s="469" t="str">
        <f t="shared" si="2"/>
        <v/>
      </c>
      <c r="AT7" s="441">
        <f>IF(AND(COUNTIF(AU$2:AU7,AU7)=1,AU7&lt;&gt;""),AT6+1,AT6)</f>
        <v>1</v>
      </c>
      <c r="AU7" s="469" t="str">
        <f t="shared" si="3"/>
        <v/>
      </c>
      <c r="AV7" s="498" t="str">
        <f t="shared" si="61"/>
        <v/>
      </c>
      <c r="AW7" s="498" t="str">
        <f t="shared" si="62"/>
        <v/>
      </c>
      <c r="AX7" s="441">
        <f>IF(AND(COUNTIF(AY$2:AY7,AY7)=1,AY7&lt;&gt;""),AX6+1,AX6)</f>
        <v>1</v>
      </c>
      <c r="AY7" s="469" t="str">
        <f t="shared" si="4"/>
        <v/>
      </c>
      <c r="AZ7" s="441">
        <f>IF(AND(COUNTIF(BA$2:BA7,BA7)=1,BA7&lt;&gt;""),AZ6+1,AZ6)</f>
        <v>1</v>
      </c>
      <c r="BA7" s="469" t="str">
        <f t="shared" si="5"/>
        <v/>
      </c>
      <c r="BB7" s="498" t="str">
        <f t="shared" si="63"/>
        <v/>
      </c>
      <c r="BC7" s="498" t="str">
        <f t="shared" si="64"/>
        <v/>
      </c>
      <c r="BD7" s="1">
        <f ca="1">IF(COUNTIF(INDIRECT(RIGHT(BD$1,3)&amp;"!"&amp;"$C$49"&amp;":"&amp;"$C$55"),Data0!$AJ7)&gt;=1,"",ROW())</f>
        <v>7</v>
      </c>
      <c r="BE7" s="1" t="str">
        <f t="shared" ca="1" si="65"/>
        <v/>
      </c>
      <c r="BF7" s="1">
        <f ca="1">IF(COUNTIF(INDIRECT(RIGHT(BF$1,3)&amp;"!"&amp;"$C$57"&amp;":"&amp;"$C$59"),Data0!$AK7)&gt;=1,"",ROW())</f>
        <v>7</v>
      </c>
      <c r="BG7" s="1" t="str">
        <f t="shared" ca="1" si="6"/>
        <v/>
      </c>
      <c r="BH7" s="1">
        <f ca="1">IF(COUNTIF(INDIRECT(RIGHT(BH$1,3)&amp;"!"&amp;"$C$49"&amp;":"&amp;"$C$55"),Data0!$AJ7)&gt;=1,"",ROW())</f>
        <v>7</v>
      </c>
      <c r="BI7" s="1" t="str">
        <f t="shared" ca="1" si="7"/>
        <v/>
      </c>
      <c r="BJ7" s="1">
        <f ca="1">IF(COUNTIF(INDIRECT(RIGHT(BJ$1,3)&amp;"!"&amp;"$C$57"&amp;":"&amp;"$C$59"),Data0!$AK7)&gt;=1,"",ROW())</f>
        <v>7</v>
      </c>
      <c r="BK7" s="1" t="str">
        <f t="shared" ca="1" si="8"/>
        <v/>
      </c>
      <c r="BL7" s="1">
        <f ca="1">IF(COUNTIF(INDIRECT(RIGHT(BL$1,3)&amp;"!"&amp;"$C$49"&amp;":"&amp;"$C$55"),Data0!$AJ7)&gt;=1,"",ROW())</f>
        <v>7</v>
      </c>
      <c r="BM7" s="1" t="str">
        <f t="shared" ca="1" si="9"/>
        <v/>
      </c>
      <c r="BN7" s="1">
        <f ca="1">IF(COUNTIF(INDIRECT(RIGHT(BN$1,3)&amp;"!"&amp;"$C$57"&amp;":"&amp;"$C$59"),Data0!$AK7)&gt;=1,"",ROW())</f>
        <v>7</v>
      </c>
      <c r="BO7" s="1" t="str">
        <f t="shared" ca="1" si="10"/>
        <v/>
      </c>
      <c r="BP7" s="1">
        <f ca="1">IF(COUNTIF(INDIRECT(RIGHT(BP$1,3)&amp;"!"&amp;"$C$49"&amp;":"&amp;"$C$55"),Data0!$AJ7)&gt;=1,"",ROW())</f>
        <v>7</v>
      </c>
      <c r="BQ7" s="1" t="str">
        <f t="shared" ca="1" si="11"/>
        <v/>
      </c>
      <c r="BR7" s="1">
        <f ca="1">IF(COUNTIF(INDIRECT(RIGHT(BR$1,3)&amp;"!"&amp;"$C$57"&amp;":"&amp;"$C$59"),Data0!$AK7)&gt;=1,"",ROW())</f>
        <v>7</v>
      </c>
      <c r="BS7" s="1" t="str">
        <f t="shared" ca="1" si="12"/>
        <v/>
      </c>
      <c r="BT7" s="1">
        <f ca="1">IF(COUNTIF(INDIRECT(RIGHT(BT$1,3)&amp;"!"&amp;"$C$49"&amp;":"&amp;"$C$55"),Data0!$AJ7)&gt;=1,"",ROW())</f>
        <v>7</v>
      </c>
      <c r="BU7" s="1" t="str">
        <f t="shared" ca="1" si="13"/>
        <v/>
      </c>
      <c r="BV7" s="1">
        <f ca="1">IF(COUNTIF(INDIRECT(RIGHT(BV$1,3)&amp;"!"&amp;"$C$57"&amp;":"&amp;"$C$59"),Data0!$AK7)&gt;=1,"",ROW())</f>
        <v>7</v>
      </c>
      <c r="BW7" s="1" t="str">
        <f t="shared" ca="1" si="14"/>
        <v/>
      </c>
      <c r="BX7" s="1">
        <f ca="1">IF(COUNTIF(INDIRECT(RIGHT(BX$1,3)&amp;"!"&amp;"$C$49"&amp;":"&amp;"$C$55"),Data0!$AJ7)&gt;=1,"",ROW())</f>
        <v>7</v>
      </c>
      <c r="BY7" s="1" t="str">
        <f t="shared" ca="1" si="15"/>
        <v/>
      </c>
      <c r="BZ7" s="1">
        <f ca="1">IF(COUNTIF(INDIRECT(RIGHT(BZ$1,3)&amp;"!"&amp;"$C$57"&amp;":"&amp;"$C$59"),Data0!$AK7)&gt;=1,"",ROW())</f>
        <v>7</v>
      </c>
      <c r="CA7" s="1" t="str">
        <f t="shared" ca="1" si="16"/>
        <v/>
      </c>
      <c r="CB7" s="1">
        <f ca="1">IF(COUNTIF(INDIRECT(RIGHT(CB$1,3)&amp;"!"&amp;"$C$49"&amp;":"&amp;"$C$55"),Data0!$AP7)&gt;=1,"",ROW())</f>
        <v>7</v>
      </c>
      <c r="CC7" s="1" t="str">
        <f t="shared" ca="1" si="17"/>
        <v/>
      </c>
      <c r="CD7" s="1">
        <f ca="1">IF(COUNTIF(INDIRECT(RIGHT(CD$1,3)&amp;"!"&amp;"$C$57"&amp;":"&amp;"$C$59"),Data0!$AQ7)&gt;=1,"",ROW())</f>
        <v>7</v>
      </c>
      <c r="CE7" s="1" t="str">
        <f t="shared" ca="1" si="18"/>
        <v/>
      </c>
      <c r="CF7" s="1">
        <f ca="1">IF(COUNTIF(INDIRECT(RIGHT(CF$1,3)&amp;"!"&amp;"$C$49"&amp;":"&amp;"$C$55"),Data0!$AP7)&gt;=1,"",ROW())</f>
        <v>7</v>
      </c>
      <c r="CG7" s="1" t="str">
        <f t="shared" ca="1" si="19"/>
        <v/>
      </c>
      <c r="CH7" s="1">
        <f ca="1">IF(COUNTIF(INDIRECT(RIGHT(CH$1,3)&amp;"!"&amp;"$C$57"&amp;":"&amp;"$C$59"),Data0!$AQ7)&gt;=1,"",ROW())</f>
        <v>7</v>
      </c>
      <c r="CI7" s="1" t="str">
        <f t="shared" ca="1" si="20"/>
        <v/>
      </c>
      <c r="CJ7" s="1">
        <f ca="1">IF(COUNTIF(INDIRECT(RIGHT(CJ$1,3)&amp;"!"&amp;"$C$49"&amp;":"&amp;"$C$55"),Data0!$AP7)&gt;=1,"",ROW())</f>
        <v>7</v>
      </c>
      <c r="CK7" s="1" t="str">
        <f t="shared" ca="1" si="21"/>
        <v/>
      </c>
      <c r="CL7" s="1">
        <f ca="1">IF(COUNTIF(INDIRECT(RIGHT(CL$1,3)&amp;"!"&amp;"$C$57"&amp;":"&amp;"$C$59"),Data0!$AQ7)&gt;=1,"",ROW())</f>
        <v>7</v>
      </c>
      <c r="CM7" s="1" t="str">
        <f t="shared" ca="1" si="22"/>
        <v/>
      </c>
      <c r="CN7" s="1">
        <f ca="1">IF(COUNTIF(INDIRECT(RIGHT(CN$1,3)&amp;"!"&amp;"$C$49"&amp;":"&amp;"$C$55"),Data0!$AP7)&gt;=1,"",ROW())</f>
        <v>7</v>
      </c>
      <c r="CO7" s="1" t="str">
        <f t="shared" ca="1" si="23"/>
        <v/>
      </c>
      <c r="CP7" s="1">
        <f ca="1">IF(COUNTIF(INDIRECT(RIGHT(CP$1,3)&amp;"!"&amp;"$C$57"&amp;":"&amp;"$C$59"),Data0!$AQ7)&gt;=1,"",ROW())</f>
        <v>7</v>
      </c>
      <c r="CQ7" s="1" t="str">
        <f t="shared" ca="1" si="24"/>
        <v/>
      </c>
      <c r="CR7" s="1">
        <f ca="1">IF(COUNTIF(INDIRECT(RIGHT(CR$1,3)&amp;"!"&amp;"$C$49"&amp;":"&amp;"$C$55"),Data0!$AP7)&gt;=1,"",ROW())</f>
        <v>7</v>
      </c>
      <c r="CS7" s="1" t="str">
        <f t="shared" ca="1" si="25"/>
        <v/>
      </c>
      <c r="CT7" s="1">
        <f ca="1">IF(COUNTIF(INDIRECT(RIGHT(CT$1,3)&amp;"!"&amp;"$C$57"&amp;":"&amp;"$C$59"),Data0!$AQ7)&gt;=1,"",ROW())</f>
        <v>7</v>
      </c>
      <c r="CU7" s="1" t="str">
        <f t="shared" ca="1" si="26"/>
        <v/>
      </c>
      <c r="CV7" s="1">
        <f ca="1">IF(COUNTIF(INDIRECT(RIGHT(CV$1,3)&amp;"!"&amp;"$C$49"&amp;":"&amp;"$C$55"),Data0!$AP7)&gt;=1,"",ROW())</f>
        <v>7</v>
      </c>
      <c r="CW7" s="1" t="str">
        <f t="shared" ca="1" si="27"/>
        <v/>
      </c>
      <c r="CX7" s="1">
        <f ca="1">IF(COUNTIF(INDIRECT(RIGHT(CX$1,3)&amp;"!"&amp;"$C$57"&amp;":"&amp;"$C$59"),Data0!$AQ7)&gt;=1,"",ROW())</f>
        <v>7</v>
      </c>
      <c r="CY7" s="1" t="str">
        <f t="shared" ca="1" si="28"/>
        <v/>
      </c>
      <c r="CZ7" s="1">
        <f ca="1">IF(COUNTIF(INDIRECT(RIGHT(CZ$1,3)&amp;"!"&amp;"$C$49"&amp;":"&amp;"$C$55"),Data0!$AV7)&gt;=1,"",ROW())</f>
        <v>7</v>
      </c>
      <c r="DA7" s="1" t="str">
        <f t="shared" ca="1" si="29"/>
        <v/>
      </c>
      <c r="DB7" s="1">
        <f ca="1">IF(COUNTIF(INDIRECT(RIGHT(DB$1,3)&amp;"!"&amp;"$C$57"&amp;":"&amp;"$C$59"),Data0!$AW7)&gt;=1,"",ROW())</f>
        <v>7</v>
      </c>
      <c r="DC7" s="1" t="str">
        <f t="shared" ca="1" si="30"/>
        <v/>
      </c>
      <c r="DD7" s="1">
        <f ca="1">IF(COUNTIF(INDIRECT(RIGHT(DD$1,3)&amp;"!"&amp;"$C$49"&amp;":"&amp;"$C$55"),Data0!$AV7)&gt;=1,"",ROW())</f>
        <v>7</v>
      </c>
      <c r="DE7" s="1" t="str">
        <f t="shared" ca="1" si="31"/>
        <v/>
      </c>
      <c r="DF7" s="1">
        <f ca="1">IF(COUNTIF(INDIRECT(RIGHT(DF$1,3)&amp;"!"&amp;"$C$57"&amp;":"&amp;"$C$59"),Data0!$AW7)&gt;=1,"",ROW())</f>
        <v>7</v>
      </c>
      <c r="DG7" s="1" t="str">
        <f t="shared" ca="1" si="32"/>
        <v/>
      </c>
      <c r="DH7" s="1">
        <f ca="1">IF(COUNTIF(INDIRECT(RIGHT(DH$1,3)&amp;"!"&amp;"$C$49"&amp;":"&amp;"$C$55"),Data0!$AV7)&gt;=1,"",ROW())</f>
        <v>7</v>
      </c>
      <c r="DI7" s="1" t="str">
        <f t="shared" ca="1" si="33"/>
        <v/>
      </c>
      <c r="DJ7" s="1">
        <f ca="1">IF(COUNTIF(INDIRECT(RIGHT(DJ$1,3)&amp;"!"&amp;"$C$57"&amp;":"&amp;"$C$59"),Data0!$AW7)&gt;=1,"",ROW())</f>
        <v>7</v>
      </c>
      <c r="DK7" s="1" t="str">
        <f t="shared" ca="1" si="34"/>
        <v/>
      </c>
      <c r="DL7" s="1">
        <f ca="1">IF(COUNTIF(INDIRECT(RIGHT(DL$1,3)&amp;"!"&amp;"$C$49"&amp;":"&amp;"$C$55"),Data0!$AV7)&gt;=1,"",ROW())</f>
        <v>7</v>
      </c>
      <c r="DM7" s="1" t="str">
        <f t="shared" ca="1" si="35"/>
        <v/>
      </c>
      <c r="DN7" s="1">
        <f ca="1">IF(COUNTIF(INDIRECT(RIGHT(DN$1,3)&amp;"!"&amp;"$C$47"&amp;":"&amp;"$C$59"),Data0!$AW7)&gt;=1,"",ROW())</f>
        <v>7</v>
      </c>
      <c r="DO7" s="1" t="str">
        <f t="shared" ca="1" si="36"/>
        <v/>
      </c>
      <c r="DP7" s="1">
        <f ca="1">IF(COUNTIF(INDIRECT(RIGHT(DP$1,3)&amp;"!"&amp;"$C$49"&amp;":"&amp;"$C$55"),Data0!$AV7)&gt;=1,"",ROW())</f>
        <v>7</v>
      </c>
      <c r="DQ7" s="1" t="str">
        <f t="shared" ca="1" si="37"/>
        <v/>
      </c>
      <c r="DR7" s="1">
        <f ca="1">IF(COUNTIF(INDIRECT(RIGHT(DR$1,3)&amp;"!"&amp;"$C$57"&amp;":"&amp;"$C$59"),Data0!$AW7)&gt;=1,"",ROW())</f>
        <v>7</v>
      </c>
      <c r="DS7" s="1" t="str">
        <f t="shared" ca="1" si="38"/>
        <v/>
      </c>
      <c r="DT7" s="1">
        <f ca="1">IF(COUNTIF(INDIRECT(RIGHT(DT$1,3)&amp;"!"&amp;"$C$49"&amp;":"&amp;"$C$55"),Data0!$AV7)&gt;=1,"",ROW())</f>
        <v>7</v>
      </c>
      <c r="DU7" s="1" t="str">
        <f t="shared" ca="1" si="39"/>
        <v/>
      </c>
      <c r="DV7" s="1">
        <f ca="1">IF(COUNTIF(INDIRECT(RIGHT(DV$1,3)&amp;"!"&amp;"$C$57"&amp;":"&amp;"$C$59"),Data0!$AW7)&gt;=1,"",ROW())</f>
        <v>7</v>
      </c>
      <c r="DW7" s="1" t="str">
        <f t="shared" ca="1" si="40"/>
        <v/>
      </c>
      <c r="DX7" s="1">
        <f ca="1">IF(COUNTIF(INDIRECT(RIGHT(DX$1,3)&amp;"!"&amp;"$C$49"&amp;":"&amp;"$C$55"),Data0!$BB7)&gt;=1,"",ROW())</f>
        <v>7</v>
      </c>
      <c r="DY7" s="1" t="str">
        <f t="shared" ca="1" si="41"/>
        <v/>
      </c>
      <c r="DZ7" s="1">
        <f ca="1">IF(COUNTIF(INDIRECT(RIGHT(DZ$1,3)&amp;"!"&amp;"$C$57"&amp;":"&amp;"$C$59"),Data0!$BC7)&gt;=1,"",ROW())</f>
        <v>7</v>
      </c>
      <c r="EA7" s="1" t="str">
        <f t="shared" ca="1" si="42"/>
        <v/>
      </c>
      <c r="EB7" s="1">
        <f ca="1">IF(COUNTIF(INDIRECT(RIGHT(EB$1,3)&amp;"!"&amp;"$C$49"&amp;":"&amp;"$C$55"),Data0!$BB7)&gt;=1,"",ROW())</f>
        <v>7</v>
      </c>
      <c r="EC7" s="1" t="str">
        <f t="shared" ca="1" si="43"/>
        <v/>
      </c>
      <c r="ED7" s="1">
        <f ca="1">IF(COUNTIF(INDIRECT(RIGHT(ED$1,3)&amp;"!"&amp;"$C$57"&amp;":"&amp;"$C$59"),Data0!$BC7)&gt;=1,"",ROW())</f>
        <v>7</v>
      </c>
      <c r="EE7" s="1" t="str">
        <f t="shared" ca="1" si="44"/>
        <v/>
      </c>
      <c r="EF7" s="1">
        <f ca="1">IF(COUNTIF(INDIRECT(RIGHT(EF$1,3)&amp;"!"&amp;"$C$49"&amp;":"&amp;"$C$55"),Data0!$BB7)&gt;=1,"",ROW())</f>
        <v>7</v>
      </c>
      <c r="EG7" s="1" t="str">
        <f t="shared" ca="1" si="45"/>
        <v/>
      </c>
      <c r="EH7" s="1">
        <f ca="1">IF(COUNTIF(INDIRECT(RIGHT(EH$1,3)&amp;"!"&amp;"$C$57"&amp;":"&amp;"$C$59"),Data0!$BC7)&gt;=1,"",ROW())</f>
        <v>7</v>
      </c>
      <c r="EI7" s="1" t="str">
        <f t="shared" ca="1" si="46"/>
        <v/>
      </c>
      <c r="EJ7" s="1">
        <f ca="1">IF(COUNTIF(INDIRECT(RIGHT(EJ$1,3)&amp;"!"&amp;"$C$49"&amp;":"&amp;"$C$55"),Data0!$BB7)&gt;=1,"",ROW())</f>
        <v>7</v>
      </c>
      <c r="EK7" s="1" t="str">
        <f t="shared" ca="1" si="47"/>
        <v/>
      </c>
      <c r="EL7" s="1">
        <f ca="1">IF(COUNTIF(INDIRECT(RIGHT(EL$1,3)&amp;"!"&amp;"$C$57"&amp;":"&amp;"$C$59"),Data0!$BC7)&gt;=1,"",ROW())</f>
        <v>7</v>
      </c>
      <c r="EM7" s="1" t="str">
        <f t="shared" ca="1" si="48"/>
        <v/>
      </c>
      <c r="EN7" s="1">
        <f ca="1">IF(COUNTIF(INDIRECT(RIGHT(EN$1,3)&amp;"!"&amp;"$C$49"&amp;":"&amp;"$C$55"),Data0!$BB7)&gt;=1,"",ROW())</f>
        <v>7</v>
      </c>
      <c r="EO7" s="1" t="str">
        <f t="shared" ca="1" si="49"/>
        <v/>
      </c>
      <c r="EP7" s="1">
        <f ca="1">IF(COUNTIF(INDIRECT(RIGHT(EP$1,3)&amp;"!"&amp;"$C$57"&amp;":"&amp;"$C$59"),Data0!$BC7)&gt;=1,"",ROW())</f>
        <v>7</v>
      </c>
      <c r="EQ7" s="1" t="str">
        <f t="shared" ca="1" si="50"/>
        <v/>
      </c>
      <c r="ER7" s="1">
        <f ca="1">IF(COUNTIF(INDIRECT(RIGHT(ER$1,3)&amp;"!"&amp;"$C$49"&amp;":"&amp;"$C$55"),Data0!$BB7)&gt;=1,"",ROW())</f>
        <v>7</v>
      </c>
      <c r="ES7" s="1" t="str">
        <f t="shared" ca="1" si="51"/>
        <v/>
      </c>
      <c r="ET7" s="1">
        <f ca="1">IF(COUNTIF(INDIRECT(RIGHT(ET$1,3)&amp;"!"&amp;"$C$57"&amp;":"&amp;"$C$59"),Data0!$BC7)&gt;=1,"",ROW())</f>
        <v>7</v>
      </c>
      <c r="EU7" s="1" t="str">
        <f t="shared" ca="1" si="52"/>
        <v/>
      </c>
    </row>
    <row r="8" spans="1:151" ht="15">
      <c r="A8" s="16">
        <v>7</v>
      </c>
      <c r="B8" s="22" t="s">
        <v>542</v>
      </c>
      <c r="C8" s="16" t="s">
        <v>235</v>
      </c>
      <c r="D8" s="22"/>
      <c r="G8" s="16" t="s">
        <v>4</v>
      </c>
      <c r="H8" s="22" t="s">
        <v>4</v>
      </c>
      <c r="I8" s="22">
        <v>9</v>
      </c>
      <c r="J8" s="22">
        <v>7</v>
      </c>
      <c r="N8" s="22" t="s">
        <v>498</v>
      </c>
      <c r="O8" s="172"/>
      <c r="P8" s="46" t="str">
        <f t="shared" si="53"/>
        <v/>
      </c>
      <c r="Q8" s="46" t="e">
        <f t="shared" si="54"/>
        <v>#N/A</v>
      </c>
      <c r="R8" s="47" t="str">
        <f>'1'!K40</f>
        <v/>
      </c>
      <c r="S8" s="20">
        <v>7</v>
      </c>
      <c r="T8" s="22" t="str">
        <f>""</f>
        <v/>
      </c>
      <c r="V8"/>
      <c r="W8" s="22" t="s">
        <v>138</v>
      </c>
      <c r="X8" s="22" t="s">
        <v>235</v>
      </c>
      <c r="Y8" s="22" t="s">
        <v>599</v>
      </c>
      <c r="Z8" s="22" t="s">
        <v>120</v>
      </c>
      <c r="AA8" s="22" t="s">
        <v>140</v>
      </c>
      <c r="AB8" s="22" t="s">
        <v>136</v>
      </c>
      <c r="AD8" s="519">
        <v>0.8</v>
      </c>
      <c r="AE8" s="526" t="s">
        <v>1111</v>
      </c>
      <c r="AF8" s="441">
        <f>IF(AND(COUNTIF(AG$2:AG8,AG8)=1,AG8&lt;&gt;""),AF7+1,AF7)</f>
        <v>1</v>
      </c>
      <c r="AG8" s="469" t="str">
        <f t="shared" si="55"/>
        <v/>
      </c>
      <c r="AH8" s="441">
        <f>IF(AND(COUNTIF(AI$2:AI8,AI8)=1,AI8&lt;&gt;""),AH7+1,AH7)</f>
        <v>1</v>
      </c>
      <c r="AI8" s="469" t="str">
        <f t="shared" si="56"/>
        <v/>
      </c>
      <c r="AJ8" s="498" t="str">
        <f t="shared" si="57"/>
        <v/>
      </c>
      <c r="AK8" s="498" t="str">
        <f t="shared" si="58"/>
        <v/>
      </c>
      <c r="AL8" s="441">
        <f>IF(AND(COUNTIF(AM$2:AM8,AM8)=1,AM8&lt;&gt;""),AL7+1,AL7)</f>
        <v>1</v>
      </c>
      <c r="AM8" s="469" t="str">
        <f t="shared" si="0"/>
        <v/>
      </c>
      <c r="AN8" s="441">
        <f>IF(AND(COUNTIF(AO$2:AO8,AO8)=1,AO8&lt;&gt;""),AN7+1,AN7)</f>
        <v>1</v>
      </c>
      <c r="AO8" s="469" t="str">
        <f t="shared" si="1"/>
        <v/>
      </c>
      <c r="AP8" s="498" t="str">
        <f t="shared" si="59"/>
        <v/>
      </c>
      <c r="AQ8" s="498" t="str">
        <f t="shared" si="60"/>
        <v/>
      </c>
      <c r="AR8" s="441">
        <f>IF(AND(COUNTIF(AS$2:AS8,AS8)=1,AS8&lt;&gt;""),AR7+1,AR7)</f>
        <v>1</v>
      </c>
      <c r="AS8" s="469" t="str">
        <f t="shared" si="2"/>
        <v/>
      </c>
      <c r="AT8" s="441">
        <f>IF(AND(COUNTIF(AU$2:AU8,AU8)=1,AU8&lt;&gt;""),AT7+1,AT7)</f>
        <v>1</v>
      </c>
      <c r="AU8" s="469" t="str">
        <f t="shared" si="3"/>
        <v/>
      </c>
      <c r="AV8" s="498" t="str">
        <f t="shared" si="61"/>
        <v/>
      </c>
      <c r="AW8" s="498" t="str">
        <f t="shared" si="62"/>
        <v/>
      </c>
      <c r="AX8" s="441">
        <f>IF(AND(COUNTIF(AY$2:AY8,AY8)=1,AY8&lt;&gt;""),AX7+1,AX7)</f>
        <v>1</v>
      </c>
      <c r="AY8" s="469" t="str">
        <f t="shared" si="4"/>
        <v/>
      </c>
      <c r="AZ8" s="441">
        <f>IF(AND(COUNTIF(BA$2:BA8,BA8)=1,BA8&lt;&gt;""),AZ7+1,AZ7)</f>
        <v>1</v>
      </c>
      <c r="BA8" s="469" t="str">
        <f t="shared" si="5"/>
        <v/>
      </c>
      <c r="BB8" s="498" t="str">
        <f t="shared" si="63"/>
        <v/>
      </c>
      <c r="BC8" s="498" t="str">
        <f t="shared" si="64"/>
        <v/>
      </c>
      <c r="BD8" s="1">
        <f ca="1">IF(COUNTIF(INDIRECT(RIGHT(BD$1,3)&amp;"!"&amp;"$C$49"&amp;":"&amp;"$C$55"),Data0!$AJ8)&gt;=1,"",ROW())</f>
        <v>8</v>
      </c>
      <c r="BE8" s="1" t="str">
        <f t="shared" ca="1" si="65"/>
        <v/>
      </c>
      <c r="BF8" s="1">
        <f ca="1">IF(COUNTIF(INDIRECT(RIGHT(BF$1,3)&amp;"!"&amp;"$C$57"&amp;":"&amp;"$C$59"),Data0!$AK8)&gt;=1,"",ROW())</f>
        <v>8</v>
      </c>
      <c r="BG8" s="1" t="str">
        <f t="shared" ca="1" si="6"/>
        <v/>
      </c>
      <c r="BH8" s="1">
        <f ca="1">IF(COUNTIF(INDIRECT(RIGHT(BH$1,3)&amp;"!"&amp;"$C$49"&amp;":"&amp;"$C$55"),Data0!$AJ8)&gt;=1,"",ROW())</f>
        <v>8</v>
      </c>
      <c r="BI8" s="1" t="str">
        <f t="shared" ca="1" si="7"/>
        <v/>
      </c>
      <c r="BJ8" s="1">
        <f ca="1">IF(COUNTIF(INDIRECT(RIGHT(BJ$1,3)&amp;"!"&amp;"$C$57"&amp;":"&amp;"$C$59"),Data0!$AK8)&gt;=1,"",ROW())</f>
        <v>8</v>
      </c>
      <c r="BK8" s="1" t="str">
        <f t="shared" ca="1" si="8"/>
        <v/>
      </c>
      <c r="BL8" s="1">
        <f ca="1">IF(COUNTIF(INDIRECT(RIGHT(BL$1,3)&amp;"!"&amp;"$C$49"&amp;":"&amp;"$C$55"),Data0!$AJ8)&gt;=1,"",ROW())</f>
        <v>8</v>
      </c>
      <c r="BM8" s="1" t="str">
        <f t="shared" ca="1" si="9"/>
        <v/>
      </c>
      <c r="BN8" s="1">
        <f ca="1">IF(COUNTIF(INDIRECT(RIGHT(BN$1,3)&amp;"!"&amp;"$C$57"&amp;":"&amp;"$C$59"),Data0!$AK8)&gt;=1,"",ROW())</f>
        <v>8</v>
      </c>
      <c r="BO8" s="1" t="str">
        <f t="shared" ca="1" si="10"/>
        <v/>
      </c>
      <c r="BP8" s="1">
        <f ca="1">IF(COUNTIF(INDIRECT(RIGHT(BP$1,3)&amp;"!"&amp;"$C$49"&amp;":"&amp;"$C$55"),Data0!$AJ8)&gt;=1,"",ROW())</f>
        <v>8</v>
      </c>
      <c r="BQ8" s="1" t="str">
        <f t="shared" ca="1" si="11"/>
        <v/>
      </c>
      <c r="BR8" s="1">
        <f ca="1">IF(COUNTIF(INDIRECT(RIGHT(BR$1,3)&amp;"!"&amp;"$C$57"&amp;":"&amp;"$C$59"),Data0!$AK8)&gt;=1,"",ROW())</f>
        <v>8</v>
      </c>
      <c r="BS8" s="1" t="str">
        <f t="shared" ca="1" si="12"/>
        <v/>
      </c>
      <c r="BT8" s="1">
        <f ca="1">IF(COUNTIF(INDIRECT(RIGHT(BT$1,3)&amp;"!"&amp;"$C$49"&amp;":"&amp;"$C$55"),Data0!$AJ8)&gt;=1,"",ROW())</f>
        <v>8</v>
      </c>
      <c r="BU8" s="1" t="str">
        <f t="shared" ca="1" si="13"/>
        <v/>
      </c>
      <c r="BV8" s="1">
        <f ca="1">IF(COUNTIF(INDIRECT(RIGHT(BV$1,3)&amp;"!"&amp;"$C$57"&amp;":"&amp;"$C$59"),Data0!$AK8)&gt;=1,"",ROW())</f>
        <v>8</v>
      </c>
      <c r="BW8" s="1" t="str">
        <f t="shared" ca="1" si="14"/>
        <v/>
      </c>
      <c r="BX8" s="1">
        <f ca="1">IF(COUNTIF(INDIRECT(RIGHT(BX$1,3)&amp;"!"&amp;"$C$49"&amp;":"&amp;"$C$55"),Data0!$AJ8)&gt;=1,"",ROW())</f>
        <v>8</v>
      </c>
      <c r="BY8" s="1" t="str">
        <f t="shared" ca="1" si="15"/>
        <v/>
      </c>
      <c r="BZ8" s="1">
        <f ca="1">IF(COUNTIF(INDIRECT(RIGHT(BZ$1,3)&amp;"!"&amp;"$C$57"&amp;":"&amp;"$C$59"),Data0!$AK8)&gt;=1,"",ROW())</f>
        <v>8</v>
      </c>
      <c r="CA8" s="1" t="str">
        <f t="shared" ca="1" si="16"/>
        <v/>
      </c>
      <c r="CB8" s="1">
        <f ca="1">IF(COUNTIF(INDIRECT(RIGHT(CB$1,3)&amp;"!"&amp;"$C$49"&amp;":"&amp;"$C$55"),Data0!$AP8)&gt;=1,"",ROW())</f>
        <v>8</v>
      </c>
      <c r="CC8" s="1" t="str">
        <f t="shared" ca="1" si="17"/>
        <v/>
      </c>
      <c r="CD8" s="1">
        <f ca="1">IF(COUNTIF(INDIRECT(RIGHT(CD$1,3)&amp;"!"&amp;"$C$57"&amp;":"&amp;"$C$59"),Data0!$AQ8)&gt;=1,"",ROW())</f>
        <v>8</v>
      </c>
      <c r="CE8" s="1" t="str">
        <f t="shared" ca="1" si="18"/>
        <v/>
      </c>
      <c r="CF8" s="1">
        <f ca="1">IF(COUNTIF(INDIRECT(RIGHT(CF$1,3)&amp;"!"&amp;"$C$49"&amp;":"&amp;"$C$55"),Data0!$AP8)&gt;=1,"",ROW())</f>
        <v>8</v>
      </c>
      <c r="CG8" s="1" t="str">
        <f t="shared" ca="1" si="19"/>
        <v/>
      </c>
      <c r="CH8" s="1">
        <f ca="1">IF(COUNTIF(INDIRECT(RIGHT(CH$1,3)&amp;"!"&amp;"$C$57"&amp;":"&amp;"$C$59"),Data0!$AQ8)&gt;=1,"",ROW())</f>
        <v>8</v>
      </c>
      <c r="CI8" s="1" t="str">
        <f t="shared" ca="1" si="20"/>
        <v/>
      </c>
      <c r="CJ8" s="1">
        <f ca="1">IF(COUNTIF(INDIRECT(RIGHT(CJ$1,3)&amp;"!"&amp;"$C$49"&amp;":"&amp;"$C$55"),Data0!$AP8)&gt;=1,"",ROW())</f>
        <v>8</v>
      </c>
      <c r="CK8" s="1" t="str">
        <f t="shared" ca="1" si="21"/>
        <v/>
      </c>
      <c r="CL8" s="1">
        <f ca="1">IF(COUNTIF(INDIRECT(RIGHT(CL$1,3)&amp;"!"&amp;"$C$57"&amp;":"&amp;"$C$59"),Data0!$AQ8)&gt;=1,"",ROW())</f>
        <v>8</v>
      </c>
      <c r="CM8" s="1" t="str">
        <f t="shared" ca="1" si="22"/>
        <v/>
      </c>
      <c r="CN8" s="1">
        <f ca="1">IF(COUNTIF(INDIRECT(RIGHT(CN$1,3)&amp;"!"&amp;"$C$49"&amp;":"&amp;"$C$55"),Data0!$AP8)&gt;=1,"",ROW())</f>
        <v>8</v>
      </c>
      <c r="CO8" s="1" t="str">
        <f t="shared" ca="1" si="23"/>
        <v/>
      </c>
      <c r="CP8" s="1">
        <f ca="1">IF(COUNTIF(INDIRECT(RIGHT(CP$1,3)&amp;"!"&amp;"$C$57"&amp;":"&amp;"$C$59"),Data0!$AQ8)&gt;=1,"",ROW())</f>
        <v>8</v>
      </c>
      <c r="CQ8" s="1" t="str">
        <f t="shared" ca="1" si="24"/>
        <v/>
      </c>
      <c r="CR8" s="1">
        <f ca="1">IF(COUNTIF(INDIRECT(RIGHT(CR$1,3)&amp;"!"&amp;"$C$49"&amp;":"&amp;"$C$55"),Data0!$AP8)&gt;=1,"",ROW())</f>
        <v>8</v>
      </c>
      <c r="CS8" s="1" t="str">
        <f t="shared" ca="1" si="25"/>
        <v/>
      </c>
      <c r="CT8" s="1">
        <f ca="1">IF(COUNTIF(INDIRECT(RIGHT(CT$1,3)&amp;"!"&amp;"$C$57"&amp;":"&amp;"$C$59"),Data0!$AQ8)&gt;=1,"",ROW())</f>
        <v>8</v>
      </c>
      <c r="CU8" s="1" t="str">
        <f t="shared" ca="1" si="26"/>
        <v/>
      </c>
      <c r="CV8" s="1">
        <f ca="1">IF(COUNTIF(INDIRECT(RIGHT(CV$1,3)&amp;"!"&amp;"$C$49"&amp;":"&amp;"$C$55"),Data0!$AP8)&gt;=1,"",ROW())</f>
        <v>8</v>
      </c>
      <c r="CW8" s="1" t="str">
        <f t="shared" ca="1" si="27"/>
        <v/>
      </c>
      <c r="CX8" s="1">
        <f ca="1">IF(COUNTIF(INDIRECT(RIGHT(CX$1,3)&amp;"!"&amp;"$C$57"&amp;":"&amp;"$C$59"),Data0!$AQ8)&gt;=1,"",ROW())</f>
        <v>8</v>
      </c>
      <c r="CY8" s="1" t="str">
        <f t="shared" ca="1" si="28"/>
        <v/>
      </c>
      <c r="CZ8" s="1">
        <f ca="1">IF(COUNTIF(INDIRECT(RIGHT(CZ$1,3)&amp;"!"&amp;"$C$49"&amp;":"&amp;"$C$55"),Data0!$AV8)&gt;=1,"",ROW())</f>
        <v>8</v>
      </c>
      <c r="DA8" s="1" t="str">
        <f t="shared" ca="1" si="29"/>
        <v/>
      </c>
      <c r="DB8" s="1">
        <f ca="1">IF(COUNTIF(INDIRECT(RIGHT(DB$1,3)&amp;"!"&amp;"$C$57"&amp;":"&amp;"$C$59"),Data0!$AW8)&gt;=1,"",ROW())</f>
        <v>8</v>
      </c>
      <c r="DC8" s="1" t="str">
        <f t="shared" ca="1" si="30"/>
        <v/>
      </c>
      <c r="DD8" s="1">
        <f ca="1">IF(COUNTIF(INDIRECT(RIGHT(DD$1,3)&amp;"!"&amp;"$C$49"&amp;":"&amp;"$C$55"),Data0!$AV8)&gt;=1,"",ROW())</f>
        <v>8</v>
      </c>
      <c r="DE8" s="1" t="str">
        <f t="shared" ca="1" si="31"/>
        <v/>
      </c>
      <c r="DF8" s="1">
        <f ca="1">IF(COUNTIF(INDIRECT(RIGHT(DF$1,3)&amp;"!"&amp;"$C$57"&amp;":"&amp;"$C$59"),Data0!$AW8)&gt;=1,"",ROW())</f>
        <v>8</v>
      </c>
      <c r="DG8" s="1" t="str">
        <f t="shared" ca="1" si="32"/>
        <v/>
      </c>
      <c r="DH8" s="1">
        <f ca="1">IF(COUNTIF(INDIRECT(RIGHT(DH$1,3)&amp;"!"&amp;"$C$49"&amp;":"&amp;"$C$55"),Data0!$AV8)&gt;=1,"",ROW())</f>
        <v>8</v>
      </c>
      <c r="DI8" s="1" t="str">
        <f t="shared" ca="1" si="33"/>
        <v/>
      </c>
      <c r="DJ8" s="1">
        <f ca="1">IF(COUNTIF(INDIRECT(RIGHT(DJ$1,3)&amp;"!"&amp;"$C$57"&amp;":"&amp;"$C$59"),Data0!$AW8)&gt;=1,"",ROW())</f>
        <v>8</v>
      </c>
      <c r="DK8" s="1" t="str">
        <f t="shared" ca="1" si="34"/>
        <v/>
      </c>
      <c r="DL8" s="1">
        <f ca="1">IF(COUNTIF(INDIRECT(RIGHT(DL$1,3)&amp;"!"&amp;"$C$49"&amp;":"&amp;"$C$55"),Data0!$AV8)&gt;=1,"",ROW())</f>
        <v>8</v>
      </c>
      <c r="DM8" s="1" t="str">
        <f t="shared" ca="1" si="35"/>
        <v/>
      </c>
      <c r="DN8" s="1">
        <f ca="1">IF(COUNTIF(INDIRECT(RIGHT(DN$1,3)&amp;"!"&amp;"$C$47"&amp;":"&amp;"$C$59"),Data0!$AW8)&gt;=1,"",ROW())</f>
        <v>8</v>
      </c>
      <c r="DO8" s="1" t="str">
        <f t="shared" ca="1" si="36"/>
        <v/>
      </c>
      <c r="DP8" s="1">
        <f ca="1">IF(COUNTIF(INDIRECT(RIGHT(DP$1,3)&amp;"!"&amp;"$C$49"&amp;":"&amp;"$C$55"),Data0!$AV8)&gt;=1,"",ROW())</f>
        <v>8</v>
      </c>
      <c r="DQ8" s="1" t="str">
        <f t="shared" ca="1" si="37"/>
        <v/>
      </c>
      <c r="DR8" s="1">
        <f ca="1">IF(COUNTIF(INDIRECT(RIGHT(DR$1,3)&amp;"!"&amp;"$C$57"&amp;":"&amp;"$C$59"),Data0!$AW8)&gt;=1,"",ROW())</f>
        <v>8</v>
      </c>
      <c r="DS8" s="1" t="str">
        <f t="shared" ca="1" si="38"/>
        <v/>
      </c>
      <c r="DT8" s="1">
        <f ca="1">IF(COUNTIF(INDIRECT(RIGHT(DT$1,3)&amp;"!"&amp;"$C$49"&amp;":"&amp;"$C$55"),Data0!$AV8)&gt;=1,"",ROW())</f>
        <v>8</v>
      </c>
      <c r="DU8" s="1" t="str">
        <f t="shared" ca="1" si="39"/>
        <v/>
      </c>
      <c r="DV8" s="1">
        <f ca="1">IF(COUNTIF(INDIRECT(RIGHT(DV$1,3)&amp;"!"&amp;"$C$57"&amp;":"&amp;"$C$59"),Data0!$AW8)&gt;=1,"",ROW())</f>
        <v>8</v>
      </c>
      <c r="DW8" s="1" t="str">
        <f t="shared" ca="1" si="40"/>
        <v/>
      </c>
      <c r="DX8" s="1">
        <f ca="1">IF(COUNTIF(INDIRECT(RIGHT(DX$1,3)&amp;"!"&amp;"$C$49"&amp;":"&amp;"$C$55"),Data0!$BB8)&gt;=1,"",ROW())</f>
        <v>8</v>
      </c>
      <c r="DY8" s="1" t="str">
        <f t="shared" ca="1" si="41"/>
        <v/>
      </c>
      <c r="DZ8" s="1">
        <f ca="1">IF(COUNTIF(INDIRECT(RIGHT(DZ$1,3)&amp;"!"&amp;"$C$57"&amp;":"&amp;"$C$59"),Data0!$BC8)&gt;=1,"",ROW())</f>
        <v>8</v>
      </c>
      <c r="EA8" s="1" t="str">
        <f t="shared" ca="1" si="42"/>
        <v/>
      </c>
      <c r="EB8" s="1">
        <f ca="1">IF(COUNTIF(INDIRECT(RIGHT(EB$1,3)&amp;"!"&amp;"$C$49"&amp;":"&amp;"$C$55"),Data0!$BB8)&gt;=1,"",ROW())</f>
        <v>8</v>
      </c>
      <c r="EC8" s="1" t="str">
        <f t="shared" ca="1" si="43"/>
        <v/>
      </c>
      <c r="ED8" s="1">
        <f ca="1">IF(COUNTIF(INDIRECT(RIGHT(ED$1,3)&amp;"!"&amp;"$C$57"&amp;":"&amp;"$C$59"),Data0!$BC8)&gt;=1,"",ROW())</f>
        <v>8</v>
      </c>
      <c r="EE8" s="1" t="str">
        <f t="shared" ca="1" si="44"/>
        <v/>
      </c>
      <c r="EF8" s="1">
        <f ca="1">IF(COUNTIF(INDIRECT(RIGHT(EF$1,3)&amp;"!"&amp;"$C$49"&amp;":"&amp;"$C$55"),Data0!$BB8)&gt;=1,"",ROW())</f>
        <v>8</v>
      </c>
      <c r="EG8" s="1" t="str">
        <f t="shared" ca="1" si="45"/>
        <v/>
      </c>
      <c r="EH8" s="1">
        <f ca="1">IF(COUNTIF(INDIRECT(RIGHT(EH$1,3)&amp;"!"&amp;"$C$57"&amp;":"&amp;"$C$59"),Data0!$BC8)&gt;=1,"",ROW())</f>
        <v>8</v>
      </c>
      <c r="EI8" s="1" t="str">
        <f t="shared" ca="1" si="46"/>
        <v/>
      </c>
      <c r="EJ8" s="1">
        <f ca="1">IF(COUNTIF(INDIRECT(RIGHT(EJ$1,3)&amp;"!"&amp;"$C$49"&amp;":"&amp;"$C$55"),Data0!$BB8)&gt;=1,"",ROW())</f>
        <v>8</v>
      </c>
      <c r="EK8" s="1" t="str">
        <f t="shared" ca="1" si="47"/>
        <v/>
      </c>
      <c r="EL8" s="1">
        <f ca="1">IF(COUNTIF(INDIRECT(RIGHT(EL$1,3)&amp;"!"&amp;"$C$57"&amp;":"&amp;"$C$59"),Data0!$BC8)&gt;=1,"",ROW())</f>
        <v>8</v>
      </c>
      <c r="EM8" s="1" t="str">
        <f t="shared" ca="1" si="48"/>
        <v/>
      </c>
      <c r="EN8" s="1">
        <f ca="1">IF(COUNTIF(INDIRECT(RIGHT(EN$1,3)&amp;"!"&amp;"$C$49"&amp;":"&amp;"$C$55"),Data0!$BB8)&gt;=1,"",ROW())</f>
        <v>8</v>
      </c>
      <c r="EO8" s="1" t="str">
        <f t="shared" ca="1" si="49"/>
        <v/>
      </c>
      <c r="EP8" s="1">
        <f ca="1">IF(COUNTIF(INDIRECT(RIGHT(EP$1,3)&amp;"!"&amp;"$C$57"&amp;":"&amp;"$C$59"),Data0!$BC8)&gt;=1,"",ROW())</f>
        <v>8</v>
      </c>
      <c r="EQ8" s="1" t="str">
        <f t="shared" ca="1" si="50"/>
        <v/>
      </c>
      <c r="ER8" s="1">
        <f ca="1">IF(COUNTIF(INDIRECT(RIGHT(ER$1,3)&amp;"!"&amp;"$C$49"&amp;":"&amp;"$C$55"),Data0!$BB8)&gt;=1,"",ROW())</f>
        <v>8</v>
      </c>
      <c r="ES8" s="1" t="str">
        <f t="shared" ca="1" si="51"/>
        <v/>
      </c>
      <c r="ET8" s="1">
        <f ca="1">IF(COUNTIF(INDIRECT(RIGHT(ET$1,3)&amp;"!"&amp;"$C$57"&amp;":"&amp;"$C$59"),Data0!$BC8)&gt;=1,"",ROW())</f>
        <v>8</v>
      </c>
      <c r="EU8" s="1" t="str">
        <f t="shared" ca="1" si="52"/>
        <v/>
      </c>
    </row>
    <row r="9" spans="1:151" ht="15.75" thickBot="1">
      <c r="A9" s="17">
        <v>8</v>
      </c>
      <c r="B9" s="23" t="s">
        <v>542</v>
      </c>
      <c r="C9" s="17" t="s">
        <v>238</v>
      </c>
      <c r="D9" s="23"/>
      <c r="G9" s="17" t="s">
        <v>4</v>
      </c>
      <c r="H9" s="23" t="s">
        <v>4</v>
      </c>
      <c r="I9" s="23">
        <v>10</v>
      </c>
      <c r="J9" s="23">
        <v>8</v>
      </c>
      <c r="N9" s="23" t="s">
        <v>499</v>
      </c>
      <c r="O9" s="173"/>
      <c r="P9" s="176" t="str">
        <f t="shared" si="53"/>
        <v/>
      </c>
      <c r="Q9" s="176" t="e">
        <f t="shared" si="54"/>
        <v>#N/A</v>
      </c>
      <c r="R9" s="35" t="str">
        <f>'1'!K41</f>
        <v/>
      </c>
      <c r="S9" s="19">
        <v>8</v>
      </c>
      <c r="T9" s="23" t="str">
        <f>""</f>
        <v/>
      </c>
      <c r="V9"/>
      <c r="W9" s="23" t="s">
        <v>139</v>
      </c>
      <c r="X9" s="23" t="s">
        <v>238</v>
      </c>
      <c r="Y9" s="23" t="s">
        <v>600</v>
      </c>
      <c r="Z9" s="23" t="s">
        <v>121</v>
      </c>
      <c r="AA9" s="23" t="s">
        <v>147</v>
      </c>
      <c r="AB9" s="23" t="s">
        <v>141</v>
      </c>
      <c r="AD9" s="520">
        <v>0.85</v>
      </c>
      <c r="AE9" s="525" t="s">
        <v>1112</v>
      </c>
      <c r="AF9" s="441">
        <f>IF(AND(COUNTIF(AG$2:AG9,AG9)=1,AG9&lt;&gt;""),AF8+1,AF8)</f>
        <v>1</v>
      </c>
      <c r="AG9" s="469" t="str">
        <f t="shared" si="55"/>
        <v/>
      </c>
      <c r="AH9" s="441">
        <f>IF(AND(COUNTIF(AI$2:AI9,AI9)=1,AI9&lt;&gt;""),AH8+1,AH8)</f>
        <v>1</v>
      </c>
      <c r="AI9" s="469" t="str">
        <f t="shared" si="56"/>
        <v/>
      </c>
      <c r="AJ9" s="498" t="str">
        <f t="shared" si="57"/>
        <v/>
      </c>
      <c r="AK9" s="498" t="str">
        <f t="shared" si="58"/>
        <v/>
      </c>
      <c r="AL9" s="441">
        <f>IF(AND(COUNTIF(AM$2:AM9,AM9)=1,AM9&lt;&gt;""),AL8+1,AL8)</f>
        <v>1</v>
      </c>
      <c r="AM9" s="469" t="str">
        <f t="shared" si="0"/>
        <v/>
      </c>
      <c r="AN9" s="441">
        <f>IF(AND(COUNTIF(AO$2:AO9,AO9)=1,AO9&lt;&gt;""),AN8+1,AN8)</f>
        <v>1</v>
      </c>
      <c r="AO9" s="469" t="str">
        <f t="shared" si="1"/>
        <v/>
      </c>
      <c r="AP9" s="498" t="str">
        <f t="shared" si="59"/>
        <v/>
      </c>
      <c r="AQ9" s="498" t="str">
        <f t="shared" si="60"/>
        <v/>
      </c>
      <c r="AR9" s="441">
        <f>IF(AND(COUNTIF(AS$2:AS9,AS9)=1,AS9&lt;&gt;""),AR8+1,AR8)</f>
        <v>1</v>
      </c>
      <c r="AS9" s="469" t="str">
        <f t="shared" si="2"/>
        <v/>
      </c>
      <c r="AT9" s="441">
        <f>IF(AND(COUNTIF(AU$2:AU9,AU9)=1,AU9&lt;&gt;""),AT8+1,AT8)</f>
        <v>1</v>
      </c>
      <c r="AU9" s="469" t="str">
        <f t="shared" si="3"/>
        <v/>
      </c>
      <c r="AV9" s="498" t="str">
        <f t="shared" si="61"/>
        <v/>
      </c>
      <c r="AW9" s="498" t="str">
        <f t="shared" si="62"/>
        <v/>
      </c>
      <c r="AX9" s="441">
        <f>IF(AND(COUNTIF(AY$2:AY9,AY9)=1,AY9&lt;&gt;""),AX8+1,AX8)</f>
        <v>1</v>
      </c>
      <c r="AY9" s="469" t="str">
        <f t="shared" si="4"/>
        <v/>
      </c>
      <c r="AZ9" s="441">
        <f>IF(AND(COUNTIF(BA$2:BA9,BA9)=1,BA9&lt;&gt;""),AZ8+1,AZ8)</f>
        <v>1</v>
      </c>
      <c r="BA9" s="469" t="str">
        <f t="shared" si="5"/>
        <v/>
      </c>
      <c r="BB9" s="498" t="str">
        <f t="shared" si="63"/>
        <v/>
      </c>
      <c r="BC9" s="498" t="str">
        <f t="shared" si="64"/>
        <v/>
      </c>
      <c r="BD9" s="1">
        <f ca="1">IF(COUNTIF(INDIRECT(RIGHT(BD$1,3)&amp;"!"&amp;"$C$49"&amp;":"&amp;"$C$55"),Data0!$AJ9)&gt;=1,"",ROW())</f>
        <v>9</v>
      </c>
      <c r="BE9" s="1" t="str">
        <f t="shared" ca="1" si="65"/>
        <v/>
      </c>
      <c r="BF9" s="1">
        <f ca="1">IF(COUNTIF(INDIRECT(RIGHT(BF$1,3)&amp;"!"&amp;"$C$57"&amp;":"&amp;"$C$59"),Data0!$AK9)&gt;=1,"",ROW())</f>
        <v>9</v>
      </c>
      <c r="BG9" s="1" t="str">
        <f t="shared" ca="1" si="6"/>
        <v/>
      </c>
      <c r="BH9" s="1">
        <f ca="1">IF(COUNTIF(INDIRECT(RIGHT(BH$1,3)&amp;"!"&amp;"$C$49"&amp;":"&amp;"$C$55"),Data0!$AJ9)&gt;=1,"",ROW())</f>
        <v>9</v>
      </c>
      <c r="BI9" s="1" t="str">
        <f t="shared" ca="1" si="7"/>
        <v/>
      </c>
      <c r="BJ9" s="1">
        <f ca="1">IF(COUNTIF(INDIRECT(RIGHT(BJ$1,3)&amp;"!"&amp;"$C$57"&amp;":"&amp;"$C$59"),Data0!$AK9)&gt;=1,"",ROW())</f>
        <v>9</v>
      </c>
      <c r="BK9" s="1" t="str">
        <f t="shared" ca="1" si="8"/>
        <v/>
      </c>
      <c r="BL9" s="1">
        <f ca="1">IF(COUNTIF(INDIRECT(RIGHT(BL$1,3)&amp;"!"&amp;"$C$49"&amp;":"&amp;"$C$55"),Data0!$AJ9)&gt;=1,"",ROW())</f>
        <v>9</v>
      </c>
      <c r="BM9" s="1" t="str">
        <f t="shared" ca="1" si="9"/>
        <v/>
      </c>
      <c r="BN9" s="1">
        <f ca="1">IF(COUNTIF(INDIRECT(RIGHT(BN$1,3)&amp;"!"&amp;"$C$57"&amp;":"&amp;"$C$59"),Data0!$AK9)&gt;=1,"",ROW())</f>
        <v>9</v>
      </c>
      <c r="BO9" s="1" t="str">
        <f t="shared" ca="1" si="10"/>
        <v/>
      </c>
      <c r="BP9" s="1">
        <f ca="1">IF(COUNTIF(INDIRECT(RIGHT(BP$1,3)&amp;"!"&amp;"$C$49"&amp;":"&amp;"$C$55"),Data0!$AJ9)&gt;=1,"",ROW())</f>
        <v>9</v>
      </c>
      <c r="BQ9" s="1" t="str">
        <f t="shared" ca="1" si="11"/>
        <v/>
      </c>
      <c r="BR9" s="1">
        <f ca="1">IF(COUNTIF(INDIRECT(RIGHT(BR$1,3)&amp;"!"&amp;"$C$57"&amp;":"&amp;"$C$59"),Data0!$AK9)&gt;=1,"",ROW())</f>
        <v>9</v>
      </c>
      <c r="BS9" s="1" t="str">
        <f t="shared" ca="1" si="12"/>
        <v/>
      </c>
      <c r="BT9" s="1">
        <f ca="1">IF(COUNTIF(INDIRECT(RIGHT(BT$1,3)&amp;"!"&amp;"$C$49"&amp;":"&amp;"$C$55"),Data0!$AJ9)&gt;=1,"",ROW())</f>
        <v>9</v>
      </c>
      <c r="BU9" s="1" t="str">
        <f t="shared" ca="1" si="13"/>
        <v/>
      </c>
      <c r="BV9" s="1">
        <f ca="1">IF(COUNTIF(INDIRECT(RIGHT(BV$1,3)&amp;"!"&amp;"$C$57"&amp;":"&amp;"$C$59"),Data0!$AK9)&gt;=1,"",ROW())</f>
        <v>9</v>
      </c>
      <c r="BW9" s="1" t="str">
        <f t="shared" ca="1" si="14"/>
        <v/>
      </c>
      <c r="BX9" s="1">
        <f ca="1">IF(COUNTIF(INDIRECT(RIGHT(BX$1,3)&amp;"!"&amp;"$C$49"&amp;":"&amp;"$C$55"),Data0!$AJ9)&gt;=1,"",ROW())</f>
        <v>9</v>
      </c>
      <c r="BY9" s="1" t="str">
        <f t="shared" ca="1" si="15"/>
        <v/>
      </c>
      <c r="BZ9" s="1">
        <f ca="1">IF(COUNTIF(INDIRECT(RIGHT(BZ$1,3)&amp;"!"&amp;"$C$57"&amp;":"&amp;"$C$59"),Data0!$AK9)&gt;=1,"",ROW())</f>
        <v>9</v>
      </c>
      <c r="CA9" s="1" t="str">
        <f t="shared" ca="1" si="16"/>
        <v/>
      </c>
      <c r="CB9" s="1">
        <f ca="1">IF(COUNTIF(INDIRECT(RIGHT(CB$1,3)&amp;"!"&amp;"$C$49"&amp;":"&amp;"$C$55"),Data0!$AP9)&gt;=1,"",ROW())</f>
        <v>9</v>
      </c>
      <c r="CC9" s="1" t="str">
        <f t="shared" ca="1" si="17"/>
        <v/>
      </c>
      <c r="CD9" s="1">
        <f ca="1">IF(COUNTIF(INDIRECT(RIGHT(CD$1,3)&amp;"!"&amp;"$C$57"&amp;":"&amp;"$C$59"),Data0!$AQ9)&gt;=1,"",ROW())</f>
        <v>9</v>
      </c>
      <c r="CE9" s="1" t="str">
        <f t="shared" ca="1" si="18"/>
        <v/>
      </c>
      <c r="CF9" s="1">
        <f ca="1">IF(COUNTIF(INDIRECT(RIGHT(CF$1,3)&amp;"!"&amp;"$C$49"&amp;":"&amp;"$C$55"),Data0!$AP9)&gt;=1,"",ROW())</f>
        <v>9</v>
      </c>
      <c r="CG9" s="1" t="str">
        <f t="shared" ca="1" si="19"/>
        <v/>
      </c>
      <c r="CH9" s="1">
        <f ca="1">IF(COUNTIF(INDIRECT(RIGHT(CH$1,3)&amp;"!"&amp;"$C$57"&amp;":"&amp;"$C$59"),Data0!$AQ9)&gt;=1,"",ROW())</f>
        <v>9</v>
      </c>
      <c r="CI9" s="1" t="str">
        <f t="shared" ca="1" si="20"/>
        <v/>
      </c>
      <c r="CJ9" s="1">
        <f ca="1">IF(COUNTIF(INDIRECT(RIGHT(CJ$1,3)&amp;"!"&amp;"$C$49"&amp;":"&amp;"$C$55"),Data0!$AP9)&gt;=1,"",ROW())</f>
        <v>9</v>
      </c>
      <c r="CK9" s="1" t="str">
        <f t="shared" ca="1" si="21"/>
        <v/>
      </c>
      <c r="CL9" s="1">
        <f ca="1">IF(COUNTIF(INDIRECT(RIGHT(CL$1,3)&amp;"!"&amp;"$C$57"&amp;":"&amp;"$C$59"),Data0!$AQ9)&gt;=1,"",ROW())</f>
        <v>9</v>
      </c>
      <c r="CM9" s="1" t="str">
        <f t="shared" ca="1" si="22"/>
        <v/>
      </c>
      <c r="CN9" s="1">
        <f ca="1">IF(COUNTIF(INDIRECT(RIGHT(CN$1,3)&amp;"!"&amp;"$C$49"&amp;":"&amp;"$C$55"),Data0!$AP9)&gt;=1,"",ROW())</f>
        <v>9</v>
      </c>
      <c r="CO9" s="1" t="str">
        <f t="shared" ca="1" si="23"/>
        <v/>
      </c>
      <c r="CP9" s="1">
        <f ca="1">IF(COUNTIF(INDIRECT(RIGHT(CP$1,3)&amp;"!"&amp;"$C$57"&amp;":"&amp;"$C$59"),Data0!$AQ9)&gt;=1,"",ROW())</f>
        <v>9</v>
      </c>
      <c r="CQ9" s="1" t="str">
        <f t="shared" ca="1" si="24"/>
        <v/>
      </c>
      <c r="CR9" s="1">
        <f ca="1">IF(COUNTIF(INDIRECT(RIGHT(CR$1,3)&amp;"!"&amp;"$C$49"&amp;":"&amp;"$C$55"),Data0!$AP9)&gt;=1,"",ROW())</f>
        <v>9</v>
      </c>
      <c r="CS9" s="1" t="str">
        <f t="shared" ca="1" si="25"/>
        <v/>
      </c>
      <c r="CT9" s="1">
        <f ca="1">IF(COUNTIF(INDIRECT(RIGHT(CT$1,3)&amp;"!"&amp;"$C$57"&amp;":"&amp;"$C$59"),Data0!$AQ9)&gt;=1,"",ROW())</f>
        <v>9</v>
      </c>
      <c r="CU9" s="1" t="str">
        <f t="shared" ca="1" si="26"/>
        <v/>
      </c>
      <c r="CV9" s="1">
        <f ca="1">IF(COUNTIF(INDIRECT(RIGHT(CV$1,3)&amp;"!"&amp;"$C$49"&amp;":"&amp;"$C$55"),Data0!$AP9)&gt;=1,"",ROW())</f>
        <v>9</v>
      </c>
      <c r="CW9" s="1" t="str">
        <f t="shared" ca="1" si="27"/>
        <v/>
      </c>
      <c r="CX9" s="1">
        <f ca="1">IF(COUNTIF(INDIRECT(RIGHT(CX$1,3)&amp;"!"&amp;"$C$57"&amp;":"&amp;"$C$59"),Data0!$AQ9)&gt;=1,"",ROW())</f>
        <v>9</v>
      </c>
      <c r="CY9" s="1" t="str">
        <f t="shared" ca="1" si="28"/>
        <v/>
      </c>
      <c r="CZ9" s="1">
        <f ca="1">IF(COUNTIF(INDIRECT(RIGHT(CZ$1,3)&amp;"!"&amp;"$C$49"&amp;":"&amp;"$C$55"),Data0!$AV9)&gt;=1,"",ROW())</f>
        <v>9</v>
      </c>
      <c r="DA9" s="1" t="str">
        <f t="shared" ca="1" si="29"/>
        <v/>
      </c>
      <c r="DB9" s="1">
        <f ca="1">IF(COUNTIF(INDIRECT(RIGHT(DB$1,3)&amp;"!"&amp;"$C$57"&amp;":"&amp;"$C$59"),Data0!$AW9)&gt;=1,"",ROW())</f>
        <v>9</v>
      </c>
      <c r="DC9" s="1" t="str">
        <f t="shared" ca="1" si="30"/>
        <v/>
      </c>
      <c r="DD9" s="1">
        <f ca="1">IF(COUNTIF(INDIRECT(RIGHT(DD$1,3)&amp;"!"&amp;"$C$49"&amp;":"&amp;"$C$55"),Data0!$AV9)&gt;=1,"",ROW())</f>
        <v>9</v>
      </c>
      <c r="DE9" s="1" t="str">
        <f t="shared" ca="1" si="31"/>
        <v/>
      </c>
      <c r="DF9" s="1">
        <f ca="1">IF(COUNTIF(INDIRECT(RIGHT(DF$1,3)&amp;"!"&amp;"$C$57"&amp;":"&amp;"$C$59"),Data0!$AW9)&gt;=1,"",ROW())</f>
        <v>9</v>
      </c>
      <c r="DG9" s="1" t="str">
        <f t="shared" ca="1" si="32"/>
        <v/>
      </c>
      <c r="DH9" s="1">
        <f ca="1">IF(COUNTIF(INDIRECT(RIGHT(DH$1,3)&amp;"!"&amp;"$C$49"&amp;":"&amp;"$C$55"),Data0!$AV9)&gt;=1,"",ROW())</f>
        <v>9</v>
      </c>
      <c r="DI9" s="1" t="str">
        <f t="shared" ca="1" si="33"/>
        <v/>
      </c>
      <c r="DJ9" s="1">
        <f ca="1">IF(COUNTIF(INDIRECT(RIGHT(DJ$1,3)&amp;"!"&amp;"$C$57"&amp;":"&amp;"$C$59"),Data0!$AW9)&gt;=1,"",ROW())</f>
        <v>9</v>
      </c>
      <c r="DK9" s="1" t="str">
        <f t="shared" ca="1" si="34"/>
        <v/>
      </c>
      <c r="DL9" s="1">
        <f ca="1">IF(COUNTIF(INDIRECT(RIGHT(DL$1,3)&amp;"!"&amp;"$C$49"&amp;":"&amp;"$C$55"),Data0!$AV9)&gt;=1,"",ROW())</f>
        <v>9</v>
      </c>
      <c r="DM9" s="1" t="str">
        <f t="shared" ca="1" si="35"/>
        <v/>
      </c>
      <c r="DN9" s="1">
        <f ca="1">IF(COUNTIF(INDIRECT(RIGHT(DN$1,3)&amp;"!"&amp;"$C$47"&amp;":"&amp;"$C$59"),Data0!$AW9)&gt;=1,"",ROW())</f>
        <v>9</v>
      </c>
      <c r="DO9" s="1" t="str">
        <f t="shared" ca="1" si="36"/>
        <v/>
      </c>
      <c r="DP9" s="1">
        <f ca="1">IF(COUNTIF(INDIRECT(RIGHT(DP$1,3)&amp;"!"&amp;"$C$49"&amp;":"&amp;"$C$55"),Data0!$AV9)&gt;=1,"",ROW())</f>
        <v>9</v>
      </c>
      <c r="DQ9" s="1" t="str">
        <f t="shared" ca="1" si="37"/>
        <v/>
      </c>
      <c r="DR9" s="1">
        <f ca="1">IF(COUNTIF(INDIRECT(RIGHT(DR$1,3)&amp;"!"&amp;"$C$57"&amp;":"&amp;"$C$59"),Data0!$AW9)&gt;=1,"",ROW())</f>
        <v>9</v>
      </c>
      <c r="DS9" s="1" t="str">
        <f t="shared" ca="1" si="38"/>
        <v/>
      </c>
      <c r="DT9" s="1">
        <f ca="1">IF(COUNTIF(INDIRECT(RIGHT(DT$1,3)&amp;"!"&amp;"$C$49"&amp;":"&amp;"$C$55"),Data0!$AV9)&gt;=1,"",ROW())</f>
        <v>9</v>
      </c>
      <c r="DU9" s="1" t="str">
        <f t="shared" ca="1" si="39"/>
        <v/>
      </c>
      <c r="DV9" s="1">
        <f ca="1">IF(COUNTIF(INDIRECT(RIGHT(DV$1,3)&amp;"!"&amp;"$C$57"&amp;":"&amp;"$C$59"),Data0!$AW9)&gt;=1,"",ROW())</f>
        <v>9</v>
      </c>
      <c r="DW9" s="1" t="str">
        <f t="shared" ca="1" si="40"/>
        <v/>
      </c>
      <c r="DX9" s="1">
        <f ca="1">IF(COUNTIF(INDIRECT(RIGHT(DX$1,3)&amp;"!"&amp;"$C$49"&amp;":"&amp;"$C$55"),Data0!$BB9)&gt;=1,"",ROW())</f>
        <v>9</v>
      </c>
      <c r="DY9" s="1" t="str">
        <f t="shared" ca="1" si="41"/>
        <v/>
      </c>
      <c r="DZ9" s="1">
        <f ca="1">IF(COUNTIF(INDIRECT(RIGHT(DZ$1,3)&amp;"!"&amp;"$C$57"&amp;":"&amp;"$C$59"),Data0!$BC9)&gt;=1,"",ROW())</f>
        <v>9</v>
      </c>
      <c r="EA9" s="1" t="str">
        <f t="shared" ca="1" si="42"/>
        <v/>
      </c>
      <c r="EB9" s="1">
        <f ca="1">IF(COUNTIF(INDIRECT(RIGHT(EB$1,3)&amp;"!"&amp;"$C$49"&amp;":"&amp;"$C$55"),Data0!$BB9)&gt;=1,"",ROW())</f>
        <v>9</v>
      </c>
      <c r="EC9" s="1" t="str">
        <f t="shared" ca="1" si="43"/>
        <v/>
      </c>
      <c r="ED9" s="1">
        <f ca="1">IF(COUNTIF(INDIRECT(RIGHT(ED$1,3)&amp;"!"&amp;"$C$57"&amp;":"&amp;"$C$59"),Data0!$BC9)&gt;=1,"",ROW())</f>
        <v>9</v>
      </c>
      <c r="EE9" s="1" t="str">
        <f t="shared" ca="1" si="44"/>
        <v/>
      </c>
      <c r="EF9" s="1">
        <f ca="1">IF(COUNTIF(INDIRECT(RIGHT(EF$1,3)&amp;"!"&amp;"$C$49"&amp;":"&amp;"$C$55"),Data0!$BB9)&gt;=1,"",ROW())</f>
        <v>9</v>
      </c>
      <c r="EG9" s="1" t="str">
        <f t="shared" ca="1" si="45"/>
        <v/>
      </c>
      <c r="EH9" s="1">
        <f ca="1">IF(COUNTIF(INDIRECT(RIGHT(EH$1,3)&amp;"!"&amp;"$C$57"&amp;":"&amp;"$C$59"),Data0!$BC9)&gt;=1,"",ROW())</f>
        <v>9</v>
      </c>
      <c r="EI9" s="1" t="str">
        <f t="shared" ca="1" si="46"/>
        <v/>
      </c>
      <c r="EJ9" s="1">
        <f ca="1">IF(COUNTIF(INDIRECT(RIGHT(EJ$1,3)&amp;"!"&amp;"$C$49"&amp;":"&amp;"$C$55"),Data0!$BB9)&gt;=1,"",ROW())</f>
        <v>9</v>
      </c>
      <c r="EK9" s="1" t="str">
        <f t="shared" ca="1" si="47"/>
        <v/>
      </c>
      <c r="EL9" s="1">
        <f ca="1">IF(COUNTIF(INDIRECT(RIGHT(EL$1,3)&amp;"!"&amp;"$C$57"&amp;":"&amp;"$C$59"),Data0!$BC9)&gt;=1,"",ROW())</f>
        <v>9</v>
      </c>
      <c r="EM9" s="1" t="str">
        <f t="shared" ca="1" si="48"/>
        <v/>
      </c>
      <c r="EN9" s="1">
        <f ca="1">IF(COUNTIF(INDIRECT(RIGHT(EN$1,3)&amp;"!"&amp;"$C$49"&amp;":"&amp;"$C$55"),Data0!$BB9)&gt;=1,"",ROW())</f>
        <v>9</v>
      </c>
      <c r="EO9" s="1" t="str">
        <f t="shared" ca="1" si="49"/>
        <v/>
      </c>
      <c r="EP9" s="1">
        <f ca="1">IF(COUNTIF(INDIRECT(RIGHT(EP$1,3)&amp;"!"&amp;"$C$57"&amp;":"&amp;"$C$59"),Data0!$BC9)&gt;=1,"",ROW())</f>
        <v>9</v>
      </c>
      <c r="EQ9" s="1" t="str">
        <f t="shared" ca="1" si="50"/>
        <v/>
      </c>
      <c r="ER9" s="1">
        <f ca="1">IF(COUNTIF(INDIRECT(RIGHT(ER$1,3)&amp;"!"&amp;"$C$49"&amp;":"&amp;"$C$55"),Data0!$BB9)&gt;=1,"",ROW())</f>
        <v>9</v>
      </c>
      <c r="ES9" s="1" t="str">
        <f t="shared" ca="1" si="51"/>
        <v/>
      </c>
      <c r="ET9" s="1">
        <f ca="1">IF(COUNTIF(INDIRECT(RIGHT(ET$1,3)&amp;"!"&amp;"$C$57"&amp;":"&amp;"$C$59"),Data0!$BC9)&gt;=1,"",ROW())</f>
        <v>9</v>
      </c>
      <c r="EU9" s="1" t="str">
        <f t="shared" ca="1" si="52"/>
        <v/>
      </c>
    </row>
    <row r="10" spans="1:151" ht="25.5">
      <c r="A10" s="16">
        <v>9</v>
      </c>
      <c r="B10" s="22" t="s">
        <v>543</v>
      </c>
      <c r="C10" s="16" t="s">
        <v>243</v>
      </c>
      <c r="D10" s="22"/>
      <c r="G10" s="16" t="s">
        <v>1</v>
      </c>
      <c r="H10" s="22" t="s">
        <v>1</v>
      </c>
      <c r="I10" s="22">
        <v>11</v>
      </c>
      <c r="J10" s="22">
        <v>9</v>
      </c>
      <c r="N10" s="22" t="s">
        <v>500</v>
      </c>
      <c r="O10" s="172"/>
      <c r="P10" s="174" t="str">
        <f t="shared" si="53"/>
        <v/>
      </c>
      <c r="Q10" s="174" t="e">
        <f t="shared" si="54"/>
        <v>#N/A</v>
      </c>
      <c r="R10" s="175" t="str">
        <f>'1'!M38</f>
        <v/>
      </c>
      <c r="S10" s="20">
        <v>9</v>
      </c>
      <c r="T10" s="22" t="str">
        <f>""</f>
        <v/>
      </c>
      <c r="V10"/>
      <c r="W10" s="22" t="s">
        <v>147</v>
      </c>
      <c r="X10" s="22" t="s">
        <v>243</v>
      </c>
      <c r="Y10" s="22" t="s">
        <v>601</v>
      </c>
      <c r="Z10" s="22" t="s">
        <v>122</v>
      </c>
      <c r="AA10" s="22" t="s">
        <v>148</v>
      </c>
      <c r="AB10" s="22" t="s">
        <v>142</v>
      </c>
      <c r="AD10" s="519">
        <v>0.9</v>
      </c>
      <c r="AE10" s="526" t="s">
        <v>1113</v>
      </c>
      <c r="AF10" s="441">
        <f>IF(AND(COUNTIF(AG$2:AG10,AG10)=1,AG10&lt;&gt;""),AF9+1,AF9)</f>
        <v>1</v>
      </c>
      <c r="AG10" s="469" t="str">
        <f t="shared" si="55"/>
        <v/>
      </c>
      <c r="AH10" s="441">
        <f>IF(AND(COUNTIF(AI$2:AI10,AI10)=1,AI10&lt;&gt;""),AH9+1,AH9)</f>
        <v>1</v>
      </c>
      <c r="AI10" s="469" t="str">
        <f t="shared" si="56"/>
        <v/>
      </c>
      <c r="AJ10" s="498" t="str">
        <f t="shared" si="57"/>
        <v/>
      </c>
      <c r="AK10" s="498" t="str">
        <f t="shared" si="58"/>
        <v/>
      </c>
      <c r="AL10" s="441">
        <f>IF(AND(COUNTIF(AM$2:AM10,AM10)=1,AM10&lt;&gt;""),AL9+1,AL9)</f>
        <v>1</v>
      </c>
      <c r="AM10" s="469" t="str">
        <f t="shared" si="0"/>
        <v/>
      </c>
      <c r="AN10" s="441">
        <f>IF(AND(COUNTIF(AO$2:AO10,AO10)=1,AO10&lt;&gt;""),AN9+1,AN9)</f>
        <v>1</v>
      </c>
      <c r="AO10" s="469" t="str">
        <f t="shared" si="1"/>
        <v/>
      </c>
      <c r="AP10" s="498" t="str">
        <f t="shared" si="59"/>
        <v/>
      </c>
      <c r="AQ10" s="498" t="str">
        <f t="shared" si="60"/>
        <v/>
      </c>
      <c r="AR10" s="441">
        <f>IF(AND(COUNTIF(AS$2:AS10,AS10)=1,AS10&lt;&gt;""),AR9+1,AR9)</f>
        <v>1</v>
      </c>
      <c r="AS10" s="469" t="str">
        <f t="shared" si="2"/>
        <v/>
      </c>
      <c r="AT10" s="441">
        <f>IF(AND(COUNTIF(AU$2:AU10,AU10)=1,AU10&lt;&gt;""),AT9+1,AT9)</f>
        <v>1</v>
      </c>
      <c r="AU10" s="469" t="str">
        <f t="shared" si="3"/>
        <v/>
      </c>
      <c r="AV10" s="498" t="str">
        <f t="shared" si="61"/>
        <v/>
      </c>
      <c r="AW10" s="498" t="str">
        <f t="shared" si="62"/>
        <v/>
      </c>
      <c r="AX10" s="441">
        <f>IF(AND(COUNTIF(AY$2:AY10,AY10)=1,AY10&lt;&gt;""),AX9+1,AX9)</f>
        <v>1</v>
      </c>
      <c r="AY10" s="469" t="str">
        <f t="shared" si="4"/>
        <v/>
      </c>
      <c r="AZ10" s="441">
        <f>IF(AND(COUNTIF(BA$2:BA10,BA10)=1,BA10&lt;&gt;""),AZ9+1,AZ9)</f>
        <v>1</v>
      </c>
      <c r="BA10" s="469" t="str">
        <f t="shared" si="5"/>
        <v/>
      </c>
      <c r="BB10" s="498" t="str">
        <f t="shared" si="63"/>
        <v/>
      </c>
      <c r="BC10" s="498" t="str">
        <f t="shared" si="64"/>
        <v/>
      </c>
      <c r="BD10" s="1">
        <f ca="1">IF(COUNTIF(INDIRECT(RIGHT(BD$1,3)&amp;"!"&amp;"$C$49"&amp;":"&amp;"$C$55"),Data0!$AJ10)&gt;=1,"",ROW())</f>
        <v>10</v>
      </c>
      <c r="BE10" s="1" t="str">
        <f t="shared" ca="1" si="65"/>
        <v/>
      </c>
      <c r="BF10" s="1">
        <f ca="1">IF(COUNTIF(INDIRECT(RIGHT(BF$1,3)&amp;"!"&amp;"$C$57"&amp;":"&amp;"$C$59"),Data0!$AK10)&gt;=1,"",ROW())</f>
        <v>10</v>
      </c>
      <c r="BG10" s="1" t="str">
        <f t="shared" ca="1" si="6"/>
        <v/>
      </c>
      <c r="BH10" s="1">
        <f ca="1">IF(COUNTIF(INDIRECT(RIGHT(BH$1,3)&amp;"!"&amp;"$C$49"&amp;":"&amp;"$C$55"),Data0!$AJ10)&gt;=1,"",ROW())</f>
        <v>10</v>
      </c>
      <c r="BI10" s="1" t="str">
        <f t="shared" ca="1" si="7"/>
        <v/>
      </c>
      <c r="BJ10" s="1">
        <f ca="1">IF(COUNTIF(INDIRECT(RIGHT(BJ$1,3)&amp;"!"&amp;"$C$57"&amp;":"&amp;"$C$59"),Data0!$AK10)&gt;=1,"",ROW())</f>
        <v>10</v>
      </c>
      <c r="BK10" s="1" t="str">
        <f t="shared" ca="1" si="8"/>
        <v/>
      </c>
      <c r="BL10" s="1">
        <f ca="1">IF(COUNTIF(INDIRECT(RIGHT(BL$1,3)&amp;"!"&amp;"$C$49"&amp;":"&amp;"$C$55"),Data0!$AJ10)&gt;=1,"",ROW())</f>
        <v>10</v>
      </c>
      <c r="BM10" s="1" t="str">
        <f t="shared" ca="1" si="9"/>
        <v/>
      </c>
      <c r="BN10" s="1">
        <f ca="1">IF(COUNTIF(INDIRECT(RIGHT(BN$1,3)&amp;"!"&amp;"$C$57"&amp;":"&amp;"$C$59"),Data0!$AK10)&gt;=1,"",ROW())</f>
        <v>10</v>
      </c>
      <c r="BO10" s="1" t="str">
        <f t="shared" ca="1" si="10"/>
        <v/>
      </c>
      <c r="BP10" s="1">
        <f ca="1">IF(COUNTIF(INDIRECT(RIGHT(BP$1,3)&amp;"!"&amp;"$C$49"&amp;":"&amp;"$C$55"),Data0!$AJ10)&gt;=1,"",ROW())</f>
        <v>10</v>
      </c>
      <c r="BQ10" s="1" t="str">
        <f t="shared" ca="1" si="11"/>
        <v/>
      </c>
      <c r="BR10" s="1">
        <f ca="1">IF(COUNTIF(INDIRECT(RIGHT(BR$1,3)&amp;"!"&amp;"$C$57"&amp;":"&amp;"$C$59"),Data0!$AK10)&gt;=1,"",ROW())</f>
        <v>10</v>
      </c>
      <c r="BS10" s="1" t="str">
        <f t="shared" ca="1" si="12"/>
        <v/>
      </c>
      <c r="BT10" s="1">
        <f ca="1">IF(COUNTIF(INDIRECT(RIGHT(BT$1,3)&amp;"!"&amp;"$C$49"&amp;":"&amp;"$C$55"),Data0!$AJ10)&gt;=1,"",ROW())</f>
        <v>10</v>
      </c>
      <c r="BU10" s="1" t="str">
        <f t="shared" ca="1" si="13"/>
        <v/>
      </c>
      <c r="BV10" s="1">
        <f ca="1">IF(COUNTIF(INDIRECT(RIGHT(BV$1,3)&amp;"!"&amp;"$C$57"&amp;":"&amp;"$C$59"),Data0!$AK10)&gt;=1,"",ROW())</f>
        <v>10</v>
      </c>
      <c r="BW10" s="1" t="str">
        <f t="shared" ca="1" si="14"/>
        <v/>
      </c>
      <c r="BX10" s="1">
        <f ca="1">IF(COUNTIF(INDIRECT(RIGHT(BX$1,3)&amp;"!"&amp;"$C$49"&amp;":"&amp;"$C$55"),Data0!$AJ10)&gt;=1,"",ROW())</f>
        <v>10</v>
      </c>
      <c r="BY10" s="1" t="str">
        <f t="shared" ca="1" si="15"/>
        <v/>
      </c>
      <c r="BZ10" s="1">
        <f ca="1">IF(COUNTIF(INDIRECT(RIGHT(BZ$1,3)&amp;"!"&amp;"$C$57"&amp;":"&amp;"$C$59"),Data0!$AK10)&gt;=1,"",ROW())</f>
        <v>10</v>
      </c>
      <c r="CA10" s="1" t="str">
        <f t="shared" ca="1" si="16"/>
        <v/>
      </c>
      <c r="CB10" s="1">
        <f ca="1">IF(COUNTIF(INDIRECT(RIGHT(CB$1,3)&amp;"!"&amp;"$C$49"&amp;":"&amp;"$C$55"),Data0!$AP10)&gt;=1,"",ROW())</f>
        <v>10</v>
      </c>
      <c r="CC10" s="1" t="str">
        <f t="shared" ca="1" si="17"/>
        <v/>
      </c>
      <c r="CD10" s="1">
        <f ca="1">IF(COUNTIF(INDIRECT(RIGHT(CD$1,3)&amp;"!"&amp;"$C$57"&amp;":"&amp;"$C$59"),Data0!$AQ10)&gt;=1,"",ROW())</f>
        <v>10</v>
      </c>
      <c r="CE10" s="1" t="str">
        <f t="shared" ca="1" si="18"/>
        <v/>
      </c>
      <c r="CF10" s="1">
        <f ca="1">IF(COUNTIF(INDIRECT(RIGHT(CF$1,3)&amp;"!"&amp;"$C$49"&amp;":"&amp;"$C$55"),Data0!$AP10)&gt;=1,"",ROW())</f>
        <v>10</v>
      </c>
      <c r="CG10" s="1" t="str">
        <f t="shared" ca="1" si="19"/>
        <v/>
      </c>
      <c r="CH10" s="1">
        <f ca="1">IF(COUNTIF(INDIRECT(RIGHT(CH$1,3)&amp;"!"&amp;"$C$57"&amp;":"&amp;"$C$59"),Data0!$AQ10)&gt;=1,"",ROW())</f>
        <v>10</v>
      </c>
      <c r="CI10" s="1" t="str">
        <f t="shared" ca="1" si="20"/>
        <v/>
      </c>
      <c r="CJ10" s="1">
        <f ca="1">IF(COUNTIF(INDIRECT(RIGHT(CJ$1,3)&amp;"!"&amp;"$C$49"&amp;":"&amp;"$C$55"),Data0!$AP10)&gt;=1,"",ROW())</f>
        <v>10</v>
      </c>
      <c r="CK10" s="1" t="str">
        <f t="shared" ca="1" si="21"/>
        <v/>
      </c>
      <c r="CL10" s="1">
        <f ca="1">IF(COUNTIF(INDIRECT(RIGHT(CL$1,3)&amp;"!"&amp;"$C$57"&amp;":"&amp;"$C$59"),Data0!$AQ10)&gt;=1,"",ROW())</f>
        <v>10</v>
      </c>
      <c r="CM10" s="1" t="str">
        <f t="shared" ca="1" si="22"/>
        <v/>
      </c>
      <c r="CN10" s="1">
        <f ca="1">IF(COUNTIF(INDIRECT(RIGHT(CN$1,3)&amp;"!"&amp;"$C$49"&amp;":"&amp;"$C$55"),Data0!$AP10)&gt;=1,"",ROW())</f>
        <v>10</v>
      </c>
      <c r="CO10" s="1" t="str">
        <f t="shared" ca="1" si="23"/>
        <v/>
      </c>
      <c r="CP10" s="1">
        <f ca="1">IF(COUNTIF(INDIRECT(RIGHT(CP$1,3)&amp;"!"&amp;"$C$57"&amp;":"&amp;"$C$59"),Data0!$AQ10)&gt;=1,"",ROW())</f>
        <v>10</v>
      </c>
      <c r="CQ10" s="1" t="str">
        <f t="shared" ca="1" si="24"/>
        <v/>
      </c>
      <c r="CR10" s="1">
        <f ca="1">IF(COUNTIF(INDIRECT(RIGHT(CR$1,3)&amp;"!"&amp;"$C$49"&amp;":"&amp;"$C$55"),Data0!$AP10)&gt;=1,"",ROW())</f>
        <v>10</v>
      </c>
      <c r="CS10" s="1" t="str">
        <f t="shared" ca="1" si="25"/>
        <v/>
      </c>
      <c r="CT10" s="1">
        <f ca="1">IF(COUNTIF(INDIRECT(RIGHT(CT$1,3)&amp;"!"&amp;"$C$57"&amp;":"&amp;"$C$59"),Data0!$AQ10)&gt;=1,"",ROW())</f>
        <v>10</v>
      </c>
      <c r="CU10" s="1" t="str">
        <f t="shared" ca="1" si="26"/>
        <v/>
      </c>
      <c r="CV10" s="1">
        <f ca="1">IF(COUNTIF(INDIRECT(RIGHT(CV$1,3)&amp;"!"&amp;"$C$49"&amp;":"&amp;"$C$55"),Data0!$AP10)&gt;=1,"",ROW())</f>
        <v>10</v>
      </c>
      <c r="CW10" s="1" t="str">
        <f t="shared" ca="1" si="27"/>
        <v/>
      </c>
      <c r="CX10" s="1">
        <f ca="1">IF(COUNTIF(INDIRECT(RIGHT(CX$1,3)&amp;"!"&amp;"$C$57"&amp;":"&amp;"$C$59"),Data0!$AQ10)&gt;=1,"",ROW())</f>
        <v>10</v>
      </c>
      <c r="CY10" s="1" t="str">
        <f t="shared" ca="1" si="28"/>
        <v/>
      </c>
      <c r="CZ10" s="1">
        <f ca="1">IF(COUNTIF(INDIRECT(RIGHT(CZ$1,3)&amp;"!"&amp;"$C$49"&amp;":"&amp;"$C$55"),Data0!$AV10)&gt;=1,"",ROW())</f>
        <v>10</v>
      </c>
      <c r="DA10" s="1" t="str">
        <f t="shared" ca="1" si="29"/>
        <v/>
      </c>
      <c r="DB10" s="1">
        <f ca="1">IF(COUNTIF(INDIRECT(RIGHT(DB$1,3)&amp;"!"&amp;"$C$57"&amp;":"&amp;"$C$59"),Data0!$AW10)&gt;=1,"",ROW())</f>
        <v>10</v>
      </c>
      <c r="DC10" s="1" t="str">
        <f t="shared" ca="1" si="30"/>
        <v/>
      </c>
      <c r="DD10" s="1">
        <f ca="1">IF(COUNTIF(INDIRECT(RIGHT(DD$1,3)&amp;"!"&amp;"$C$49"&amp;":"&amp;"$C$55"),Data0!$AV10)&gt;=1,"",ROW())</f>
        <v>10</v>
      </c>
      <c r="DE10" s="1" t="str">
        <f t="shared" ca="1" si="31"/>
        <v/>
      </c>
      <c r="DF10" s="1">
        <f ca="1">IF(COUNTIF(INDIRECT(RIGHT(DF$1,3)&amp;"!"&amp;"$C$57"&amp;":"&amp;"$C$59"),Data0!$AW10)&gt;=1,"",ROW())</f>
        <v>10</v>
      </c>
      <c r="DG10" s="1" t="str">
        <f t="shared" ca="1" si="32"/>
        <v/>
      </c>
      <c r="DH10" s="1">
        <f ca="1">IF(COUNTIF(INDIRECT(RIGHT(DH$1,3)&amp;"!"&amp;"$C$49"&amp;":"&amp;"$C$55"),Data0!$AV10)&gt;=1,"",ROW())</f>
        <v>10</v>
      </c>
      <c r="DI10" s="1" t="str">
        <f t="shared" ca="1" si="33"/>
        <v/>
      </c>
      <c r="DJ10" s="1">
        <f ca="1">IF(COUNTIF(INDIRECT(RIGHT(DJ$1,3)&amp;"!"&amp;"$C$57"&amp;":"&amp;"$C$59"),Data0!$AW10)&gt;=1,"",ROW())</f>
        <v>10</v>
      </c>
      <c r="DK10" s="1" t="str">
        <f t="shared" ca="1" si="34"/>
        <v/>
      </c>
      <c r="DL10" s="1">
        <f ca="1">IF(COUNTIF(INDIRECT(RIGHT(DL$1,3)&amp;"!"&amp;"$C$49"&amp;":"&amp;"$C$55"),Data0!$AV10)&gt;=1,"",ROW())</f>
        <v>10</v>
      </c>
      <c r="DM10" s="1" t="str">
        <f t="shared" ca="1" si="35"/>
        <v/>
      </c>
      <c r="DN10" s="1">
        <f ca="1">IF(COUNTIF(INDIRECT(RIGHT(DN$1,3)&amp;"!"&amp;"$C$47"&amp;":"&amp;"$C$59"),Data0!$AW10)&gt;=1,"",ROW())</f>
        <v>10</v>
      </c>
      <c r="DO10" s="1" t="str">
        <f t="shared" ca="1" si="36"/>
        <v/>
      </c>
      <c r="DP10" s="1">
        <f ca="1">IF(COUNTIF(INDIRECT(RIGHT(DP$1,3)&amp;"!"&amp;"$C$49"&amp;":"&amp;"$C$55"),Data0!$AV10)&gt;=1,"",ROW())</f>
        <v>10</v>
      </c>
      <c r="DQ10" s="1" t="str">
        <f t="shared" ca="1" si="37"/>
        <v/>
      </c>
      <c r="DR10" s="1">
        <f ca="1">IF(COUNTIF(INDIRECT(RIGHT(DR$1,3)&amp;"!"&amp;"$C$57"&amp;":"&amp;"$C$59"),Data0!$AW10)&gt;=1,"",ROW())</f>
        <v>10</v>
      </c>
      <c r="DS10" s="1" t="str">
        <f t="shared" ca="1" si="38"/>
        <v/>
      </c>
      <c r="DT10" s="1">
        <f ca="1">IF(COUNTIF(INDIRECT(RIGHT(DT$1,3)&amp;"!"&amp;"$C$49"&amp;":"&amp;"$C$55"),Data0!$AV10)&gt;=1,"",ROW())</f>
        <v>10</v>
      </c>
      <c r="DU10" s="1" t="str">
        <f t="shared" ca="1" si="39"/>
        <v/>
      </c>
      <c r="DV10" s="1">
        <f ca="1">IF(COUNTIF(INDIRECT(RIGHT(DV$1,3)&amp;"!"&amp;"$C$57"&amp;":"&amp;"$C$59"),Data0!$AW10)&gt;=1,"",ROW())</f>
        <v>10</v>
      </c>
      <c r="DW10" s="1" t="str">
        <f t="shared" ca="1" si="40"/>
        <v/>
      </c>
      <c r="DX10" s="1">
        <f ca="1">IF(COUNTIF(INDIRECT(RIGHT(DX$1,3)&amp;"!"&amp;"$C$49"&amp;":"&amp;"$C$55"),Data0!$BB10)&gt;=1,"",ROW())</f>
        <v>10</v>
      </c>
      <c r="DY10" s="1" t="str">
        <f t="shared" ca="1" si="41"/>
        <v/>
      </c>
      <c r="DZ10" s="1">
        <f ca="1">IF(COUNTIF(INDIRECT(RIGHT(DZ$1,3)&amp;"!"&amp;"$C$57"&amp;":"&amp;"$C$59"),Data0!$BC10)&gt;=1,"",ROW())</f>
        <v>10</v>
      </c>
      <c r="EA10" s="1" t="str">
        <f t="shared" ca="1" si="42"/>
        <v/>
      </c>
      <c r="EB10" s="1">
        <f ca="1">IF(COUNTIF(INDIRECT(RIGHT(EB$1,3)&amp;"!"&amp;"$C$49"&amp;":"&amp;"$C$55"),Data0!$BB10)&gt;=1,"",ROW())</f>
        <v>10</v>
      </c>
      <c r="EC10" s="1" t="str">
        <f t="shared" ca="1" si="43"/>
        <v/>
      </c>
      <c r="ED10" s="1">
        <f ca="1">IF(COUNTIF(INDIRECT(RIGHT(ED$1,3)&amp;"!"&amp;"$C$57"&amp;":"&amp;"$C$59"),Data0!$BC10)&gt;=1,"",ROW())</f>
        <v>10</v>
      </c>
      <c r="EE10" s="1" t="str">
        <f t="shared" ca="1" si="44"/>
        <v/>
      </c>
      <c r="EF10" s="1">
        <f ca="1">IF(COUNTIF(INDIRECT(RIGHT(EF$1,3)&amp;"!"&amp;"$C$49"&amp;":"&amp;"$C$55"),Data0!$BB10)&gt;=1,"",ROW())</f>
        <v>10</v>
      </c>
      <c r="EG10" s="1" t="str">
        <f t="shared" ca="1" si="45"/>
        <v/>
      </c>
      <c r="EH10" s="1">
        <f ca="1">IF(COUNTIF(INDIRECT(RIGHT(EH$1,3)&amp;"!"&amp;"$C$57"&amp;":"&amp;"$C$59"),Data0!$BC10)&gt;=1,"",ROW())</f>
        <v>10</v>
      </c>
      <c r="EI10" s="1" t="str">
        <f t="shared" ca="1" si="46"/>
        <v/>
      </c>
      <c r="EJ10" s="1">
        <f ca="1">IF(COUNTIF(INDIRECT(RIGHT(EJ$1,3)&amp;"!"&amp;"$C$49"&amp;":"&amp;"$C$55"),Data0!$BB10)&gt;=1,"",ROW())</f>
        <v>10</v>
      </c>
      <c r="EK10" s="1" t="str">
        <f t="shared" ca="1" si="47"/>
        <v/>
      </c>
      <c r="EL10" s="1">
        <f ca="1">IF(COUNTIF(INDIRECT(RIGHT(EL$1,3)&amp;"!"&amp;"$C$57"&amp;":"&amp;"$C$59"),Data0!$BC10)&gt;=1,"",ROW())</f>
        <v>10</v>
      </c>
      <c r="EM10" s="1" t="str">
        <f t="shared" ca="1" si="48"/>
        <v/>
      </c>
      <c r="EN10" s="1">
        <f ca="1">IF(COUNTIF(INDIRECT(RIGHT(EN$1,3)&amp;"!"&amp;"$C$49"&amp;":"&amp;"$C$55"),Data0!$BB10)&gt;=1,"",ROW())</f>
        <v>10</v>
      </c>
      <c r="EO10" s="1" t="str">
        <f t="shared" ca="1" si="49"/>
        <v/>
      </c>
      <c r="EP10" s="1">
        <f ca="1">IF(COUNTIF(INDIRECT(RIGHT(EP$1,3)&amp;"!"&amp;"$C$57"&amp;":"&amp;"$C$59"),Data0!$BC10)&gt;=1,"",ROW())</f>
        <v>10</v>
      </c>
      <c r="EQ10" s="1" t="str">
        <f t="shared" ca="1" si="50"/>
        <v/>
      </c>
      <c r="ER10" s="1">
        <f ca="1">IF(COUNTIF(INDIRECT(RIGHT(ER$1,3)&amp;"!"&amp;"$C$49"&amp;":"&amp;"$C$55"),Data0!$BB10)&gt;=1,"",ROW())</f>
        <v>10</v>
      </c>
      <c r="ES10" s="1" t="str">
        <f t="shared" ca="1" si="51"/>
        <v/>
      </c>
      <c r="ET10" s="1">
        <f ca="1">IF(COUNTIF(INDIRECT(RIGHT(ET$1,3)&amp;"!"&amp;"$C$57"&amp;":"&amp;"$C$59"),Data0!$BC10)&gt;=1,"",ROW())</f>
        <v>10</v>
      </c>
      <c r="EU10" s="1" t="str">
        <f t="shared" ca="1" si="52"/>
        <v/>
      </c>
    </row>
    <row r="11" spans="1:151" ht="25.5">
      <c r="A11" s="17">
        <v>10</v>
      </c>
      <c r="B11" s="23" t="s">
        <v>543</v>
      </c>
      <c r="C11" s="17" t="s">
        <v>246</v>
      </c>
      <c r="D11" s="23"/>
      <c r="G11" s="17" t="s">
        <v>4</v>
      </c>
      <c r="H11" s="23" t="s">
        <v>4</v>
      </c>
      <c r="I11" s="23">
        <v>12</v>
      </c>
      <c r="J11" s="23">
        <v>10</v>
      </c>
      <c r="N11" s="23" t="s">
        <v>501</v>
      </c>
      <c r="O11" s="173"/>
      <c r="P11" s="48" t="str">
        <f t="shared" si="53"/>
        <v/>
      </c>
      <c r="Q11" s="48" t="e">
        <f t="shared" si="54"/>
        <v>#N/A</v>
      </c>
      <c r="R11" s="49" t="str">
        <f>'1'!M39</f>
        <v/>
      </c>
      <c r="S11" s="19">
        <v>10</v>
      </c>
      <c r="T11" s="23" t="str">
        <f>""</f>
        <v/>
      </c>
      <c r="V11"/>
      <c r="W11" s="23" t="s">
        <v>148</v>
      </c>
      <c r="X11" s="23" t="s">
        <v>246</v>
      </c>
      <c r="Y11" s="23" t="s">
        <v>602</v>
      </c>
      <c r="Z11" s="23" t="s">
        <v>123</v>
      </c>
      <c r="AA11" s="23" t="s">
        <v>149</v>
      </c>
      <c r="AB11" s="23" t="s">
        <v>143</v>
      </c>
      <c r="AD11" s="520">
        <v>0.95</v>
      </c>
      <c r="AE11" s="525" t="s">
        <v>1114</v>
      </c>
      <c r="AF11" s="441">
        <f>IF(AND(COUNTIF(AG$2:AG11,AG11)=1,AG11&lt;&gt;""),AF10+1,AF10)</f>
        <v>1</v>
      </c>
      <c r="AG11" s="469" t="str">
        <f t="shared" si="55"/>
        <v/>
      </c>
      <c r="AH11" s="441">
        <f>IF(AND(COUNTIF(AI$2:AI11,AI11)=1,AI11&lt;&gt;""),AH10+1,AH10)</f>
        <v>1</v>
      </c>
      <c r="AI11" s="469" t="str">
        <f t="shared" si="56"/>
        <v/>
      </c>
      <c r="AJ11" s="498" t="str">
        <f t="shared" si="57"/>
        <v/>
      </c>
      <c r="AK11" s="498" t="str">
        <f t="shared" si="58"/>
        <v/>
      </c>
      <c r="AL11" s="441">
        <f>IF(AND(COUNTIF(AM$2:AM11,AM11)=1,AM11&lt;&gt;""),AL10+1,AL10)</f>
        <v>1</v>
      </c>
      <c r="AM11" s="469" t="str">
        <f t="shared" si="0"/>
        <v/>
      </c>
      <c r="AN11" s="441">
        <f>IF(AND(COUNTIF(AO$2:AO11,AO11)=1,AO11&lt;&gt;""),AN10+1,AN10)</f>
        <v>1</v>
      </c>
      <c r="AO11" s="469" t="str">
        <f t="shared" si="1"/>
        <v/>
      </c>
      <c r="AP11" s="498" t="str">
        <f t="shared" si="59"/>
        <v/>
      </c>
      <c r="AQ11" s="498" t="str">
        <f t="shared" si="60"/>
        <v/>
      </c>
      <c r="AR11" s="441">
        <f>IF(AND(COUNTIF(AS$2:AS11,AS11)=1,AS11&lt;&gt;""),AR10+1,AR10)</f>
        <v>1</v>
      </c>
      <c r="AS11" s="469" t="str">
        <f t="shared" si="2"/>
        <v/>
      </c>
      <c r="AT11" s="441">
        <f>IF(AND(COUNTIF(AU$2:AU11,AU11)=1,AU11&lt;&gt;""),AT10+1,AT10)</f>
        <v>1</v>
      </c>
      <c r="AU11" s="469" t="str">
        <f t="shared" si="3"/>
        <v/>
      </c>
      <c r="AV11" s="498" t="str">
        <f t="shared" si="61"/>
        <v/>
      </c>
      <c r="AW11" s="498" t="str">
        <f t="shared" si="62"/>
        <v/>
      </c>
      <c r="AX11" s="441">
        <f>IF(AND(COUNTIF(AY$2:AY11,AY11)=1,AY11&lt;&gt;""),AX10+1,AX10)</f>
        <v>1</v>
      </c>
      <c r="AY11" s="469" t="str">
        <f t="shared" si="4"/>
        <v/>
      </c>
      <c r="AZ11" s="441">
        <f>IF(AND(COUNTIF(BA$2:BA11,BA11)=1,BA11&lt;&gt;""),AZ10+1,AZ10)</f>
        <v>1</v>
      </c>
      <c r="BA11" s="469" t="str">
        <f t="shared" si="5"/>
        <v/>
      </c>
      <c r="BB11" s="498" t="str">
        <f t="shared" si="63"/>
        <v/>
      </c>
      <c r="BC11" s="498" t="str">
        <f t="shared" si="64"/>
        <v/>
      </c>
      <c r="BD11" s="1">
        <f ca="1">IF(COUNTIF(INDIRECT(RIGHT(BD$1,3)&amp;"!"&amp;"$C$49"&amp;":"&amp;"$C$55"),Data0!$AJ11)&gt;=1,"",ROW())</f>
        <v>11</v>
      </c>
      <c r="BE11" s="1" t="str">
        <f t="shared" ca="1" si="65"/>
        <v/>
      </c>
      <c r="BF11" s="1">
        <f ca="1">IF(COUNTIF(INDIRECT(RIGHT(BF$1,3)&amp;"!"&amp;"$C$57"&amp;":"&amp;"$C$59"),Data0!$AK11)&gt;=1,"",ROW())</f>
        <v>11</v>
      </c>
      <c r="BG11" s="1" t="str">
        <f t="shared" ca="1" si="6"/>
        <v/>
      </c>
      <c r="BH11" s="1">
        <f ca="1">IF(COUNTIF(INDIRECT(RIGHT(BH$1,3)&amp;"!"&amp;"$C$49"&amp;":"&amp;"$C$55"),Data0!$AJ11)&gt;=1,"",ROW())</f>
        <v>11</v>
      </c>
      <c r="BI11" s="1" t="str">
        <f t="shared" ca="1" si="7"/>
        <v/>
      </c>
      <c r="BJ11" s="1">
        <f ca="1">IF(COUNTIF(INDIRECT(RIGHT(BJ$1,3)&amp;"!"&amp;"$C$57"&amp;":"&amp;"$C$59"),Data0!$AK11)&gt;=1,"",ROW())</f>
        <v>11</v>
      </c>
      <c r="BK11" s="1" t="str">
        <f t="shared" ca="1" si="8"/>
        <v/>
      </c>
      <c r="BL11" s="1">
        <f ca="1">IF(COUNTIF(INDIRECT(RIGHT(BL$1,3)&amp;"!"&amp;"$C$49"&amp;":"&amp;"$C$55"),Data0!$AJ11)&gt;=1,"",ROW())</f>
        <v>11</v>
      </c>
      <c r="BM11" s="1" t="str">
        <f t="shared" ca="1" si="9"/>
        <v/>
      </c>
      <c r="BN11" s="1">
        <f ca="1">IF(COUNTIF(INDIRECT(RIGHT(BN$1,3)&amp;"!"&amp;"$C$57"&amp;":"&amp;"$C$59"),Data0!$AK11)&gt;=1,"",ROW())</f>
        <v>11</v>
      </c>
      <c r="BO11" s="1" t="str">
        <f t="shared" ca="1" si="10"/>
        <v/>
      </c>
      <c r="BP11" s="1">
        <f ca="1">IF(COUNTIF(INDIRECT(RIGHT(BP$1,3)&amp;"!"&amp;"$C$49"&amp;":"&amp;"$C$55"),Data0!$AJ11)&gt;=1,"",ROW())</f>
        <v>11</v>
      </c>
      <c r="BQ11" s="1" t="str">
        <f t="shared" ca="1" si="11"/>
        <v/>
      </c>
      <c r="BR11" s="1">
        <f ca="1">IF(COUNTIF(INDIRECT(RIGHT(BR$1,3)&amp;"!"&amp;"$C$57"&amp;":"&amp;"$C$59"),Data0!$AK11)&gt;=1,"",ROW())</f>
        <v>11</v>
      </c>
      <c r="BS11" s="1" t="str">
        <f t="shared" ca="1" si="12"/>
        <v/>
      </c>
      <c r="BT11" s="1">
        <f ca="1">IF(COUNTIF(INDIRECT(RIGHT(BT$1,3)&amp;"!"&amp;"$C$49"&amp;":"&amp;"$C$55"),Data0!$AJ11)&gt;=1,"",ROW())</f>
        <v>11</v>
      </c>
      <c r="BU11" s="1" t="str">
        <f t="shared" ca="1" si="13"/>
        <v/>
      </c>
      <c r="BV11" s="1">
        <f ca="1">IF(COUNTIF(INDIRECT(RIGHT(BV$1,3)&amp;"!"&amp;"$C$57"&amp;":"&amp;"$C$59"),Data0!$AK11)&gt;=1,"",ROW())</f>
        <v>11</v>
      </c>
      <c r="BW11" s="1" t="str">
        <f t="shared" ca="1" si="14"/>
        <v/>
      </c>
      <c r="BX11" s="1">
        <f ca="1">IF(COUNTIF(INDIRECT(RIGHT(BX$1,3)&amp;"!"&amp;"$C$49"&amp;":"&amp;"$C$55"),Data0!$AJ11)&gt;=1,"",ROW())</f>
        <v>11</v>
      </c>
      <c r="BY11" s="1" t="str">
        <f t="shared" ca="1" si="15"/>
        <v/>
      </c>
      <c r="BZ11" s="1">
        <f ca="1">IF(COUNTIF(INDIRECT(RIGHT(BZ$1,3)&amp;"!"&amp;"$C$57"&amp;":"&amp;"$C$59"),Data0!$AK11)&gt;=1,"",ROW())</f>
        <v>11</v>
      </c>
      <c r="CA11" s="1" t="str">
        <f t="shared" ca="1" si="16"/>
        <v/>
      </c>
      <c r="CB11" s="1">
        <f ca="1">IF(COUNTIF(INDIRECT(RIGHT(CB$1,3)&amp;"!"&amp;"$C$49"&amp;":"&amp;"$C$55"),Data0!$AP11)&gt;=1,"",ROW())</f>
        <v>11</v>
      </c>
      <c r="CC11" s="1" t="str">
        <f t="shared" ca="1" si="17"/>
        <v/>
      </c>
      <c r="CD11" s="1">
        <f ca="1">IF(COUNTIF(INDIRECT(RIGHT(CD$1,3)&amp;"!"&amp;"$C$57"&amp;":"&amp;"$C$59"),Data0!$AQ11)&gt;=1,"",ROW())</f>
        <v>11</v>
      </c>
      <c r="CE11" s="1" t="str">
        <f t="shared" ca="1" si="18"/>
        <v/>
      </c>
      <c r="CF11" s="1">
        <f ca="1">IF(COUNTIF(INDIRECT(RIGHT(CF$1,3)&amp;"!"&amp;"$C$49"&amp;":"&amp;"$C$55"),Data0!$AP11)&gt;=1,"",ROW())</f>
        <v>11</v>
      </c>
      <c r="CG11" s="1" t="str">
        <f t="shared" ca="1" si="19"/>
        <v/>
      </c>
      <c r="CH11" s="1">
        <f ca="1">IF(COUNTIF(INDIRECT(RIGHT(CH$1,3)&amp;"!"&amp;"$C$57"&amp;":"&amp;"$C$59"),Data0!$AQ11)&gt;=1,"",ROW())</f>
        <v>11</v>
      </c>
      <c r="CI11" s="1" t="str">
        <f t="shared" ca="1" si="20"/>
        <v/>
      </c>
      <c r="CJ11" s="1">
        <f ca="1">IF(COUNTIF(INDIRECT(RIGHT(CJ$1,3)&amp;"!"&amp;"$C$49"&amp;":"&amp;"$C$55"),Data0!$AP11)&gt;=1,"",ROW())</f>
        <v>11</v>
      </c>
      <c r="CK11" s="1" t="str">
        <f t="shared" ca="1" si="21"/>
        <v/>
      </c>
      <c r="CL11" s="1">
        <f ca="1">IF(COUNTIF(INDIRECT(RIGHT(CL$1,3)&amp;"!"&amp;"$C$57"&amp;":"&amp;"$C$59"),Data0!$AQ11)&gt;=1,"",ROW())</f>
        <v>11</v>
      </c>
      <c r="CM11" s="1" t="str">
        <f t="shared" ca="1" si="22"/>
        <v/>
      </c>
      <c r="CN11" s="1">
        <f ca="1">IF(COUNTIF(INDIRECT(RIGHT(CN$1,3)&amp;"!"&amp;"$C$49"&amp;":"&amp;"$C$55"),Data0!$AP11)&gt;=1,"",ROW())</f>
        <v>11</v>
      </c>
      <c r="CO11" s="1" t="str">
        <f t="shared" ca="1" si="23"/>
        <v/>
      </c>
      <c r="CP11" s="1">
        <f ca="1">IF(COUNTIF(INDIRECT(RIGHT(CP$1,3)&amp;"!"&amp;"$C$57"&amp;":"&amp;"$C$59"),Data0!$AQ11)&gt;=1,"",ROW())</f>
        <v>11</v>
      </c>
      <c r="CQ11" s="1" t="str">
        <f t="shared" ca="1" si="24"/>
        <v/>
      </c>
      <c r="CR11" s="1">
        <f ca="1">IF(COUNTIF(INDIRECT(RIGHT(CR$1,3)&amp;"!"&amp;"$C$49"&amp;":"&amp;"$C$55"),Data0!$AP11)&gt;=1,"",ROW())</f>
        <v>11</v>
      </c>
      <c r="CS11" s="1" t="str">
        <f t="shared" ca="1" si="25"/>
        <v/>
      </c>
      <c r="CT11" s="1">
        <f ca="1">IF(COUNTIF(INDIRECT(RIGHT(CT$1,3)&amp;"!"&amp;"$C$57"&amp;":"&amp;"$C$59"),Data0!$AQ11)&gt;=1,"",ROW())</f>
        <v>11</v>
      </c>
      <c r="CU11" s="1" t="str">
        <f t="shared" ca="1" si="26"/>
        <v/>
      </c>
      <c r="CV11" s="1">
        <f ca="1">IF(COUNTIF(INDIRECT(RIGHT(CV$1,3)&amp;"!"&amp;"$C$49"&amp;":"&amp;"$C$55"),Data0!$AP11)&gt;=1,"",ROW())</f>
        <v>11</v>
      </c>
      <c r="CW11" s="1" t="str">
        <f t="shared" ca="1" si="27"/>
        <v/>
      </c>
      <c r="CX11" s="1">
        <f ca="1">IF(COUNTIF(INDIRECT(RIGHT(CX$1,3)&amp;"!"&amp;"$C$57"&amp;":"&amp;"$C$59"),Data0!$AQ11)&gt;=1,"",ROW())</f>
        <v>11</v>
      </c>
      <c r="CY11" s="1" t="str">
        <f t="shared" ca="1" si="28"/>
        <v/>
      </c>
      <c r="CZ11" s="1">
        <f ca="1">IF(COUNTIF(INDIRECT(RIGHT(CZ$1,3)&amp;"!"&amp;"$C$49"&amp;":"&amp;"$C$55"),Data0!$AV11)&gt;=1,"",ROW())</f>
        <v>11</v>
      </c>
      <c r="DA11" s="1" t="str">
        <f t="shared" ca="1" si="29"/>
        <v/>
      </c>
      <c r="DB11" s="1">
        <f ca="1">IF(COUNTIF(INDIRECT(RIGHT(DB$1,3)&amp;"!"&amp;"$C$57"&amp;":"&amp;"$C$59"),Data0!$AW11)&gt;=1,"",ROW())</f>
        <v>11</v>
      </c>
      <c r="DC11" s="1" t="str">
        <f t="shared" ca="1" si="30"/>
        <v/>
      </c>
      <c r="DD11" s="1">
        <f ca="1">IF(COUNTIF(INDIRECT(RIGHT(DD$1,3)&amp;"!"&amp;"$C$49"&amp;":"&amp;"$C$55"),Data0!$AV11)&gt;=1,"",ROW())</f>
        <v>11</v>
      </c>
      <c r="DE11" s="1" t="str">
        <f t="shared" ca="1" si="31"/>
        <v/>
      </c>
      <c r="DF11" s="1">
        <f ca="1">IF(COUNTIF(INDIRECT(RIGHT(DF$1,3)&amp;"!"&amp;"$C$57"&amp;":"&amp;"$C$59"),Data0!$AW11)&gt;=1,"",ROW())</f>
        <v>11</v>
      </c>
      <c r="DG11" s="1" t="str">
        <f t="shared" ca="1" si="32"/>
        <v/>
      </c>
      <c r="DH11" s="1">
        <f ca="1">IF(COUNTIF(INDIRECT(RIGHT(DH$1,3)&amp;"!"&amp;"$C$49"&amp;":"&amp;"$C$55"),Data0!$AV11)&gt;=1,"",ROW())</f>
        <v>11</v>
      </c>
      <c r="DI11" s="1" t="str">
        <f t="shared" ca="1" si="33"/>
        <v/>
      </c>
      <c r="DJ11" s="1">
        <f ca="1">IF(COUNTIF(INDIRECT(RIGHT(DJ$1,3)&amp;"!"&amp;"$C$57"&amp;":"&amp;"$C$59"),Data0!$AW11)&gt;=1,"",ROW())</f>
        <v>11</v>
      </c>
      <c r="DK11" s="1" t="str">
        <f t="shared" ca="1" si="34"/>
        <v/>
      </c>
      <c r="DL11" s="1">
        <f ca="1">IF(COUNTIF(INDIRECT(RIGHT(DL$1,3)&amp;"!"&amp;"$C$49"&amp;":"&amp;"$C$55"),Data0!$AV11)&gt;=1,"",ROW())</f>
        <v>11</v>
      </c>
      <c r="DM11" s="1" t="str">
        <f t="shared" ca="1" si="35"/>
        <v/>
      </c>
      <c r="DN11" s="1">
        <f ca="1">IF(COUNTIF(INDIRECT(RIGHT(DN$1,3)&amp;"!"&amp;"$C$47"&amp;":"&amp;"$C$59"),Data0!$AW11)&gt;=1,"",ROW())</f>
        <v>11</v>
      </c>
      <c r="DO11" s="1" t="str">
        <f t="shared" ca="1" si="36"/>
        <v/>
      </c>
      <c r="DP11" s="1">
        <f ca="1">IF(COUNTIF(INDIRECT(RIGHT(DP$1,3)&amp;"!"&amp;"$C$49"&amp;":"&amp;"$C$55"),Data0!$AV11)&gt;=1,"",ROW())</f>
        <v>11</v>
      </c>
      <c r="DQ11" s="1" t="str">
        <f t="shared" ca="1" si="37"/>
        <v/>
      </c>
      <c r="DR11" s="1">
        <f ca="1">IF(COUNTIF(INDIRECT(RIGHT(DR$1,3)&amp;"!"&amp;"$C$57"&amp;":"&amp;"$C$59"),Data0!$AW11)&gt;=1,"",ROW())</f>
        <v>11</v>
      </c>
      <c r="DS11" s="1" t="str">
        <f t="shared" ca="1" si="38"/>
        <v/>
      </c>
      <c r="DT11" s="1">
        <f ca="1">IF(COUNTIF(INDIRECT(RIGHT(DT$1,3)&amp;"!"&amp;"$C$49"&amp;":"&amp;"$C$55"),Data0!$AV11)&gt;=1,"",ROW())</f>
        <v>11</v>
      </c>
      <c r="DU11" s="1" t="str">
        <f t="shared" ca="1" si="39"/>
        <v/>
      </c>
      <c r="DV11" s="1">
        <f ca="1">IF(COUNTIF(INDIRECT(RIGHT(DV$1,3)&amp;"!"&amp;"$C$57"&amp;":"&amp;"$C$59"),Data0!$AW11)&gt;=1,"",ROW())</f>
        <v>11</v>
      </c>
      <c r="DW11" s="1" t="str">
        <f t="shared" ca="1" si="40"/>
        <v/>
      </c>
      <c r="DX11" s="1">
        <f ca="1">IF(COUNTIF(INDIRECT(RIGHT(DX$1,3)&amp;"!"&amp;"$C$49"&amp;":"&amp;"$C$55"),Data0!$BB11)&gt;=1,"",ROW())</f>
        <v>11</v>
      </c>
      <c r="DY11" s="1" t="str">
        <f t="shared" ca="1" si="41"/>
        <v/>
      </c>
      <c r="DZ11" s="1">
        <f ca="1">IF(COUNTIF(INDIRECT(RIGHT(DZ$1,3)&amp;"!"&amp;"$C$57"&amp;":"&amp;"$C$59"),Data0!$BC11)&gt;=1,"",ROW())</f>
        <v>11</v>
      </c>
      <c r="EA11" s="1" t="str">
        <f t="shared" ca="1" si="42"/>
        <v/>
      </c>
      <c r="EB11" s="1">
        <f ca="1">IF(COUNTIF(INDIRECT(RIGHT(EB$1,3)&amp;"!"&amp;"$C$49"&amp;":"&amp;"$C$55"),Data0!$BB11)&gt;=1,"",ROW())</f>
        <v>11</v>
      </c>
      <c r="EC11" s="1" t="str">
        <f t="shared" ca="1" si="43"/>
        <v/>
      </c>
      <c r="ED11" s="1">
        <f ca="1">IF(COUNTIF(INDIRECT(RIGHT(ED$1,3)&amp;"!"&amp;"$C$57"&amp;":"&amp;"$C$59"),Data0!$BC11)&gt;=1,"",ROW())</f>
        <v>11</v>
      </c>
      <c r="EE11" s="1" t="str">
        <f t="shared" ca="1" si="44"/>
        <v/>
      </c>
      <c r="EF11" s="1">
        <f ca="1">IF(COUNTIF(INDIRECT(RIGHT(EF$1,3)&amp;"!"&amp;"$C$49"&amp;":"&amp;"$C$55"),Data0!$BB11)&gt;=1,"",ROW())</f>
        <v>11</v>
      </c>
      <c r="EG11" s="1" t="str">
        <f t="shared" ca="1" si="45"/>
        <v/>
      </c>
      <c r="EH11" s="1">
        <f ca="1">IF(COUNTIF(INDIRECT(RIGHT(EH$1,3)&amp;"!"&amp;"$C$57"&amp;":"&amp;"$C$59"),Data0!$BC11)&gt;=1,"",ROW())</f>
        <v>11</v>
      </c>
      <c r="EI11" s="1" t="str">
        <f t="shared" ca="1" si="46"/>
        <v/>
      </c>
      <c r="EJ11" s="1">
        <f ca="1">IF(COUNTIF(INDIRECT(RIGHT(EJ$1,3)&amp;"!"&amp;"$C$49"&amp;":"&amp;"$C$55"),Data0!$BB11)&gt;=1,"",ROW())</f>
        <v>11</v>
      </c>
      <c r="EK11" s="1" t="str">
        <f t="shared" ca="1" si="47"/>
        <v/>
      </c>
      <c r="EL11" s="1">
        <f ca="1">IF(COUNTIF(INDIRECT(RIGHT(EL$1,3)&amp;"!"&amp;"$C$57"&amp;":"&amp;"$C$59"),Data0!$BC11)&gt;=1,"",ROW())</f>
        <v>11</v>
      </c>
      <c r="EM11" s="1" t="str">
        <f t="shared" ca="1" si="48"/>
        <v/>
      </c>
      <c r="EN11" s="1">
        <f ca="1">IF(COUNTIF(INDIRECT(RIGHT(EN$1,3)&amp;"!"&amp;"$C$49"&amp;":"&amp;"$C$55"),Data0!$BB11)&gt;=1,"",ROW())</f>
        <v>11</v>
      </c>
      <c r="EO11" s="1" t="str">
        <f t="shared" ca="1" si="49"/>
        <v/>
      </c>
      <c r="EP11" s="1">
        <f ca="1">IF(COUNTIF(INDIRECT(RIGHT(EP$1,3)&amp;"!"&amp;"$C$57"&amp;":"&amp;"$C$59"),Data0!$BC11)&gt;=1,"",ROW())</f>
        <v>11</v>
      </c>
      <c r="EQ11" s="1" t="str">
        <f t="shared" ca="1" si="50"/>
        <v/>
      </c>
      <c r="ER11" s="1">
        <f ca="1">IF(COUNTIF(INDIRECT(RIGHT(ER$1,3)&amp;"!"&amp;"$C$49"&amp;":"&amp;"$C$55"),Data0!$BB11)&gt;=1,"",ROW())</f>
        <v>11</v>
      </c>
      <c r="ES11" s="1" t="str">
        <f t="shared" ca="1" si="51"/>
        <v/>
      </c>
      <c r="ET11" s="1">
        <f ca="1">IF(COUNTIF(INDIRECT(RIGHT(ET$1,3)&amp;"!"&amp;"$C$57"&amp;":"&amp;"$C$59"),Data0!$BC11)&gt;=1,"",ROW())</f>
        <v>11</v>
      </c>
      <c r="EU11" s="1" t="str">
        <f t="shared" ca="1" si="52"/>
        <v/>
      </c>
    </row>
    <row r="12" spans="1:151" ht="25.5">
      <c r="A12" s="16">
        <v>11</v>
      </c>
      <c r="B12" s="22" t="s">
        <v>543</v>
      </c>
      <c r="C12" s="16" t="s">
        <v>247</v>
      </c>
      <c r="D12" s="16"/>
      <c r="G12" s="16" t="s">
        <v>2</v>
      </c>
      <c r="H12" s="22" t="s">
        <v>1</v>
      </c>
      <c r="I12" s="22">
        <v>13</v>
      </c>
      <c r="J12" s="1"/>
      <c r="N12" s="22" t="s">
        <v>502</v>
      </c>
      <c r="O12" s="172"/>
      <c r="P12" s="46" t="str">
        <f t="shared" si="53"/>
        <v/>
      </c>
      <c r="Q12" s="46" t="e">
        <f t="shared" si="54"/>
        <v>#N/A</v>
      </c>
      <c r="R12" s="47" t="str">
        <f>'1'!M40</f>
        <v/>
      </c>
      <c r="S12" s="6"/>
      <c r="V12"/>
      <c r="W12" s="22" t="s">
        <v>149</v>
      </c>
      <c r="X12" s="22" t="s">
        <v>247</v>
      </c>
      <c r="Y12" s="22" t="s">
        <v>603</v>
      </c>
      <c r="Z12" s="22" t="s">
        <v>124</v>
      </c>
      <c r="AA12" s="22" t="s">
        <v>150</v>
      </c>
      <c r="AB12" s="22" t="s">
        <v>146</v>
      </c>
      <c r="AD12" s="519">
        <v>1</v>
      </c>
      <c r="AE12" s="526" t="s">
        <v>1115</v>
      </c>
      <c r="AF12" s="441">
        <f>IF(AND(COUNTIF(AG$2:AG12,AG12)=1,AG12&lt;&gt;""),AF11+1,AF11)</f>
        <v>1</v>
      </c>
      <c r="AG12" s="469" t="str">
        <f t="shared" si="55"/>
        <v/>
      </c>
      <c r="AH12" s="441">
        <f>IF(AND(COUNTIF(AI$2:AI12,AI12)=1,AI12&lt;&gt;""),AH11+1,AH11)</f>
        <v>1</v>
      </c>
      <c r="AI12" s="469" t="str">
        <f t="shared" si="56"/>
        <v/>
      </c>
      <c r="AJ12" s="498" t="str">
        <f t="shared" si="57"/>
        <v/>
      </c>
      <c r="AK12" s="498" t="str">
        <f t="shared" si="58"/>
        <v/>
      </c>
      <c r="AL12" s="441">
        <f>IF(AND(COUNTIF(AM$2:AM12,AM12)=1,AM12&lt;&gt;""),AL11+1,AL11)</f>
        <v>1</v>
      </c>
      <c r="AM12" s="469" t="str">
        <f t="shared" si="0"/>
        <v/>
      </c>
      <c r="AN12" s="441">
        <f>IF(AND(COUNTIF(AO$2:AO12,AO12)=1,AO12&lt;&gt;""),AN11+1,AN11)</f>
        <v>1</v>
      </c>
      <c r="AO12" s="469" t="str">
        <f t="shared" si="1"/>
        <v/>
      </c>
      <c r="AP12" s="498" t="str">
        <f t="shared" si="59"/>
        <v/>
      </c>
      <c r="AQ12" s="498" t="str">
        <f t="shared" si="60"/>
        <v/>
      </c>
      <c r="AR12" s="441">
        <f>IF(AND(COUNTIF(AS$2:AS12,AS12)=1,AS12&lt;&gt;""),AR11+1,AR11)</f>
        <v>1</v>
      </c>
      <c r="AS12" s="469" t="str">
        <f t="shared" si="2"/>
        <v/>
      </c>
      <c r="AT12" s="441">
        <f>IF(AND(COUNTIF(AU$2:AU12,AU12)=1,AU12&lt;&gt;""),AT11+1,AT11)</f>
        <v>1</v>
      </c>
      <c r="AU12" s="469" t="str">
        <f t="shared" si="3"/>
        <v/>
      </c>
      <c r="AV12" s="498" t="str">
        <f t="shared" si="61"/>
        <v/>
      </c>
      <c r="AW12" s="498" t="str">
        <f t="shared" si="62"/>
        <v/>
      </c>
      <c r="AX12" s="441">
        <f>IF(AND(COUNTIF(AY$2:AY12,AY12)=1,AY12&lt;&gt;""),AX11+1,AX11)</f>
        <v>1</v>
      </c>
      <c r="AY12" s="469" t="str">
        <f t="shared" si="4"/>
        <v/>
      </c>
      <c r="AZ12" s="441">
        <f>IF(AND(COUNTIF(BA$2:BA12,BA12)=1,BA12&lt;&gt;""),AZ11+1,AZ11)</f>
        <v>1</v>
      </c>
      <c r="BA12" s="469" t="str">
        <f t="shared" si="5"/>
        <v/>
      </c>
      <c r="BB12" s="498" t="str">
        <f t="shared" si="63"/>
        <v/>
      </c>
      <c r="BC12" s="498" t="str">
        <f t="shared" si="64"/>
        <v/>
      </c>
      <c r="BD12" s="1">
        <f ca="1">IF(COUNTIF(INDIRECT(RIGHT(BD$1,3)&amp;"!"&amp;"$C$49"&amp;":"&amp;"$C$55"),Data0!$AJ12)&gt;=1,"",ROW())</f>
        <v>12</v>
      </c>
      <c r="BE12" s="1" t="str">
        <f t="shared" ca="1" si="65"/>
        <v/>
      </c>
      <c r="BF12" s="1">
        <f ca="1">IF(COUNTIF(INDIRECT(RIGHT(BF$1,3)&amp;"!"&amp;"$C$57"&amp;":"&amp;"$C$59"),Data0!$AK12)&gt;=1,"",ROW())</f>
        <v>12</v>
      </c>
      <c r="BG12" s="1" t="str">
        <f t="shared" ca="1" si="6"/>
        <v/>
      </c>
      <c r="BH12" s="1">
        <f ca="1">IF(COUNTIF(INDIRECT(RIGHT(BH$1,3)&amp;"!"&amp;"$C$49"&amp;":"&amp;"$C$55"),Data0!$AJ12)&gt;=1,"",ROW())</f>
        <v>12</v>
      </c>
      <c r="BI12" s="1" t="str">
        <f t="shared" ca="1" si="7"/>
        <v/>
      </c>
      <c r="BJ12" s="1">
        <f ca="1">IF(COUNTIF(INDIRECT(RIGHT(BJ$1,3)&amp;"!"&amp;"$C$57"&amp;":"&amp;"$C$59"),Data0!$AK12)&gt;=1,"",ROW())</f>
        <v>12</v>
      </c>
      <c r="BK12" s="1" t="str">
        <f t="shared" ca="1" si="8"/>
        <v/>
      </c>
      <c r="BL12" s="1">
        <f ca="1">IF(COUNTIF(INDIRECT(RIGHT(BL$1,3)&amp;"!"&amp;"$C$49"&amp;":"&amp;"$C$55"),Data0!$AJ12)&gt;=1,"",ROW())</f>
        <v>12</v>
      </c>
      <c r="BM12" s="1" t="str">
        <f t="shared" ca="1" si="9"/>
        <v/>
      </c>
      <c r="BN12" s="1">
        <f ca="1">IF(COUNTIF(INDIRECT(RIGHT(BN$1,3)&amp;"!"&amp;"$C$57"&amp;":"&amp;"$C$59"),Data0!$AK12)&gt;=1,"",ROW())</f>
        <v>12</v>
      </c>
      <c r="BO12" s="1" t="str">
        <f t="shared" ca="1" si="10"/>
        <v/>
      </c>
      <c r="BP12" s="1">
        <f ca="1">IF(COUNTIF(INDIRECT(RIGHT(BP$1,3)&amp;"!"&amp;"$C$49"&amp;":"&amp;"$C$55"),Data0!$AJ12)&gt;=1,"",ROW())</f>
        <v>12</v>
      </c>
      <c r="BQ12" s="1" t="str">
        <f t="shared" ca="1" si="11"/>
        <v/>
      </c>
      <c r="BR12" s="1">
        <f ca="1">IF(COUNTIF(INDIRECT(RIGHT(BR$1,3)&amp;"!"&amp;"$C$57"&amp;":"&amp;"$C$59"),Data0!$AK12)&gt;=1,"",ROW())</f>
        <v>12</v>
      </c>
      <c r="BS12" s="1" t="str">
        <f t="shared" ca="1" si="12"/>
        <v/>
      </c>
      <c r="BT12" s="1">
        <f ca="1">IF(COUNTIF(INDIRECT(RIGHT(BT$1,3)&amp;"!"&amp;"$C$49"&amp;":"&amp;"$C$55"),Data0!$AJ12)&gt;=1,"",ROW())</f>
        <v>12</v>
      </c>
      <c r="BU12" s="1" t="str">
        <f t="shared" ca="1" si="13"/>
        <v/>
      </c>
      <c r="BV12" s="1">
        <f ca="1">IF(COUNTIF(INDIRECT(RIGHT(BV$1,3)&amp;"!"&amp;"$C$57"&amp;":"&amp;"$C$59"),Data0!$AK12)&gt;=1,"",ROW())</f>
        <v>12</v>
      </c>
      <c r="BW12" s="1" t="str">
        <f t="shared" ca="1" si="14"/>
        <v/>
      </c>
      <c r="BX12" s="1">
        <f ca="1">IF(COUNTIF(INDIRECT(RIGHT(BX$1,3)&amp;"!"&amp;"$C$49"&amp;":"&amp;"$C$55"),Data0!$AJ12)&gt;=1,"",ROW())</f>
        <v>12</v>
      </c>
      <c r="BY12" s="1" t="str">
        <f t="shared" ca="1" si="15"/>
        <v/>
      </c>
      <c r="BZ12" s="1">
        <f ca="1">IF(COUNTIF(INDIRECT(RIGHT(BZ$1,3)&amp;"!"&amp;"$C$57"&amp;":"&amp;"$C$59"),Data0!$AK12)&gt;=1,"",ROW())</f>
        <v>12</v>
      </c>
      <c r="CA12" s="1" t="str">
        <f t="shared" ca="1" si="16"/>
        <v/>
      </c>
      <c r="CB12" s="1">
        <f ca="1">IF(COUNTIF(INDIRECT(RIGHT(CB$1,3)&amp;"!"&amp;"$C$49"&amp;":"&amp;"$C$55"),Data0!$AP12)&gt;=1,"",ROW())</f>
        <v>12</v>
      </c>
      <c r="CC12" s="1" t="str">
        <f t="shared" ca="1" si="17"/>
        <v/>
      </c>
      <c r="CD12" s="1">
        <f ca="1">IF(COUNTIF(INDIRECT(RIGHT(CD$1,3)&amp;"!"&amp;"$C$57"&amp;":"&amp;"$C$59"),Data0!$AQ12)&gt;=1,"",ROW())</f>
        <v>12</v>
      </c>
      <c r="CE12" s="1" t="str">
        <f t="shared" ca="1" si="18"/>
        <v/>
      </c>
      <c r="CF12" s="1">
        <f ca="1">IF(COUNTIF(INDIRECT(RIGHT(CF$1,3)&amp;"!"&amp;"$C$49"&amp;":"&amp;"$C$55"),Data0!$AP12)&gt;=1,"",ROW())</f>
        <v>12</v>
      </c>
      <c r="CG12" s="1" t="str">
        <f t="shared" ca="1" si="19"/>
        <v/>
      </c>
      <c r="CH12" s="1">
        <f ca="1">IF(COUNTIF(INDIRECT(RIGHT(CH$1,3)&amp;"!"&amp;"$C$57"&amp;":"&amp;"$C$59"),Data0!$AQ12)&gt;=1,"",ROW())</f>
        <v>12</v>
      </c>
      <c r="CI12" s="1" t="str">
        <f t="shared" ca="1" si="20"/>
        <v/>
      </c>
      <c r="CJ12" s="1">
        <f ca="1">IF(COUNTIF(INDIRECT(RIGHT(CJ$1,3)&amp;"!"&amp;"$C$49"&amp;":"&amp;"$C$55"),Data0!$AP12)&gt;=1,"",ROW())</f>
        <v>12</v>
      </c>
      <c r="CK12" s="1" t="str">
        <f t="shared" ca="1" si="21"/>
        <v/>
      </c>
      <c r="CL12" s="1">
        <f ca="1">IF(COUNTIF(INDIRECT(RIGHT(CL$1,3)&amp;"!"&amp;"$C$57"&amp;":"&amp;"$C$59"),Data0!$AQ12)&gt;=1,"",ROW())</f>
        <v>12</v>
      </c>
      <c r="CM12" s="1" t="str">
        <f t="shared" ca="1" si="22"/>
        <v/>
      </c>
      <c r="CN12" s="1">
        <f ca="1">IF(COUNTIF(INDIRECT(RIGHT(CN$1,3)&amp;"!"&amp;"$C$49"&amp;":"&amp;"$C$55"),Data0!$AP12)&gt;=1,"",ROW())</f>
        <v>12</v>
      </c>
      <c r="CO12" s="1" t="str">
        <f t="shared" ca="1" si="23"/>
        <v/>
      </c>
      <c r="CP12" s="1">
        <f ca="1">IF(COUNTIF(INDIRECT(RIGHT(CP$1,3)&amp;"!"&amp;"$C$57"&amp;":"&amp;"$C$59"),Data0!$AQ12)&gt;=1,"",ROW())</f>
        <v>12</v>
      </c>
      <c r="CQ12" s="1" t="str">
        <f t="shared" ca="1" si="24"/>
        <v/>
      </c>
      <c r="CR12" s="1">
        <f ca="1">IF(COUNTIF(INDIRECT(RIGHT(CR$1,3)&amp;"!"&amp;"$C$49"&amp;":"&amp;"$C$55"),Data0!$AP12)&gt;=1,"",ROW())</f>
        <v>12</v>
      </c>
      <c r="CS12" s="1" t="str">
        <f t="shared" ca="1" si="25"/>
        <v/>
      </c>
      <c r="CT12" s="1">
        <f ca="1">IF(COUNTIF(INDIRECT(RIGHT(CT$1,3)&amp;"!"&amp;"$C$57"&amp;":"&amp;"$C$59"),Data0!$AQ12)&gt;=1,"",ROW())</f>
        <v>12</v>
      </c>
      <c r="CU12" s="1" t="str">
        <f t="shared" ca="1" si="26"/>
        <v/>
      </c>
      <c r="CV12" s="1">
        <f ca="1">IF(COUNTIF(INDIRECT(RIGHT(CV$1,3)&amp;"!"&amp;"$C$49"&amp;":"&amp;"$C$55"),Data0!$AP12)&gt;=1,"",ROW())</f>
        <v>12</v>
      </c>
      <c r="CW12" s="1" t="str">
        <f t="shared" ca="1" si="27"/>
        <v/>
      </c>
      <c r="CX12" s="1">
        <f ca="1">IF(COUNTIF(INDIRECT(RIGHT(CX$1,3)&amp;"!"&amp;"$C$57"&amp;":"&amp;"$C$59"),Data0!$AQ12)&gt;=1,"",ROW())</f>
        <v>12</v>
      </c>
      <c r="CY12" s="1" t="str">
        <f t="shared" ca="1" si="28"/>
        <v/>
      </c>
      <c r="CZ12" s="1">
        <f ca="1">IF(COUNTIF(INDIRECT(RIGHT(CZ$1,3)&amp;"!"&amp;"$C$49"&amp;":"&amp;"$C$55"),Data0!$AV12)&gt;=1,"",ROW())</f>
        <v>12</v>
      </c>
      <c r="DA12" s="1" t="str">
        <f t="shared" ca="1" si="29"/>
        <v/>
      </c>
      <c r="DB12" s="1">
        <f ca="1">IF(COUNTIF(INDIRECT(RIGHT(DB$1,3)&amp;"!"&amp;"$C$57"&amp;":"&amp;"$C$59"),Data0!$AW12)&gt;=1,"",ROW())</f>
        <v>12</v>
      </c>
      <c r="DC12" s="1" t="str">
        <f t="shared" ca="1" si="30"/>
        <v/>
      </c>
      <c r="DD12" s="1">
        <f ca="1">IF(COUNTIF(INDIRECT(RIGHT(DD$1,3)&amp;"!"&amp;"$C$49"&amp;":"&amp;"$C$55"),Data0!$AV12)&gt;=1,"",ROW())</f>
        <v>12</v>
      </c>
      <c r="DE12" s="1" t="str">
        <f t="shared" ca="1" si="31"/>
        <v/>
      </c>
      <c r="DF12" s="1">
        <f ca="1">IF(COUNTIF(INDIRECT(RIGHT(DF$1,3)&amp;"!"&amp;"$C$57"&amp;":"&amp;"$C$59"),Data0!$AW12)&gt;=1,"",ROW())</f>
        <v>12</v>
      </c>
      <c r="DG12" s="1" t="str">
        <f t="shared" ca="1" si="32"/>
        <v/>
      </c>
      <c r="DH12" s="1">
        <f ca="1">IF(COUNTIF(INDIRECT(RIGHT(DH$1,3)&amp;"!"&amp;"$C$49"&amp;":"&amp;"$C$55"),Data0!$AV12)&gt;=1,"",ROW())</f>
        <v>12</v>
      </c>
      <c r="DI12" s="1" t="str">
        <f t="shared" ca="1" si="33"/>
        <v/>
      </c>
      <c r="DJ12" s="1">
        <f ca="1">IF(COUNTIF(INDIRECT(RIGHT(DJ$1,3)&amp;"!"&amp;"$C$57"&amp;":"&amp;"$C$59"),Data0!$AW12)&gt;=1,"",ROW())</f>
        <v>12</v>
      </c>
      <c r="DK12" s="1" t="str">
        <f t="shared" ca="1" si="34"/>
        <v/>
      </c>
      <c r="DL12" s="1">
        <f ca="1">IF(COUNTIF(INDIRECT(RIGHT(DL$1,3)&amp;"!"&amp;"$C$49"&amp;":"&amp;"$C$55"),Data0!$AV12)&gt;=1,"",ROW())</f>
        <v>12</v>
      </c>
      <c r="DM12" s="1" t="str">
        <f t="shared" ca="1" si="35"/>
        <v/>
      </c>
      <c r="DN12" s="1">
        <f ca="1">IF(COUNTIF(INDIRECT(RIGHT(DN$1,3)&amp;"!"&amp;"$C$47"&amp;":"&amp;"$C$59"),Data0!$AW12)&gt;=1,"",ROW())</f>
        <v>12</v>
      </c>
      <c r="DO12" s="1" t="str">
        <f t="shared" ca="1" si="36"/>
        <v/>
      </c>
      <c r="DP12" s="1">
        <f ca="1">IF(COUNTIF(INDIRECT(RIGHT(DP$1,3)&amp;"!"&amp;"$C$49"&amp;":"&amp;"$C$55"),Data0!$AV12)&gt;=1,"",ROW())</f>
        <v>12</v>
      </c>
      <c r="DQ12" s="1" t="str">
        <f t="shared" ca="1" si="37"/>
        <v/>
      </c>
      <c r="DR12" s="1">
        <f ca="1">IF(COUNTIF(INDIRECT(RIGHT(DR$1,3)&amp;"!"&amp;"$C$57"&amp;":"&amp;"$C$59"),Data0!$AW12)&gt;=1,"",ROW())</f>
        <v>12</v>
      </c>
      <c r="DS12" s="1" t="str">
        <f t="shared" ca="1" si="38"/>
        <v/>
      </c>
      <c r="DT12" s="1">
        <f ca="1">IF(COUNTIF(INDIRECT(RIGHT(DT$1,3)&amp;"!"&amp;"$C$49"&amp;":"&amp;"$C$55"),Data0!$AV12)&gt;=1,"",ROW())</f>
        <v>12</v>
      </c>
      <c r="DU12" s="1" t="str">
        <f t="shared" ca="1" si="39"/>
        <v/>
      </c>
      <c r="DV12" s="1">
        <f ca="1">IF(COUNTIF(INDIRECT(RIGHT(DV$1,3)&amp;"!"&amp;"$C$57"&amp;":"&amp;"$C$59"),Data0!$AW12)&gt;=1,"",ROW())</f>
        <v>12</v>
      </c>
      <c r="DW12" s="1" t="str">
        <f t="shared" ca="1" si="40"/>
        <v/>
      </c>
      <c r="DX12" s="1">
        <f ca="1">IF(COUNTIF(INDIRECT(RIGHT(DX$1,3)&amp;"!"&amp;"$C$49"&amp;":"&amp;"$C$55"),Data0!$BB12)&gt;=1,"",ROW())</f>
        <v>12</v>
      </c>
      <c r="DY12" s="1" t="str">
        <f t="shared" ca="1" si="41"/>
        <v/>
      </c>
      <c r="DZ12" s="1">
        <f ca="1">IF(COUNTIF(INDIRECT(RIGHT(DZ$1,3)&amp;"!"&amp;"$C$57"&amp;":"&amp;"$C$59"),Data0!$BC12)&gt;=1,"",ROW())</f>
        <v>12</v>
      </c>
      <c r="EA12" s="1" t="str">
        <f t="shared" ca="1" si="42"/>
        <v/>
      </c>
      <c r="EB12" s="1">
        <f ca="1">IF(COUNTIF(INDIRECT(RIGHT(EB$1,3)&amp;"!"&amp;"$C$49"&amp;":"&amp;"$C$55"),Data0!$BB12)&gt;=1,"",ROW())</f>
        <v>12</v>
      </c>
      <c r="EC12" s="1" t="str">
        <f t="shared" ca="1" si="43"/>
        <v/>
      </c>
      <c r="ED12" s="1">
        <f ca="1">IF(COUNTIF(INDIRECT(RIGHT(ED$1,3)&amp;"!"&amp;"$C$57"&amp;":"&amp;"$C$59"),Data0!$BC12)&gt;=1,"",ROW())</f>
        <v>12</v>
      </c>
      <c r="EE12" s="1" t="str">
        <f t="shared" ca="1" si="44"/>
        <v/>
      </c>
      <c r="EF12" s="1">
        <f ca="1">IF(COUNTIF(INDIRECT(RIGHT(EF$1,3)&amp;"!"&amp;"$C$49"&amp;":"&amp;"$C$55"),Data0!$BB12)&gt;=1,"",ROW())</f>
        <v>12</v>
      </c>
      <c r="EG12" s="1" t="str">
        <f t="shared" ca="1" si="45"/>
        <v/>
      </c>
      <c r="EH12" s="1">
        <f ca="1">IF(COUNTIF(INDIRECT(RIGHT(EH$1,3)&amp;"!"&amp;"$C$57"&amp;":"&amp;"$C$59"),Data0!$BC12)&gt;=1,"",ROW())</f>
        <v>12</v>
      </c>
      <c r="EI12" s="1" t="str">
        <f t="shared" ca="1" si="46"/>
        <v/>
      </c>
      <c r="EJ12" s="1">
        <f ca="1">IF(COUNTIF(INDIRECT(RIGHT(EJ$1,3)&amp;"!"&amp;"$C$49"&amp;":"&amp;"$C$55"),Data0!$BB12)&gt;=1,"",ROW())</f>
        <v>12</v>
      </c>
      <c r="EK12" s="1" t="str">
        <f t="shared" ca="1" si="47"/>
        <v/>
      </c>
      <c r="EL12" s="1">
        <f ca="1">IF(COUNTIF(INDIRECT(RIGHT(EL$1,3)&amp;"!"&amp;"$C$57"&amp;":"&amp;"$C$59"),Data0!$BC12)&gt;=1,"",ROW())</f>
        <v>12</v>
      </c>
      <c r="EM12" s="1" t="str">
        <f t="shared" ca="1" si="48"/>
        <v/>
      </c>
      <c r="EN12" s="1">
        <f ca="1">IF(COUNTIF(INDIRECT(RIGHT(EN$1,3)&amp;"!"&amp;"$C$49"&amp;":"&amp;"$C$55"),Data0!$BB12)&gt;=1,"",ROW())</f>
        <v>12</v>
      </c>
      <c r="EO12" s="1" t="str">
        <f t="shared" ca="1" si="49"/>
        <v/>
      </c>
      <c r="EP12" s="1">
        <f ca="1">IF(COUNTIF(INDIRECT(RIGHT(EP$1,3)&amp;"!"&amp;"$C$57"&amp;":"&amp;"$C$59"),Data0!$BC12)&gt;=1,"",ROW())</f>
        <v>12</v>
      </c>
      <c r="EQ12" s="1" t="str">
        <f t="shared" ca="1" si="50"/>
        <v/>
      </c>
      <c r="ER12" s="1">
        <f ca="1">IF(COUNTIF(INDIRECT(RIGHT(ER$1,3)&amp;"!"&amp;"$C$49"&amp;":"&amp;"$C$55"),Data0!$BB12)&gt;=1,"",ROW())</f>
        <v>12</v>
      </c>
      <c r="ES12" s="1" t="str">
        <f t="shared" ca="1" si="51"/>
        <v/>
      </c>
      <c r="ET12" s="1">
        <f ca="1">IF(COUNTIF(INDIRECT(RIGHT(ET$1,3)&amp;"!"&amp;"$C$57"&amp;":"&amp;"$C$59"),Data0!$BC12)&gt;=1,"",ROW())</f>
        <v>12</v>
      </c>
      <c r="EU12" s="1" t="str">
        <f t="shared" ca="1" si="52"/>
        <v/>
      </c>
    </row>
    <row r="13" spans="1:151" ht="15.75" thickBot="1">
      <c r="A13" s="17">
        <v>12</v>
      </c>
      <c r="B13" s="23" t="s">
        <v>544</v>
      </c>
      <c r="C13" s="17" t="s">
        <v>248</v>
      </c>
      <c r="D13" s="17"/>
      <c r="G13" s="17" t="s">
        <v>2</v>
      </c>
      <c r="H13" s="23" t="s">
        <v>1</v>
      </c>
      <c r="I13" s="23">
        <v>14</v>
      </c>
      <c r="J13" s="1"/>
      <c r="N13" s="23" t="s">
        <v>503</v>
      </c>
      <c r="O13" s="173"/>
      <c r="P13" s="176" t="str">
        <f t="shared" si="53"/>
        <v/>
      </c>
      <c r="Q13" s="176" t="e">
        <f t="shared" si="54"/>
        <v>#N/A</v>
      </c>
      <c r="R13" s="35" t="str">
        <f>'1'!M41</f>
        <v/>
      </c>
      <c r="S13" s="6"/>
      <c r="V13"/>
      <c r="W13" s="23" t="s">
        <v>157</v>
      </c>
      <c r="X13" s="23" t="s">
        <v>248</v>
      </c>
      <c r="Y13" s="23" t="s">
        <v>604</v>
      </c>
      <c r="Z13" s="23" t="s">
        <v>125</v>
      </c>
      <c r="AA13" s="23" t="s">
        <v>151</v>
      </c>
      <c r="AB13" s="23" t="s">
        <v>144</v>
      </c>
      <c r="AD13" s="520">
        <v>1.05</v>
      </c>
      <c r="AE13" s="525" t="s">
        <v>1116</v>
      </c>
      <c r="AF13" s="441">
        <f>IF(AND(COUNTIF(AG$2:AG13,AG13)=1,AG13&lt;&gt;""),AF12+1,AF12)</f>
        <v>1</v>
      </c>
      <c r="AG13" s="469" t="str">
        <f t="shared" si="55"/>
        <v/>
      </c>
      <c r="AH13" s="441">
        <f>IF(AND(COUNTIF(AI$2:AI13,AI13)=1,AI13&lt;&gt;""),AH12+1,AH12)</f>
        <v>1</v>
      </c>
      <c r="AI13" s="469" t="str">
        <f t="shared" si="56"/>
        <v/>
      </c>
      <c r="AJ13" s="498" t="str">
        <f t="shared" si="57"/>
        <v/>
      </c>
      <c r="AK13" s="498" t="str">
        <f t="shared" si="58"/>
        <v/>
      </c>
      <c r="AL13" s="441">
        <f>IF(AND(COUNTIF(AM$2:AM13,AM13)=1,AM13&lt;&gt;""),AL12+1,AL12)</f>
        <v>1</v>
      </c>
      <c r="AM13" s="469" t="str">
        <f t="shared" si="0"/>
        <v/>
      </c>
      <c r="AN13" s="441">
        <f>IF(AND(COUNTIF(AO$2:AO13,AO13)=1,AO13&lt;&gt;""),AN12+1,AN12)</f>
        <v>1</v>
      </c>
      <c r="AO13" s="469" t="str">
        <f t="shared" si="1"/>
        <v/>
      </c>
      <c r="AP13" s="498" t="str">
        <f t="shared" si="59"/>
        <v/>
      </c>
      <c r="AQ13" s="498" t="str">
        <f t="shared" si="60"/>
        <v/>
      </c>
      <c r="AR13" s="441">
        <f>IF(AND(COUNTIF(AS$2:AS13,AS13)=1,AS13&lt;&gt;""),AR12+1,AR12)</f>
        <v>1</v>
      </c>
      <c r="AS13" s="469" t="str">
        <f t="shared" si="2"/>
        <v/>
      </c>
      <c r="AT13" s="441">
        <f>IF(AND(COUNTIF(AU$2:AU13,AU13)=1,AU13&lt;&gt;""),AT12+1,AT12)</f>
        <v>1</v>
      </c>
      <c r="AU13" s="469" t="str">
        <f t="shared" si="3"/>
        <v/>
      </c>
      <c r="AV13" s="498" t="str">
        <f t="shared" si="61"/>
        <v/>
      </c>
      <c r="AW13" s="498" t="str">
        <f t="shared" si="62"/>
        <v/>
      </c>
      <c r="AX13" s="441">
        <f>IF(AND(COUNTIF(AY$2:AY13,AY13)=1,AY13&lt;&gt;""),AX12+1,AX12)</f>
        <v>1</v>
      </c>
      <c r="AY13" s="469" t="str">
        <f t="shared" si="4"/>
        <v/>
      </c>
      <c r="AZ13" s="441">
        <f>IF(AND(COUNTIF(BA$2:BA13,BA13)=1,BA13&lt;&gt;""),AZ12+1,AZ12)</f>
        <v>1</v>
      </c>
      <c r="BA13" s="469" t="str">
        <f t="shared" si="5"/>
        <v/>
      </c>
      <c r="BB13" s="498" t="str">
        <f t="shared" si="63"/>
        <v/>
      </c>
      <c r="BC13" s="498" t="str">
        <f t="shared" si="64"/>
        <v/>
      </c>
      <c r="BD13" s="1">
        <f ca="1">IF(COUNTIF(INDIRECT(RIGHT(BD$1,3)&amp;"!"&amp;"$C$49"&amp;":"&amp;"$C$55"),Data0!$AJ13)&gt;=1,"",ROW())</f>
        <v>13</v>
      </c>
      <c r="BE13" s="1" t="str">
        <f t="shared" ca="1" si="65"/>
        <v/>
      </c>
      <c r="BF13" s="1">
        <f ca="1">IF(COUNTIF(INDIRECT(RIGHT(BF$1,3)&amp;"!"&amp;"$C$57"&amp;":"&amp;"$C$59"),Data0!$AK13)&gt;=1,"",ROW())</f>
        <v>13</v>
      </c>
      <c r="BG13" s="1" t="str">
        <f t="shared" ca="1" si="6"/>
        <v/>
      </c>
      <c r="BH13" s="1">
        <f ca="1">IF(COUNTIF(INDIRECT(RIGHT(BH$1,3)&amp;"!"&amp;"$C$49"&amp;":"&amp;"$C$55"),Data0!$AJ13)&gt;=1,"",ROW())</f>
        <v>13</v>
      </c>
      <c r="BI13" s="1" t="str">
        <f t="shared" ca="1" si="7"/>
        <v/>
      </c>
      <c r="BJ13" s="1">
        <f ca="1">IF(COUNTIF(INDIRECT(RIGHT(BJ$1,3)&amp;"!"&amp;"$C$57"&amp;":"&amp;"$C$59"),Data0!$AK13)&gt;=1,"",ROW())</f>
        <v>13</v>
      </c>
      <c r="BK13" s="1" t="str">
        <f t="shared" ca="1" si="8"/>
        <v/>
      </c>
      <c r="BL13" s="1">
        <f ca="1">IF(COUNTIF(INDIRECT(RIGHT(BL$1,3)&amp;"!"&amp;"$C$49"&amp;":"&amp;"$C$55"),Data0!$AJ13)&gt;=1,"",ROW())</f>
        <v>13</v>
      </c>
      <c r="BM13" s="1" t="str">
        <f t="shared" ca="1" si="9"/>
        <v/>
      </c>
      <c r="BN13" s="1">
        <f ca="1">IF(COUNTIF(INDIRECT(RIGHT(BN$1,3)&amp;"!"&amp;"$C$57"&amp;":"&amp;"$C$59"),Data0!$AK13)&gt;=1,"",ROW())</f>
        <v>13</v>
      </c>
      <c r="BO13" s="1" t="str">
        <f t="shared" ca="1" si="10"/>
        <v/>
      </c>
      <c r="BP13" s="1">
        <f ca="1">IF(COUNTIF(INDIRECT(RIGHT(BP$1,3)&amp;"!"&amp;"$C$49"&amp;":"&amp;"$C$55"),Data0!$AJ13)&gt;=1,"",ROW())</f>
        <v>13</v>
      </c>
      <c r="BQ13" s="1" t="str">
        <f t="shared" ca="1" si="11"/>
        <v/>
      </c>
      <c r="BR13" s="1">
        <f ca="1">IF(COUNTIF(INDIRECT(RIGHT(BR$1,3)&amp;"!"&amp;"$C$57"&amp;":"&amp;"$C$59"),Data0!$AK13)&gt;=1,"",ROW())</f>
        <v>13</v>
      </c>
      <c r="BS13" s="1" t="str">
        <f t="shared" ca="1" si="12"/>
        <v/>
      </c>
      <c r="BT13" s="1">
        <f ca="1">IF(COUNTIF(INDIRECT(RIGHT(BT$1,3)&amp;"!"&amp;"$C$49"&amp;":"&amp;"$C$55"),Data0!$AJ13)&gt;=1,"",ROW())</f>
        <v>13</v>
      </c>
      <c r="BU13" s="1" t="str">
        <f t="shared" ca="1" si="13"/>
        <v/>
      </c>
      <c r="BV13" s="1">
        <f ca="1">IF(COUNTIF(INDIRECT(RIGHT(BV$1,3)&amp;"!"&amp;"$C$57"&amp;":"&amp;"$C$59"),Data0!$AK13)&gt;=1,"",ROW())</f>
        <v>13</v>
      </c>
      <c r="BW13" s="1" t="str">
        <f t="shared" ca="1" si="14"/>
        <v/>
      </c>
      <c r="BX13" s="1">
        <f ca="1">IF(COUNTIF(INDIRECT(RIGHT(BX$1,3)&amp;"!"&amp;"$C$49"&amp;":"&amp;"$C$55"),Data0!$AJ13)&gt;=1,"",ROW())</f>
        <v>13</v>
      </c>
      <c r="BY13" s="1" t="str">
        <f t="shared" ca="1" si="15"/>
        <v/>
      </c>
      <c r="BZ13" s="1">
        <f ca="1">IF(COUNTIF(INDIRECT(RIGHT(BZ$1,3)&amp;"!"&amp;"$C$57"&amp;":"&amp;"$C$59"),Data0!$AK13)&gt;=1,"",ROW())</f>
        <v>13</v>
      </c>
      <c r="CA13" s="1" t="str">
        <f t="shared" ca="1" si="16"/>
        <v/>
      </c>
      <c r="CB13" s="1">
        <f ca="1">IF(COUNTIF(INDIRECT(RIGHT(CB$1,3)&amp;"!"&amp;"$C$49"&amp;":"&amp;"$C$55"),Data0!$AP13)&gt;=1,"",ROW())</f>
        <v>13</v>
      </c>
      <c r="CC13" s="1" t="str">
        <f t="shared" ca="1" si="17"/>
        <v/>
      </c>
      <c r="CD13" s="1">
        <f ca="1">IF(COUNTIF(INDIRECT(RIGHT(CD$1,3)&amp;"!"&amp;"$C$57"&amp;":"&amp;"$C$59"),Data0!$AQ13)&gt;=1,"",ROW())</f>
        <v>13</v>
      </c>
      <c r="CE13" s="1" t="str">
        <f t="shared" ca="1" si="18"/>
        <v/>
      </c>
      <c r="CF13" s="1">
        <f ca="1">IF(COUNTIF(INDIRECT(RIGHT(CF$1,3)&amp;"!"&amp;"$C$49"&amp;":"&amp;"$C$55"),Data0!$AP13)&gt;=1,"",ROW())</f>
        <v>13</v>
      </c>
      <c r="CG13" s="1" t="str">
        <f t="shared" ca="1" si="19"/>
        <v/>
      </c>
      <c r="CH13" s="1">
        <f ca="1">IF(COUNTIF(INDIRECT(RIGHT(CH$1,3)&amp;"!"&amp;"$C$57"&amp;":"&amp;"$C$59"),Data0!$AQ13)&gt;=1,"",ROW())</f>
        <v>13</v>
      </c>
      <c r="CI13" s="1" t="str">
        <f t="shared" ca="1" si="20"/>
        <v/>
      </c>
      <c r="CJ13" s="1">
        <f ca="1">IF(COUNTIF(INDIRECT(RIGHT(CJ$1,3)&amp;"!"&amp;"$C$49"&amp;":"&amp;"$C$55"),Data0!$AP13)&gt;=1,"",ROW())</f>
        <v>13</v>
      </c>
      <c r="CK13" s="1" t="str">
        <f t="shared" ca="1" si="21"/>
        <v/>
      </c>
      <c r="CL13" s="1">
        <f ca="1">IF(COUNTIF(INDIRECT(RIGHT(CL$1,3)&amp;"!"&amp;"$C$57"&amp;":"&amp;"$C$59"),Data0!$AQ13)&gt;=1,"",ROW())</f>
        <v>13</v>
      </c>
      <c r="CM13" s="1" t="str">
        <f t="shared" ca="1" si="22"/>
        <v/>
      </c>
      <c r="CN13" s="1">
        <f ca="1">IF(COUNTIF(INDIRECT(RIGHT(CN$1,3)&amp;"!"&amp;"$C$49"&amp;":"&amp;"$C$55"),Data0!$AP13)&gt;=1,"",ROW())</f>
        <v>13</v>
      </c>
      <c r="CO13" s="1" t="str">
        <f t="shared" ca="1" si="23"/>
        <v/>
      </c>
      <c r="CP13" s="1">
        <f ca="1">IF(COUNTIF(INDIRECT(RIGHT(CP$1,3)&amp;"!"&amp;"$C$57"&amp;":"&amp;"$C$59"),Data0!$AQ13)&gt;=1,"",ROW())</f>
        <v>13</v>
      </c>
      <c r="CQ13" s="1" t="str">
        <f t="shared" ca="1" si="24"/>
        <v/>
      </c>
      <c r="CR13" s="1">
        <f ca="1">IF(COUNTIF(INDIRECT(RIGHT(CR$1,3)&amp;"!"&amp;"$C$49"&amp;":"&amp;"$C$55"),Data0!$AP13)&gt;=1,"",ROW())</f>
        <v>13</v>
      </c>
      <c r="CS13" s="1" t="str">
        <f t="shared" ca="1" si="25"/>
        <v/>
      </c>
      <c r="CT13" s="1">
        <f ca="1">IF(COUNTIF(INDIRECT(RIGHT(CT$1,3)&amp;"!"&amp;"$C$57"&amp;":"&amp;"$C$59"),Data0!$AQ13)&gt;=1,"",ROW())</f>
        <v>13</v>
      </c>
      <c r="CU13" s="1" t="str">
        <f t="shared" ca="1" si="26"/>
        <v/>
      </c>
      <c r="CV13" s="1">
        <f ca="1">IF(COUNTIF(INDIRECT(RIGHT(CV$1,3)&amp;"!"&amp;"$C$49"&amp;":"&amp;"$C$55"),Data0!$AP13)&gt;=1,"",ROW())</f>
        <v>13</v>
      </c>
      <c r="CW13" s="1" t="str">
        <f t="shared" ca="1" si="27"/>
        <v/>
      </c>
      <c r="CX13" s="1">
        <f ca="1">IF(COUNTIF(INDIRECT(RIGHT(CX$1,3)&amp;"!"&amp;"$C$57"&amp;":"&amp;"$C$59"),Data0!$AQ13)&gt;=1,"",ROW())</f>
        <v>13</v>
      </c>
      <c r="CY13" s="1" t="str">
        <f t="shared" ca="1" si="28"/>
        <v/>
      </c>
      <c r="CZ13" s="1">
        <f ca="1">IF(COUNTIF(INDIRECT(RIGHT(CZ$1,3)&amp;"!"&amp;"$C$49"&amp;":"&amp;"$C$55"),Data0!$AV13)&gt;=1,"",ROW())</f>
        <v>13</v>
      </c>
      <c r="DA13" s="1" t="str">
        <f t="shared" ca="1" si="29"/>
        <v/>
      </c>
      <c r="DB13" s="1">
        <f ca="1">IF(COUNTIF(INDIRECT(RIGHT(DB$1,3)&amp;"!"&amp;"$C$57"&amp;":"&amp;"$C$59"),Data0!$AW13)&gt;=1,"",ROW())</f>
        <v>13</v>
      </c>
      <c r="DC13" s="1" t="str">
        <f t="shared" ca="1" si="30"/>
        <v/>
      </c>
      <c r="DD13" s="1">
        <f ca="1">IF(COUNTIF(INDIRECT(RIGHT(DD$1,3)&amp;"!"&amp;"$C$49"&amp;":"&amp;"$C$55"),Data0!$AV13)&gt;=1,"",ROW())</f>
        <v>13</v>
      </c>
      <c r="DE13" s="1" t="str">
        <f t="shared" ca="1" si="31"/>
        <v/>
      </c>
      <c r="DF13" s="1">
        <f ca="1">IF(COUNTIF(INDIRECT(RIGHT(DF$1,3)&amp;"!"&amp;"$C$57"&amp;":"&amp;"$C$59"),Data0!$AW13)&gt;=1,"",ROW())</f>
        <v>13</v>
      </c>
      <c r="DG13" s="1" t="str">
        <f t="shared" ca="1" si="32"/>
        <v/>
      </c>
      <c r="DH13" s="1">
        <f ca="1">IF(COUNTIF(INDIRECT(RIGHT(DH$1,3)&amp;"!"&amp;"$C$49"&amp;":"&amp;"$C$55"),Data0!$AV13)&gt;=1,"",ROW())</f>
        <v>13</v>
      </c>
      <c r="DI13" s="1" t="str">
        <f t="shared" ca="1" si="33"/>
        <v/>
      </c>
      <c r="DJ13" s="1">
        <f ca="1">IF(COUNTIF(INDIRECT(RIGHT(DJ$1,3)&amp;"!"&amp;"$C$57"&amp;":"&amp;"$C$59"),Data0!$AW13)&gt;=1,"",ROW())</f>
        <v>13</v>
      </c>
      <c r="DK13" s="1" t="str">
        <f t="shared" ca="1" si="34"/>
        <v/>
      </c>
      <c r="DL13" s="1">
        <f ca="1">IF(COUNTIF(INDIRECT(RIGHT(DL$1,3)&amp;"!"&amp;"$C$49"&amp;":"&amp;"$C$55"),Data0!$AV13)&gt;=1,"",ROW())</f>
        <v>13</v>
      </c>
      <c r="DM13" s="1" t="str">
        <f t="shared" ca="1" si="35"/>
        <v/>
      </c>
      <c r="DN13" s="1">
        <f ca="1">IF(COUNTIF(INDIRECT(RIGHT(DN$1,3)&amp;"!"&amp;"$C$47"&amp;":"&amp;"$C$59"),Data0!$AW13)&gt;=1,"",ROW())</f>
        <v>13</v>
      </c>
      <c r="DO13" s="1" t="str">
        <f t="shared" ca="1" si="36"/>
        <v/>
      </c>
      <c r="DP13" s="1">
        <f ca="1">IF(COUNTIF(INDIRECT(RIGHT(DP$1,3)&amp;"!"&amp;"$C$49"&amp;":"&amp;"$C$55"),Data0!$AV13)&gt;=1,"",ROW())</f>
        <v>13</v>
      </c>
      <c r="DQ13" s="1" t="str">
        <f t="shared" ca="1" si="37"/>
        <v/>
      </c>
      <c r="DR13" s="1">
        <f ca="1">IF(COUNTIF(INDIRECT(RIGHT(DR$1,3)&amp;"!"&amp;"$C$57"&amp;":"&amp;"$C$59"),Data0!$AW13)&gt;=1,"",ROW())</f>
        <v>13</v>
      </c>
      <c r="DS13" s="1" t="str">
        <f t="shared" ca="1" si="38"/>
        <v/>
      </c>
      <c r="DT13" s="1">
        <f ca="1">IF(COUNTIF(INDIRECT(RIGHT(DT$1,3)&amp;"!"&amp;"$C$49"&amp;":"&amp;"$C$55"),Data0!$AV13)&gt;=1,"",ROW())</f>
        <v>13</v>
      </c>
      <c r="DU13" s="1" t="str">
        <f t="shared" ca="1" si="39"/>
        <v/>
      </c>
      <c r="DV13" s="1">
        <f ca="1">IF(COUNTIF(INDIRECT(RIGHT(DV$1,3)&amp;"!"&amp;"$C$57"&amp;":"&amp;"$C$59"),Data0!$AW13)&gt;=1,"",ROW())</f>
        <v>13</v>
      </c>
      <c r="DW13" s="1" t="str">
        <f t="shared" ca="1" si="40"/>
        <v/>
      </c>
      <c r="DX13" s="1">
        <f ca="1">IF(COUNTIF(INDIRECT(RIGHT(DX$1,3)&amp;"!"&amp;"$C$49"&amp;":"&amp;"$C$55"),Data0!$BB13)&gt;=1,"",ROW())</f>
        <v>13</v>
      </c>
      <c r="DY13" s="1" t="str">
        <f t="shared" ca="1" si="41"/>
        <v/>
      </c>
      <c r="DZ13" s="1">
        <f ca="1">IF(COUNTIF(INDIRECT(RIGHT(DZ$1,3)&amp;"!"&amp;"$C$57"&amp;":"&amp;"$C$59"),Data0!$BC13)&gt;=1,"",ROW())</f>
        <v>13</v>
      </c>
      <c r="EA13" s="1" t="str">
        <f t="shared" ca="1" si="42"/>
        <v/>
      </c>
      <c r="EB13" s="1">
        <f ca="1">IF(COUNTIF(INDIRECT(RIGHT(EB$1,3)&amp;"!"&amp;"$C$49"&amp;":"&amp;"$C$55"),Data0!$BB13)&gt;=1,"",ROW())</f>
        <v>13</v>
      </c>
      <c r="EC13" s="1" t="str">
        <f t="shared" ca="1" si="43"/>
        <v/>
      </c>
      <c r="ED13" s="1">
        <f ca="1">IF(COUNTIF(INDIRECT(RIGHT(ED$1,3)&amp;"!"&amp;"$C$57"&amp;":"&amp;"$C$59"),Data0!$BC13)&gt;=1,"",ROW())</f>
        <v>13</v>
      </c>
      <c r="EE13" s="1" t="str">
        <f t="shared" ca="1" si="44"/>
        <v/>
      </c>
      <c r="EF13" s="1">
        <f ca="1">IF(COUNTIF(INDIRECT(RIGHT(EF$1,3)&amp;"!"&amp;"$C$49"&amp;":"&amp;"$C$55"),Data0!$BB13)&gt;=1,"",ROW())</f>
        <v>13</v>
      </c>
      <c r="EG13" s="1" t="str">
        <f t="shared" ca="1" si="45"/>
        <v/>
      </c>
      <c r="EH13" s="1">
        <f ca="1">IF(COUNTIF(INDIRECT(RIGHT(EH$1,3)&amp;"!"&amp;"$C$57"&amp;":"&amp;"$C$59"),Data0!$BC13)&gt;=1,"",ROW())</f>
        <v>13</v>
      </c>
      <c r="EI13" s="1" t="str">
        <f t="shared" ca="1" si="46"/>
        <v/>
      </c>
      <c r="EJ13" s="1">
        <f ca="1">IF(COUNTIF(INDIRECT(RIGHT(EJ$1,3)&amp;"!"&amp;"$C$49"&amp;":"&amp;"$C$55"),Data0!$BB13)&gt;=1,"",ROW())</f>
        <v>13</v>
      </c>
      <c r="EK13" s="1" t="str">
        <f t="shared" ca="1" si="47"/>
        <v/>
      </c>
      <c r="EL13" s="1">
        <f ca="1">IF(COUNTIF(INDIRECT(RIGHT(EL$1,3)&amp;"!"&amp;"$C$57"&amp;":"&amp;"$C$59"),Data0!$BC13)&gt;=1,"",ROW())</f>
        <v>13</v>
      </c>
      <c r="EM13" s="1" t="str">
        <f t="shared" ca="1" si="48"/>
        <v/>
      </c>
      <c r="EN13" s="1">
        <f ca="1">IF(COUNTIF(INDIRECT(RIGHT(EN$1,3)&amp;"!"&amp;"$C$49"&amp;":"&amp;"$C$55"),Data0!$BB13)&gt;=1,"",ROW())</f>
        <v>13</v>
      </c>
      <c r="EO13" s="1" t="str">
        <f t="shared" ca="1" si="49"/>
        <v/>
      </c>
      <c r="EP13" s="1">
        <f ca="1">IF(COUNTIF(INDIRECT(RIGHT(EP$1,3)&amp;"!"&amp;"$C$57"&amp;":"&amp;"$C$59"),Data0!$BC13)&gt;=1,"",ROW())</f>
        <v>13</v>
      </c>
      <c r="EQ13" s="1" t="str">
        <f t="shared" ca="1" si="50"/>
        <v/>
      </c>
      <c r="ER13" s="1">
        <f ca="1">IF(COUNTIF(INDIRECT(RIGHT(ER$1,3)&amp;"!"&amp;"$C$49"&amp;":"&amp;"$C$55"),Data0!$BB13)&gt;=1,"",ROW())</f>
        <v>13</v>
      </c>
      <c r="ES13" s="1" t="str">
        <f t="shared" ca="1" si="51"/>
        <v/>
      </c>
      <c r="ET13" s="1">
        <f ca="1">IF(COUNTIF(INDIRECT(RIGHT(ET$1,3)&amp;"!"&amp;"$C$57"&amp;":"&amp;"$C$59"),Data0!$BC13)&gt;=1,"",ROW())</f>
        <v>13</v>
      </c>
      <c r="EU13" s="1" t="str">
        <f t="shared" ca="1" si="52"/>
        <v/>
      </c>
    </row>
    <row r="14" spans="1:151" ht="15">
      <c r="A14" s="16">
        <v>13</v>
      </c>
      <c r="B14" s="22" t="s">
        <v>544</v>
      </c>
      <c r="C14" s="16" t="s">
        <v>252</v>
      </c>
      <c r="D14" s="16"/>
      <c r="G14" s="16" t="s">
        <v>1</v>
      </c>
      <c r="H14" s="22" t="s">
        <v>1</v>
      </c>
      <c r="I14" s="22">
        <v>15</v>
      </c>
      <c r="J14" s="1"/>
      <c r="N14" s="22" t="s">
        <v>504</v>
      </c>
      <c r="O14" s="172"/>
      <c r="P14" s="174" t="str">
        <f t="shared" si="53"/>
        <v/>
      </c>
      <c r="Q14" s="174" t="e">
        <f t="shared" si="54"/>
        <v>#N/A</v>
      </c>
      <c r="R14" s="175" t="str">
        <f>'1'!O38</f>
        <v/>
      </c>
      <c r="S14" s="6"/>
      <c r="V14"/>
      <c r="W14" s="22" t="s">
        <v>158</v>
      </c>
      <c r="X14" s="22" t="s">
        <v>252</v>
      </c>
      <c r="Y14" s="22" t="s">
        <v>605</v>
      </c>
      <c r="Z14" s="22" t="s">
        <v>126</v>
      </c>
      <c r="AA14" s="22" t="s">
        <v>152</v>
      </c>
      <c r="AB14" s="22" t="s">
        <v>145</v>
      </c>
      <c r="AD14" s="519">
        <v>1.1000000000000001</v>
      </c>
      <c r="AE14" s="526" t="s">
        <v>1117</v>
      </c>
      <c r="AF14" s="441">
        <f>IF(AND(COUNTIF(AG$2:AG14,AG14)=1,AG14&lt;&gt;""),AF13+1,AF13)</f>
        <v>1</v>
      </c>
      <c r="AG14" s="469" t="str">
        <f t="shared" si="55"/>
        <v/>
      </c>
      <c r="AH14" s="441">
        <f>IF(AND(COUNTIF(AI$2:AI14,AI14)=1,AI14&lt;&gt;""),AH13+1,AH13)</f>
        <v>1</v>
      </c>
      <c r="AI14" s="469" t="str">
        <f t="shared" si="56"/>
        <v/>
      </c>
      <c r="AJ14" s="498" t="str">
        <f t="shared" si="57"/>
        <v/>
      </c>
      <c r="AK14" s="498" t="str">
        <f t="shared" si="58"/>
        <v/>
      </c>
      <c r="AL14" s="441">
        <f>IF(AND(COUNTIF(AM$2:AM14,AM14)=1,AM14&lt;&gt;""),AL13+1,AL13)</f>
        <v>1</v>
      </c>
      <c r="AM14" s="469" t="str">
        <f t="shared" si="0"/>
        <v/>
      </c>
      <c r="AN14" s="441">
        <f>IF(AND(COUNTIF(AO$2:AO14,AO14)=1,AO14&lt;&gt;""),AN13+1,AN13)</f>
        <v>1</v>
      </c>
      <c r="AO14" s="469" t="str">
        <f t="shared" si="1"/>
        <v/>
      </c>
      <c r="AP14" s="498" t="str">
        <f t="shared" si="59"/>
        <v/>
      </c>
      <c r="AQ14" s="498" t="str">
        <f t="shared" si="60"/>
        <v/>
      </c>
      <c r="AR14" s="441">
        <f>IF(AND(COUNTIF(AS$2:AS14,AS14)=1,AS14&lt;&gt;""),AR13+1,AR13)</f>
        <v>1</v>
      </c>
      <c r="AS14" s="469" t="str">
        <f t="shared" si="2"/>
        <v/>
      </c>
      <c r="AT14" s="441">
        <f>IF(AND(COUNTIF(AU$2:AU14,AU14)=1,AU14&lt;&gt;""),AT13+1,AT13)</f>
        <v>1</v>
      </c>
      <c r="AU14" s="469" t="str">
        <f t="shared" si="3"/>
        <v/>
      </c>
      <c r="AV14" s="498" t="str">
        <f t="shared" si="61"/>
        <v/>
      </c>
      <c r="AW14" s="498" t="str">
        <f t="shared" si="62"/>
        <v/>
      </c>
      <c r="AX14" s="441">
        <f>IF(AND(COUNTIF(AY$2:AY14,AY14)=1,AY14&lt;&gt;""),AX13+1,AX13)</f>
        <v>1</v>
      </c>
      <c r="AY14" s="469" t="str">
        <f t="shared" si="4"/>
        <v/>
      </c>
      <c r="AZ14" s="441">
        <f>IF(AND(COUNTIF(BA$2:BA14,BA14)=1,BA14&lt;&gt;""),AZ13+1,AZ13)</f>
        <v>1</v>
      </c>
      <c r="BA14" s="469" t="str">
        <f t="shared" si="5"/>
        <v/>
      </c>
      <c r="BB14" s="498" t="str">
        <f t="shared" si="63"/>
        <v/>
      </c>
      <c r="BC14" s="498" t="str">
        <f t="shared" si="64"/>
        <v/>
      </c>
      <c r="BD14" s="1">
        <f ca="1">IF(COUNTIF(INDIRECT(RIGHT(BD$1,3)&amp;"!"&amp;"$C$49"&amp;":"&amp;"$C$55"),Data0!$AJ14)&gt;=1,"",ROW())</f>
        <v>14</v>
      </c>
      <c r="BE14" s="1" t="str">
        <f t="shared" ca="1" si="65"/>
        <v/>
      </c>
      <c r="BF14" s="1">
        <f ca="1">IF(COUNTIF(INDIRECT(RIGHT(BF$1,3)&amp;"!"&amp;"$C$57"&amp;":"&amp;"$C$59"),Data0!$AK14)&gt;=1,"",ROW())</f>
        <v>14</v>
      </c>
      <c r="BG14" s="1" t="str">
        <f t="shared" ca="1" si="6"/>
        <v/>
      </c>
      <c r="BH14" s="1">
        <f ca="1">IF(COUNTIF(INDIRECT(RIGHT(BH$1,3)&amp;"!"&amp;"$C$49"&amp;":"&amp;"$C$55"),Data0!$AJ14)&gt;=1,"",ROW())</f>
        <v>14</v>
      </c>
      <c r="BI14" s="1" t="str">
        <f t="shared" ca="1" si="7"/>
        <v/>
      </c>
      <c r="BJ14" s="1">
        <f ca="1">IF(COUNTIF(INDIRECT(RIGHT(BJ$1,3)&amp;"!"&amp;"$C$57"&amp;":"&amp;"$C$59"),Data0!$AK14)&gt;=1,"",ROW())</f>
        <v>14</v>
      </c>
      <c r="BK14" s="1" t="str">
        <f t="shared" ca="1" si="8"/>
        <v/>
      </c>
      <c r="BL14" s="1">
        <f ca="1">IF(COUNTIF(INDIRECT(RIGHT(BL$1,3)&amp;"!"&amp;"$C$49"&amp;":"&amp;"$C$55"),Data0!$AJ14)&gt;=1,"",ROW())</f>
        <v>14</v>
      </c>
      <c r="BM14" s="1" t="str">
        <f t="shared" ca="1" si="9"/>
        <v/>
      </c>
      <c r="BN14" s="1">
        <f ca="1">IF(COUNTIF(INDIRECT(RIGHT(BN$1,3)&amp;"!"&amp;"$C$57"&amp;":"&amp;"$C$59"),Data0!$AK14)&gt;=1,"",ROW())</f>
        <v>14</v>
      </c>
      <c r="BO14" s="1" t="str">
        <f t="shared" ca="1" si="10"/>
        <v/>
      </c>
      <c r="BP14" s="1">
        <f ca="1">IF(COUNTIF(INDIRECT(RIGHT(BP$1,3)&amp;"!"&amp;"$C$49"&amp;":"&amp;"$C$55"),Data0!$AJ14)&gt;=1,"",ROW())</f>
        <v>14</v>
      </c>
      <c r="BQ14" s="1" t="str">
        <f t="shared" ca="1" si="11"/>
        <v/>
      </c>
      <c r="BR14" s="1">
        <f ca="1">IF(COUNTIF(INDIRECT(RIGHT(BR$1,3)&amp;"!"&amp;"$C$57"&amp;":"&amp;"$C$59"),Data0!$AK14)&gt;=1,"",ROW())</f>
        <v>14</v>
      </c>
      <c r="BS14" s="1" t="str">
        <f t="shared" ca="1" si="12"/>
        <v/>
      </c>
      <c r="BT14" s="1">
        <f ca="1">IF(COUNTIF(INDIRECT(RIGHT(BT$1,3)&amp;"!"&amp;"$C$49"&amp;":"&amp;"$C$55"),Data0!$AJ14)&gt;=1,"",ROW())</f>
        <v>14</v>
      </c>
      <c r="BU14" s="1" t="str">
        <f t="shared" ca="1" si="13"/>
        <v/>
      </c>
      <c r="BV14" s="1">
        <f ca="1">IF(COUNTIF(INDIRECT(RIGHT(BV$1,3)&amp;"!"&amp;"$C$57"&amp;":"&amp;"$C$59"),Data0!$AK14)&gt;=1,"",ROW())</f>
        <v>14</v>
      </c>
      <c r="BW14" s="1" t="str">
        <f t="shared" ca="1" si="14"/>
        <v/>
      </c>
      <c r="BX14" s="1">
        <f ca="1">IF(COUNTIF(INDIRECT(RIGHT(BX$1,3)&amp;"!"&amp;"$C$49"&amp;":"&amp;"$C$55"),Data0!$AJ14)&gt;=1,"",ROW())</f>
        <v>14</v>
      </c>
      <c r="BY14" s="1" t="str">
        <f t="shared" ca="1" si="15"/>
        <v/>
      </c>
      <c r="BZ14" s="1">
        <f ca="1">IF(COUNTIF(INDIRECT(RIGHT(BZ$1,3)&amp;"!"&amp;"$C$57"&amp;":"&amp;"$C$59"),Data0!$AK14)&gt;=1,"",ROW())</f>
        <v>14</v>
      </c>
      <c r="CA14" s="1" t="str">
        <f t="shared" ca="1" si="16"/>
        <v/>
      </c>
      <c r="CB14" s="1">
        <f ca="1">IF(COUNTIF(INDIRECT(RIGHT(CB$1,3)&amp;"!"&amp;"$C$49"&amp;":"&amp;"$C$55"),Data0!$AP14)&gt;=1,"",ROW())</f>
        <v>14</v>
      </c>
      <c r="CC14" s="1" t="str">
        <f t="shared" ca="1" si="17"/>
        <v/>
      </c>
      <c r="CD14" s="1">
        <f ca="1">IF(COUNTIF(INDIRECT(RIGHT(CD$1,3)&amp;"!"&amp;"$C$57"&amp;":"&amp;"$C$59"),Data0!$AQ14)&gt;=1,"",ROW())</f>
        <v>14</v>
      </c>
      <c r="CE14" s="1" t="str">
        <f t="shared" ca="1" si="18"/>
        <v/>
      </c>
      <c r="CF14" s="1">
        <f ca="1">IF(COUNTIF(INDIRECT(RIGHT(CF$1,3)&amp;"!"&amp;"$C$49"&amp;":"&amp;"$C$55"),Data0!$AP14)&gt;=1,"",ROW())</f>
        <v>14</v>
      </c>
      <c r="CG14" s="1" t="str">
        <f t="shared" ca="1" si="19"/>
        <v/>
      </c>
      <c r="CH14" s="1">
        <f ca="1">IF(COUNTIF(INDIRECT(RIGHT(CH$1,3)&amp;"!"&amp;"$C$57"&amp;":"&amp;"$C$59"),Data0!$AQ14)&gt;=1,"",ROW())</f>
        <v>14</v>
      </c>
      <c r="CI14" s="1" t="str">
        <f t="shared" ca="1" si="20"/>
        <v/>
      </c>
      <c r="CJ14" s="1">
        <f ca="1">IF(COUNTIF(INDIRECT(RIGHT(CJ$1,3)&amp;"!"&amp;"$C$49"&amp;":"&amp;"$C$55"),Data0!$AP14)&gt;=1,"",ROW())</f>
        <v>14</v>
      </c>
      <c r="CK14" s="1" t="str">
        <f t="shared" ca="1" si="21"/>
        <v/>
      </c>
      <c r="CL14" s="1">
        <f ca="1">IF(COUNTIF(INDIRECT(RIGHT(CL$1,3)&amp;"!"&amp;"$C$57"&amp;":"&amp;"$C$59"),Data0!$AQ14)&gt;=1,"",ROW())</f>
        <v>14</v>
      </c>
      <c r="CM14" s="1" t="str">
        <f t="shared" ca="1" si="22"/>
        <v/>
      </c>
      <c r="CN14" s="1">
        <f ca="1">IF(COUNTIF(INDIRECT(RIGHT(CN$1,3)&amp;"!"&amp;"$C$49"&amp;":"&amp;"$C$55"),Data0!$AP14)&gt;=1,"",ROW())</f>
        <v>14</v>
      </c>
      <c r="CO14" s="1" t="str">
        <f t="shared" ca="1" si="23"/>
        <v/>
      </c>
      <c r="CP14" s="1">
        <f ca="1">IF(COUNTIF(INDIRECT(RIGHT(CP$1,3)&amp;"!"&amp;"$C$57"&amp;":"&amp;"$C$59"),Data0!$AQ14)&gt;=1,"",ROW())</f>
        <v>14</v>
      </c>
      <c r="CQ14" s="1" t="str">
        <f t="shared" ca="1" si="24"/>
        <v/>
      </c>
      <c r="CR14" s="1">
        <f ca="1">IF(COUNTIF(INDIRECT(RIGHT(CR$1,3)&amp;"!"&amp;"$C$49"&amp;":"&amp;"$C$55"),Data0!$AP14)&gt;=1,"",ROW())</f>
        <v>14</v>
      </c>
      <c r="CS14" s="1" t="str">
        <f t="shared" ca="1" si="25"/>
        <v/>
      </c>
      <c r="CT14" s="1">
        <f ca="1">IF(COUNTIF(INDIRECT(RIGHT(CT$1,3)&amp;"!"&amp;"$C$57"&amp;":"&amp;"$C$59"),Data0!$AQ14)&gt;=1,"",ROW())</f>
        <v>14</v>
      </c>
      <c r="CU14" s="1" t="str">
        <f t="shared" ca="1" si="26"/>
        <v/>
      </c>
      <c r="CV14" s="1">
        <f ca="1">IF(COUNTIF(INDIRECT(RIGHT(CV$1,3)&amp;"!"&amp;"$C$49"&amp;":"&amp;"$C$55"),Data0!$AP14)&gt;=1,"",ROW())</f>
        <v>14</v>
      </c>
      <c r="CW14" s="1" t="str">
        <f t="shared" ca="1" si="27"/>
        <v/>
      </c>
      <c r="CX14" s="1">
        <f ca="1">IF(COUNTIF(INDIRECT(RIGHT(CX$1,3)&amp;"!"&amp;"$C$57"&amp;":"&amp;"$C$59"),Data0!$AQ14)&gt;=1,"",ROW())</f>
        <v>14</v>
      </c>
      <c r="CY14" s="1" t="str">
        <f t="shared" ca="1" si="28"/>
        <v/>
      </c>
      <c r="CZ14" s="1">
        <f ca="1">IF(COUNTIF(INDIRECT(RIGHT(CZ$1,3)&amp;"!"&amp;"$C$49"&amp;":"&amp;"$C$55"),Data0!$AV14)&gt;=1,"",ROW())</f>
        <v>14</v>
      </c>
      <c r="DA14" s="1" t="str">
        <f t="shared" ca="1" si="29"/>
        <v/>
      </c>
      <c r="DB14" s="1">
        <f ca="1">IF(COUNTIF(INDIRECT(RIGHT(DB$1,3)&amp;"!"&amp;"$C$57"&amp;":"&amp;"$C$59"),Data0!$AW14)&gt;=1,"",ROW())</f>
        <v>14</v>
      </c>
      <c r="DC14" s="1" t="str">
        <f t="shared" ca="1" si="30"/>
        <v/>
      </c>
      <c r="DD14" s="1">
        <f ca="1">IF(COUNTIF(INDIRECT(RIGHT(DD$1,3)&amp;"!"&amp;"$C$49"&amp;":"&amp;"$C$55"),Data0!$AV14)&gt;=1,"",ROW())</f>
        <v>14</v>
      </c>
      <c r="DE14" s="1" t="str">
        <f t="shared" ca="1" si="31"/>
        <v/>
      </c>
      <c r="DF14" s="1">
        <f ca="1">IF(COUNTIF(INDIRECT(RIGHT(DF$1,3)&amp;"!"&amp;"$C$57"&amp;":"&amp;"$C$59"),Data0!$AW14)&gt;=1,"",ROW())</f>
        <v>14</v>
      </c>
      <c r="DG14" s="1" t="str">
        <f t="shared" ca="1" si="32"/>
        <v/>
      </c>
      <c r="DH14" s="1">
        <f ca="1">IF(COUNTIF(INDIRECT(RIGHT(DH$1,3)&amp;"!"&amp;"$C$49"&amp;":"&amp;"$C$55"),Data0!$AV14)&gt;=1,"",ROW())</f>
        <v>14</v>
      </c>
      <c r="DI14" s="1" t="str">
        <f t="shared" ca="1" si="33"/>
        <v/>
      </c>
      <c r="DJ14" s="1">
        <f ca="1">IF(COUNTIF(INDIRECT(RIGHT(DJ$1,3)&amp;"!"&amp;"$C$57"&amp;":"&amp;"$C$59"),Data0!$AW14)&gt;=1,"",ROW())</f>
        <v>14</v>
      </c>
      <c r="DK14" s="1" t="str">
        <f t="shared" ca="1" si="34"/>
        <v/>
      </c>
      <c r="DL14" s="1">
        <f ca="1">IF(COUNTIF(INDIRECT(RIGHT(DL$1,3)&amp;"!"&amp;"$C$49"&amp;":"&amp;"$C$55"),Data0!$AV14)&gt;=1,"",ROW())</f>
        <v>14</v>
      </c>
      <c r="DM14" s="1" t="str">
        <f t="shared" ca="1" si="35"/>
        <v/>
      </c>
      <c r="DN14" s="1">
        <f ca="1">IF(COUNTIF(INDIRECT(RIGHT(DN$1,3)&amp;"!"&amp;"$C$47"&amp;":"&amp;"$C$59"),Data0!$AW14)&gt;=1,"",ROW())</f>
        <v>14</v>
      </c>
      <c r="DO14" s="1" t="str">
        <f t="shared" ca="1" si="36"/>
        <v/>
      </c>
      <c r="DP14" s="1">
        <f ca="1">IF(COUNTIF(INDIRECT(RIGHT(DP$1,3)&amp;"!"&amp;"$C$49"&amp;":"&amp;"$C$55"),Data0!$AV14)&gt;=1,"",ROW())</f>
        <v>14</v>
      </c>
      <c r="DQ14" s="1" t="str">
        <f t="shared" ca="1" si="37"/>
        <v/>
      </c>
      <c r="DR14" s="1">
        <f ca="1">IF(COUNTIF(INDIRECT(RIGHT(DR$1,3)&amp;"!"&amp;"$C$57"&amp;":"&amp;"$C$59"),Data0!$AW14)&gt;=1,"",ROW())</f>
        <v>14</v>
      </c>
      <c r="DS14" s="1" t="str">
        <f t="shared" ca="1" si="38"/>
        <v/>
      </c>
      <c r="DT14" s="1">
        <f ca="1">IF(COUNTIF(INDIRECT(RIGHT(DT$1,3)&amp;"!"&amp;"$C$49"&amp;":"&amp;"$C$55"),Data0!$AV14)&gt;=1,"",ROW())</f>
        <v>14</v>
      </c>
      <c r="DU14" s="1" t="str">
        <f t="shared" ca="1" si="39"/>
        <v/>
      </c>
      <c r="DV14" s="1">
        <f ca="1">IF(COUNTIF(INDIRECT(RIGHT(DV$1,3)&amp;"!"&amp;"$C$57"&amp;":"&amp;"$C$59"),Data0!$AW14)&gt;=1,"",ROW())</f>
        <v>14</v>
      </c>
      <c r="DW14" s="1" t="str">
        <f t="shared" ca="1" si="40"/>
        <v/>
      </c>
      <c r="DX14" s="1">
        <f ca="1">IF(COUNTIF(INDIRECT(RIGHT(DX$1,3)&amp;"!"&amp;"$C$49"&amp;":"&amp;"$C$55"),Data0!$BB14)&gt;=1,"",ROW())</f>
        <v>14</v>
      </c>
      <c r="DY14" s="1" t="str">
        <f t="shared" ca="1" si="41"/>
        <v/>
      </c>
      <c r="DZ14" s="1">
        <f ca="1">IF(COUNTIF(INDIRECT(RIGHT(DZ$1,3)&amp;"!"&amp;"$C$57"&amp;":"&amp;"$C$59"),Data0!$BC14)&gt;=1,"",ROW())</f>
        <v>14</v>
      </c>
      <c r="EA14" s="1" t="str">
        <f t="shared" ca="1" si="42"/>
        <v/>
      </c>
      <c r="EB14" s="1">
        <f ca="1">IF(COUNTIF(INDIRECT(RIGHT(EB$1,3)&amp;"!"&amp;"$C$49"&amp;":"&amp;"$C$55"),Data0!$BB14)&gt;=1,"",ROW())</f>
        <v>14</v>
      </c>
      <c r="EC14" s="1" t="str">
        <f t="shared" ca="1" si="43"/>
        <v/>
      </c>
      <c r="ED14" s="1">
        <f ca="1">IF(COUNTIF(INDIRECT(RIGHT(ED$1,3)&amp;"!"&amp;"$C$57"&amp;":"&amp;"$C$59"),Data0!$BC14)&gt;=1,"",ROW())</f>
        <v>14</v>
      </c>
      <c r="EE14" s="1" t="str">
        <f t="shared" ca="1" si="44"/>
        <v/>
      </c>
      <c r="EF14" s="1">
        <f ca="1">IF(COUNTIF(INDIRECT(RIGHT(EF$1,3)&amp;"!"&amp;"$C$49"&amp;":"&amp;"$C$55"),Data0!$BB14)&gt;=1,"",ROW())</f>
        <v>14</v>
      </c>
      <c r="EG14" s="1" t="str">
        <f t="shared" ca="1" si="45"/>
        <v/>
      </c>
      <c r="EH14" s="1">
        <f ca="1">IF(COUNTIF(INDIRECT(RIGHT(EH$1,3)&amp;"!"&amp;"$C$57"&amp;":"&amp;"$C$59"),Data0!$BC14)&gt;=1,"",ROW())</f>
        <v>14</v>
      </c>
      <c r="EI14" s="1" t="str">
        <f t="shared" ca="1" si="46"/>
        <v/>
      </c>
      <c r="EJ14" s="1">
        <f ca="1">IF(COUNTIF(INDIRECT(RIGHT(EJ$1,3)&amp;"!"&amp;"$C$49"&amp;":"&amp;"$C$55"),Data0!$BB14)&gt;=1,"",ROW())</f>
        <v>14</v>
      </c>
      <c r="EK14" s="1" t="str">
        <f t="shared" ca="1" si="47"/>
        <v/>
      </c>
      <c r="EL14" s="1">
        <f ca="1">IF(COUNTIF(INDIRECT(RIGHT(EL$1,3)&amp;"!"&amp;"$C$57"&amp;":"&amp;"$C$59"),Data0!$BC14)&gt;=1,"",ROW())</f>
        <v>14</v>
      </c>
      <c r="EM14" s="1" t="str">
        <f t="shared" ca="1" si="48"/>
        <v/>
      </c>
      <c r="EN14" s="1">
        <f ca="1">IF(COUNTIF(INDIRECT(RIGHT(EN$1,3)&amp;"!"&amp;"$C$49"&amp;":"&amp;"$C$55"),Data0!$BB14)&gt;=1,"",ROW())</f>
        <v>14</v>
      </c>
      <c r="EO14" s="1" t="str">
        <f t="shared" ca="1" si="49"/>
        <v/>
      </c>
      <c r="EP14" s="1">
        <f ca="1">IF(COUNTIF(INDIRECT(RIGHT(EP$1,3)&amp;"!"&amp;"$C$57"&amp;":"&amp;"$C$59"),Data0!$BC14)&gt;=1,"",ROW())</f>
        <v>14</v>
      </c>
      <c r="EQ14" s="1" t="str">
        <f t="shared" ca="1" si="50"/>
        <v/>
      </c>
      <c r="ER14" s="1">
        <f ca="1">IF(COUNTIF(INDIRECT(RIGHT(ER$1,3)&amp;"!"&amp;"$C$49"&amp;":"&amp;"$C$55"),Data0!$BB14)&gt;=1,"",ROW())</f>
        <v>14</v>
      </c>
      <c r="ES14" s="1" t="str">
        <f t="shared" ca="1" si="51"/>
        <v/>
      </c>
      <c r="ET14" s="1">
        <f ca="1">IF(COUNTIF(INDIRECT(RIGHT(ET$1,3)&amp;"!"&amp;"$C$57"&amp;":"&amp;"$C$59"),Data0!$BC14)&gt;=1,"",ROW())</f>
        <v>14</v>
      </c>
      <c r="EU14" s="1" t="str">
        <f t="shared" ca="1" si="52"/>
        <v/>
      </c>
    </row>
    <row r="15" spans="1:151" ht="15.75" thickBot="1">
      <c r="A15" s="17">
        <v>14</v>
      </c>
      <c r="B15" s="23" t="s">
        <v>544</v>
      </c>
      <c r="C15" s="17" t="s">
        <v>259</v>
      </c>
      <c r="D15" s="17"/>
      <c r="G15" s="17" t="s">
        <v>2</v>
      </c>
      <c r="H15" s="23" t="s">
        <v>1</v>
      </c>
      <c r="I15" s="23">
        <v>16</v>
      </c>
      <c r="J15" s="1"/>
      <c r="N15" s="23" t="s">
        <v>505</v>
      </c>
      <c r="O15" s="173"/>
      <c r="P15" s="48" t="str">
        <f t="shared" si="53"/>
        <v/>
      </c>
      <c r="Q15" s="48" t="e">
        <f t="shared" si="54"/>
        <v>#N/A</v>
      </c>
      <c r="R15" s="49" t="str">
        <f>'1'!O39</f>
        <v/>
      </c>
      <c r="S15" s="6"/>
      <c r="V15"/>
      <c r="W15" s="23" t="s">
        <v>159</v>
      </c>
      <c r="X15" s="23" t="s">
        <v>259</v>
      </c>
      <c r="Y15" s="531" t="s">
        <v>1167</v>
      </c>
      <c r="Z15" s="531" t="s">
        <v>1164</v>
      </c>
      <c r="AA15" s="23" t="s">
        <v>157</v>
      </c>
      <c r="AB15" s="23" t="s">
        <v>153</v>
      </c>
      <c r="AD15" s="520">
        <v>1.1499999999999999</v>
      </c>
      <c r="AE15" s="527" t="s">
        <v>1118</v>
      </c>
      <c r="AF15" s="441">
        <f>IF(AND(COUNTIF(AG$2:AG15,AG15)=1,AG15&lt;&gt;""),AF14+1,AF14)</f>
        <v>1</v>
      </c>
      <c r="AG15" s="469" t="str">
        <f t="shared" si="55"/>
        <v/>
      </c>
      <c r="AH15" s="441">
        <f>IF(AND(COUNTIF(AI$2:AI15,AI15)=1,AI15&lt;&gt;""),AH14+1,AH14)</f>
        <v>1</v>
      </c>
      <c r="AI15" s="469" t="str">
        <f t="shared" si="56"/>
        <v/>
      </c>
      <c r="AJ15" s="498" t="str">
        <f t="shared" si="57"/>
        <v/>
      </c>
      <c r="AK15" s="498" t="str">
        <f t="shared" si="58"/>
        <v/>
      </c>
      <c r="AL15" s="441">
        <f>IF(AND(COUNTIF(AM$2:AM15,AM15)=1,AM15&lt;&gt;""),AL14+1,AL14)</f>
        <v>1</v>
      </c>
      <c r="AM15" s="469" t="str">
        <f t="shared" si="0"/>
        <v/>
      </c>
      <c r="AN15" s="441">
        <f>IF(AND(COUNTIF(AO$2:AO15,AO15)=1,AO15&lt;&gt;""),AN14+1,AN14)</f>
        <v>1</v>
      </c>
      <c r="AO15" s="469" t="str">
        <f t="shared" si="1"/>
        <v/>
      </c>
      <c r="AP15" s="498" t="str">
        <f t="shared" si="59"/>
        <v/>
      </c>
      <c r="AQ15" s="498" t="str">
        <f t="shared" si="60"/>
        <v/>
      </c>
      <c r="AR15" s="441">
        <f>IF(AND(COUNTIF(AS$2:AS15,AS15)=1,AS15&lt;&gt;""),AR14+1,AR14)</f>
        <v>1</v>
      </c>
      <c r="AS15" s="469" t="str">
        <f t="shared" si="2"/>
        <v/>
      </c>
      <c r="AT15" s="441">
        <f>IF(AND(COUNTIF(AU$2:AU15,AU15)=1,AU15&lt;&gt;""),AT14+1,AT14)</f>
        <v>1</v>
      </c>
      <c r="AU15" s="469" t="str">
        <f t="shared" si="3"/>
        <v/>
      </c>
      <c r="AV15" s="498" t="str">
        <f t="shared" si="61"/>
        <v/>
      </c>
      <c r="AW15" s="498" t="str">
        <f t="shared" si="62"/>
        <v/>
      </c>
      <c r="AX15" s="441">
        <f>IF(AND(COUNTIF(AY$2:AY15,AY15)=1,AY15&lt;&gt;""),AX14+1,AX14)</f>
        <v>1</v>
      </c>
      <c r="AY15" s="469" t="str">
        <f t="shared" si="4"/>
        <v/>
      </c>
      <c r="AZ15" s="441">
        <f>IF(AND(COUNTIF(BA$2:BA15,BA15)=1,BA15&lt;&gt;""),AZ14+1,AZ14)</f>
        <v>1</v>
      </c>
      <c r="BA15" s="469" t="str">
        <f t="shared" si="5"/>
        <v/>
      </c>
      <c r="BB15" s="498" t="str">
        <f t="shared" si="63"/>
        <v/>
      </c>
      <c r="BC15" s="498" t="str">
        <f t="shared" si="64"/>
        <v/>
      </c>
      <c r="BD15" s="1">
        <f ca="1">IF(COUNTIF(INDIRECT(RIGHT(BD$1,3)&amp;"!"&amp;"$C$49"&amp;":"&amp;"$C$55"),Data0!$AJ15)&gt;=1,"",ROW())</f>
        <v>15</v>
      </c>
      <c r="BE15" s="1" t="str">
        <f t="shared" ca="1" si="65"/>
        <v/>
      </c>
      <c r="BF15" s="1">
        <f ca="1">IF(COUNTIF(INDIRECT(RIGHT(BF$1,3)&amp;"!"&amp;"$C$57"&amp;":"&amp;"$C$59"),Data0!$AK15)&gt;=1,"",ROW())</f>
        <v>15</v>
      </c>
      <c r="BG15" s="1" t="str">
        <f t="shared" ca="1" si="6"/>
        <v/>
      </c>
      <c r="BH15" s="1">
        <f ca="1">IF(COUNTIF(INDIRECT(RIGHT(BH$1,3)&amp;"!"&amp;"$C$49"&amp;":"&amp;"$C$55"),Data0!$AJ15)&gt;=1,"",ROW())</f>
        <v>15</v>
      </c>
      <c r="BI15" s="1" t="str">
        <f t="shared" ca="1" si="7"/>
        <v/>
      </c>
      <c r="BJ15" s="1">
        <f ca="1">IF(COUNTIF(INDIRECT(RIGHT(BJ$1,3)&amp;"!"&amp;"$C$57"&amp;":"&amp;"$C$59"),Data0!$AK15)&gt;=1,"",ROW())</f>
        <v>15</v>
      </c>
      <c r="BK15" s="1" t="str">
        <f t="shared" ca="1" si="8"/>
        <v/>
      </c>
      <c r="BL15" s="1">
        <f ca="1">IF(COUNTIF(INDIRECT(RIGHT(BL$1,3)&amp;"!"&amp;"$C$49"&amp;":"&amp;"$C$55"),Data0!$AJ15)&gt;=1,"",ROW())</f>
        <v>15</v>
      </c>
      <c r="BM15" s="1" t="str">
        <f t="shared" ca="1" si="9"/>
        <v/>
      </c>
      <c r="BN15" s="1">
        <f ca="1">IF(COUNTIF(INDIRECT(RIGHT(BN$1,3)&amp;"!"&amp;"$C$57"&amp;":"&amp;"$C$59"),Data0!$AK15)&gt;=1,"",ROW())</f>
        <v>15</v>
      </c>
      <c r="BO15" s="1" t="str">
        <f t="shared" ca="1" si="10"/>
        <v/>
      </c>
      <c r="BP15" s="1">
        <f ca="1">IF(COUNTIF(INDIRECT(RIGHT(BP$1,3)&amp;"!"&amp;"$C$49"&amp;":"&amp;"$C$55"),Data0!$AJ15)&gt;=1,"",ROW())</f>
        <v>15</v>
      </c>
      <c r="BQ15" s="1" t="str">
        <f t="shared" ca="1" si="11"/>
        <v/>
      </c>
      <c r="BR15" s="1">
        <f ca="1">IF(COUNTIF(INDIRECT(RIGHT(BR$1,3)&amp;"!"&amp;"$C$57"&amp;":"&amp;"$C$59"),Data0!$AK15)&gt;=1,"",ROW())</f>
        <v>15</v>
      </c>
      <c r="BS15" s="1" t="str">
        <f t="shared" ca="1" si="12"/>
        <v/>
      </c>
      <c r="BT15" s="1">
        <f ca="1">IF(COUNTIF(INDIRECT(RIGHT(BT$1,3)&amp;"!"&amp;"$C$49"&amp;":"&amp;"$C$55"),Data0!$AJ15)&gt;=1,"",ROW())</f>
        <v>15</v>
      </c>
      <c r="BU15" s="1" t="str">
        <f t="shared" ca="1" si="13"/>
        <v/>
      </c>
      <c r="BV15" s="1">
        <f ca="1">IF(COUNTIF(INDIRECT(RIGHT(BV$1,3)&amp;"!"&amp;"$C$57"&amp;":"&amp;"$C$59"),Data0!$AK15)&gt;=1,"",ROW())</f>
        <v>15</v>
      </c>
      <c r="BW15" s="1" t="str">
        <f t="shared" ca="1" si="14"/>
        <v/>
      </c>
      <c r="BX15" s="1">
        <f ca="1">IF(COUNTIF(INDIRECT(RIGHT(BX$1,3)&amp;"!"&amp;"$C$49"&amp;":"&amp;"$C$55"),Data0!$AJ15)&gt;=1,"",ROW())</f>
        <v>15</v>
      </c>
      <c r="BY15" s="1" t="str">
        <f t="shared" ca="1" si="15"/>
        <v/>
      </c>
      <c r="BZ15" s="1">
        <f ca="1">IF(COUNTIF(INDIRECT(RIGHT(BZ$1,3)&amp;"!"&amp;"$C$57"&amp;":"&amp;"$C$59"),Data0!$AK15)&gt;=1,"",ROW())</f>
        <v>15</v>
      </c>
      <c r="CA15" s="1" t="str">
        <f t="shared" ca="1" si="16"/>
        <v/>
      </c>
      <c r="CB15" s="1">
        <f ca="1">IF(COUNTIF(INDIRECT(RIGHT(CB$1,3)&amp;"!"&amp;"$C$49"&amp;":"&amp;"$C$55"),Data0!$AP15)&gt;=1,"",ROW())</f>
        <v>15</v>
      </c>
      <c r="CC15" s="1" t="str">
        <f t="shared" ca="1" si="17"/>
        <v/>
      </c>
      <c r="CD15" s="1">
        <f ca="1">IF(COUNTIF(INDIRECT(RIGHT(CD$1,3)&amp;"!"&amp;"$C$57"&amp;":"&amp;"$C$59"),Data0!$AQ15)&gt;=1,"",ROW())</f>
        <v>15</v>
      </c>
      <c r="CE15" s="1" t="str">
        <f t="shared" ca="1" si="18"/>
        <v/>
      </c>
      <c r="CF15" s="1">
        <f ca="1">IF(COUNTIF(INDIRECT(RIGHT(CF$1,3)&amp;"!"&amp;"$C$49"&amp;":"&amp;"$C$55"),Data0!$AP15)&gt;=1,"",ROW())</f>
        <v>15</v>
      </c>
      <c r="CG15" s="1" t="str">
        <f t="shared" ca="1" si="19"/>
        <v/>
      </c>
      <c r="CH15" s="1">
        <f ca="1">IF(COUNTIF(INDIRECT(RIGHT(CH$1,3)&amp;"!"&amp;"$C$57"&amp;":"&amp;"$C$59"),Data0!$AQ15)&gt;=1,"",ROW())</f>
        <v>15</v>
      </c>
      <c r="CI15" s="1" t="str">
        <f t="shared" ca="1" si="20"/>
        <v/>
      </c>
      <c r="CJ15" s="1">
        <f ca="1">IF(COUNTIF(INDIRECT(RIGHT(CJ$1,3)&amp;"!"&amp;"$C$49"&amp;":"&amp;"$C$55"),Data0!$AP15)&gt;=1,"",ROW())</f>
        <v>15</v>
      </c>
      <c r="CK15" s="1" t="str">
        <f t="shared" ca="1" si="21"/>
        <v/>
      </c>
      <c r="CL15" s="1">
        <f ca="1">IF(COUNTIF(INDIRECT(RIGHT(CL$1,3)&amp;"!"&amp;"$C$57"&amp;":"&amp;"$C$59"),Data0!$AQ15)&gt;=1,"",ROW())</f>
        <v>15</v>
      </c>
      <c r="CM15" s="1" t="str">
        <f t="shared" ca="1" si="22"/>
        <v/>
      </c>
      <c r="CN15" s="1">
        <f ca="1">IF(COUNTIF(INDIRECT(RIGHT(CN$1,3)&amp;"!"&amp;"$C$49"&amp;":"&amp;"$C$55"),Data0!$AP15)&gt;=1,"",ROW())</f>
        <v>15</v>
      </c>
      <c r="CO15" s="1" t="str">
        <f t="shared" ca="1" si="23"/>
        <v/>
      </c>
      <c r="CP15" s="1">
        <f ca="1">IF(COUNTIF(INDIRECT(RIGHT(CP$1,3)&amp;"!"&amp;"$C$57"&amp;":"&amp;"$C$59"),Data0!$AQ15)&gt;=1,"",ROW())</f>
        <v>15</v>
      </c>
      <c r="CQ15" s="1" t="str">
        <f t="shared" ca="1" si="24"/>
        <v/>
      </c>
      <c r="CR15" s="1">
        <f ca="1">IF(COUNTIF(INDIRECT(RIGHT(CR$1,3)&amp;"!"&amp;"$C$49"&amp;":"&amp;"$C$55"),Data0!$AP15)&gt;=1,"",ROW())</f>
        <v>15</v>
      </c>
      <c r="CS15" s="1" t="str">
        <f t="shared" ca="1" si="25"/>
        <v/>
      </c>
      <c r="CT15" s="1">
        <f ca="1">IF(COUNTIF(INDIRECT(RIGHT(CT$1,3)&amp;"!"&amp;"$C$57"&amp;":"&amp;"$C$59"),Data0!$AQ15)&gt;=1,"",ROW())</f>
        <v>15</v>
      </c>
      <c r="CU15" s="1" t="str">
        <f t="shared" ca="1" si="26"/>
        <v/>
      </c>
      <c r="CV15" s="1">
        <f ca="1">IF(COUNTIF(INDIRECT(RIGHT(CV$1,3)&amp;"!"&amp;"$C$49"&amp;":"&amp;"$C$55"),Data0!$AP15)&gt;=1,"",ROW())</f>
        <v>15</v>
      </c>
      <c r="CW15" s="1" t="str">
        <f t="shared" ca="1" si="27"/>
        <v/>
      </c>
      <c r="CX15" s="1">
        <f ca="1">IF(COUNTIF(INDIRECT(RIGHT(CX$1,3)&amp;"!"&amp;"$C$57"&amp;":"&amp;"$C$59"),Data0!$AQ15)&gt;=1,"",ROW())</f>
        <v>15</v>
      </c>
      <c r="CY15" s="1" t="str">
        <f t="shared" ca="1" si="28"/>
        <v/>
      </c>
      <c r="CZ15" s="1">
        <f ca="1">IF(COUNTIF(INDIRECT(RIGHT(CZ$1,3)&amp;"!"&amp;"$C$49"&amp;":"&amp;"$C$55"),Data0!$AV15)&gt;=1,"",ROW())</f>
        <v>15</v>
      </c>
      <c r="DA15" s="1" t="str">
        <f t="shared" ca="1" si="29"/>
        <v/>
      </c>
      <c r="DB15" s="1">
        <f ca="1">IF(COUNTIF(INDIRECT(RIGHT(DB$1,3)&amp;"!"&amp;"$C$57"&amp;":"&amp;"$C$59"),Data0!$AW15)&gt;=1,"",ROW())</f>
        <v>15</v>
      </c>
      <c r="DC15" s="1" t="str">
        <f t="shared" ca="1" si="30"/>
        <v/>
      </c>
      <c r="DD15" s="1">
        <f ca="1">IF(COUNTIF(INDIRECT(RIGHT(DD$1,3)&amp;"!"&amp;"$C$49"&amp;":"&amp;"$C$55"),Data0!$AV15)&gt;=1,"",ROW())</f>
        <v>15</v>
      </c>
      <c r="DE15" s="1" t="str">
        <f t="shared" ca="1" si="31"/>
        <v/>
      </c>
      <c r="DF15" s="1">
        <f ca="1">IF(COUNTIF(INDIRECT(RIGHT(DF$1,3)&amp;"!"&amp;"$C$57"&amp;":"&amp;"$C$59"),Data0!$AW15)&gt;=1,"",ROW())</f>
        <v>15</v>
      </c>
      <c r="DG15" s="1" t="str">
        <f t="shared" ca="1" si="32"/>
        <v/>
      </c>
      <c r="DH15" s="1">
        <f ca="1">IF(COUNTIF(INDIRECT(RIGHT(DH$1,3)&amp;"!"&amp;"$C$49"&amp;":"&amp;"$C$55"),Data0!$AV15)&gt;=1,"",ROW())</f>
        <v>15</v>
      </c>
      <c r="DI15" s="1" t="str">
        <f t="shared" ca="1" si="33"/>
        <v/>
      </c>
      <c r="DJ15" s="1">
        <f ca="1">IF(COUNTIF(INDIRECT(RIGHT(DJ$1,3)&amp;"!"&amp;"$C$57"&amp;":"&amp;"$C$59"),Data0!$AW15)&gt;=1,"",ROW())</f>
        <v>15</v>
      </c>
      <c r="DK15" s="1" t="str">
        <f t="shared" ca="1" si="34"/>
        <v/>
      </c>
      <c r="DL15" s="1">
        <f ca="1">IF(COUNTIF(INDIRECT(RIGHT(DL$1,3)&amp;"!"&amp;"$C$49"&amp;":"&amp;"$C$55"),Data0!$AV15)&gt;=1,"",ROW())</f>
        <v>15</v>
      </c>
      <c r="DM15" s="1" t="str">
        <f t="shared" ca="1" si="35"/>
        <v/>
      </c>
      <c r="DN15" s="1">
        <f ca="1">IF(COUNTIF(INDIRECT(RIGHT(DN$1,3)&amp;"!"&amp;"$C$47"&amp;":"&amp;"$C$59"),Data0!$AW15)&gt;=1,"",ROW())</f>
        <v>15</v>
      </c>
      <c r="DO15" s="1" t="str">
        <f t="shared" ca="1" si="36"/>
        <v/>
      </c>
      <c r="DP15" s="1">
        <f ca="1">IF(COUNTIF(INDIRECT(RIGHT(DP$1,3)&amp;"!"&amp;"$C$49"&amp;":"&amp;"$C$55"),Data0!$AV15)&gt;=1,"",ROW())</f>
        <v>15</v>
      </c>
      <c r="DQ15" s="1" t="str">
        <f t="shared" ca="1" si="37"/>
        <v/>
      </c>
      <c r="DR15" s="1">
        <f ca="1">IF(COUNTIF(INDIRECT(RIGHT(DR$1,3)&amp;"!"&amp;"$C$57"&amp;":"&amp;"$C$59"),Data0!$AW15)&gt;=1,"",ROW())</f>
        <v>15</v>
      </c>
      <c r="DS15" s="1" t="str">
        <f t="shared" ca="1" si="38"/>
        <v/>
      </c>
      <c r="DT15" s="1">
        <f ca="1">IF(COUNTIF(INDIRECT(RIGHT(DT$1,3)&amp;"!"&amp;"$C$49"&amp;":"&amp;"$C$55"),Data0!$AV15)&gt;=1,"",ROW())</f>
        <v>15</v>
      </c>
      <c r="DU15" s="1" t="str">
        <f t="shared" ca="1" si="39"/>
        <v/>
      </c>
      <c r="DV15" s="1">
        <f ca="1">IF(COUNTIF(INDIRECT(RIGHT(DV$1,3)&amp;"!"&amp;"$C$57"&amp;":"&amp;"$C$59"),Data0!$AW15)&gt;=1,"",ROW())</f>
        <v>15</v>
      </c>
      <c r="DW15" s="1" t="str">
        <f t="shared" ca="1" si="40"/>
        <v/>
      </c>
      <c r="DX15" s="1">
        <f ca="1">IF(COUNTIF(INDIRECT(RIGHT(DX$1,3)&amp;"!"&amp;"$C$49"&amp;":"&amp;"$C$55"),Data0!$BB15)&gt;=1,"",ROW())</f>
        <v>15</v>
      </c>
      <c r="DY15" s="1" t="str">
        <f t="shared" ca="1" si="41"/>
        <v/>
      </c>
      <c r="DZ15" s="1">
        <f ca="1">IF(COUNTIF(INDIRECT(RIGHT(DZ$1,3)&amp;"!"&amp;"$C$57"&amp;":"&amp;"$C$59"),Data0!$BC15)&gt;=1,"",ROW())</f>
        <v>15</v>
      </c>
      <c r="EA15" s="1" t="str">
        <f t="shared" ca="1" si="42"/>
        <v/>
      </c>
      <c r="EB15" s="1">
        <f ca="1">IF(COUNTIF(INDIRECT(RIGHT(EB$1,3)&amp;"!"&amp;"$C$49"&amp;":"&amp;"$C$55"),Data0!$BB15)&gt;=1,"",ROW())</f>
        <v>15</v>
      </c>
      <c r="EC15" s="1" t="str">
        <f t="shared" ca="1" si="43"/>
        <v/>
      </c>
      <c r="ED15" s="1">
        <f ca="1">IF(COUNTIF(INDIRECT(RIGHT(ED$1,3)&amp;"!"&amp;"$C$57"&amp;":"&amp;"$C$59"),Data0!$BC15)&gt;=1,"",ROW())</f>
        <v>15</v>
      </c>
      <c r="EE15" s="1" t="str">
        <f t="shared" ca="1" si="44"/>
        <v/>
      </c>
      <c r="EF15" s="1">
        <f ca="1">IF(COUNTIF(INDIRECT(RIGHT(EF$1,3)&amp;"!"&amp;"$C$49"&amp;":"&amp;"$C$55"),Data0!$BB15)&gt;=1,"",ROW())</f>
        <v>15</v>
      </c>
      <c r="EG15" s="1" t="str">
        <f t="shared" ca="1" si="45"/>
        <v/>
      </c>
      <c r="EH15" s="1">
        <f ca="1">IF(COUNTIF(INDIRECT(RIGHT(EH$1,3)&amp;"!"&amp;"$C$57"&amp;":"&amp;"$C$59"),Data0!$BC15)&gt;=1,"",ROW())</f>
        <v>15</v>
      </c>
      <c r="EI15" s="1" t="str">
        <f t="shared" ca="1" si="46"/>
        <v/>
      </c>
      <c r="EJ15" s="1">
        <f ca="1">IF(COUNTIF(INDIRECT(RIGHT(EJ$1,3)&amp;"!"&amp;"$C$49"&amp;":"&amp;"$C$55"),Data0!$BB15)&gt;=1,"",ROW())</f>
        <v>15</v>
      </c>
      <c r="EK15" s="1" t="str">
        <f t="shared" ca="1" si="47"/>
        <v/>
      </c>
      <c r="EL15" s="1">
        <f ca="1">IF(COUNTIF(INDIRECT(RIGHT(EL$1,3)&amp;"!"&amp;"$C$57"&amp;":"&amp;"$C$59"),Data0!$BC15)&gt;=1,"",ROW())</f>
        <v>15</v>
      </c>
      <c r="EM15" s="1" t="str">
        <f t="shared" ca="1" si="48"/>
        <v/>
      </c>
      <c r="EN15" s="1">
        <f ca="1">IF(COUNTIF(INDIRECT(RIGHT(EN$1,3)&amp;"!"&amp;"$C$49"&amp;":"&amp;"$C$55"),Data0!$BB15)&gt;=1,"",ROW())</f>
        <v>15</v>
      </c>
      <c r="EO15" s="1" t="str">
        <f t="shared" ca="1" si="49"/>
        <v/>
      </c>
      <c r="EP15" s="1">
        <f ca="1">IF(COUNTIF(INDIRECT(RIGHT(EP$1,3)&amp;"!"&amp;"$C$57"&amp;":"&amp;"$C$59"),Data0!$BC15)&gt;=1,"",ROW())</f>
        <v>15</v>
      </c>
      <c r="EQ15" s="1" t="str">
        <f t="shared" ca="1" si="50"/>
        <v/>
      </c>
      <c r="ER15" s="1">
        <f ca="1">IF(COUNTIF(INDIRECT(RIGHT(ER$1,3)&amp;"!"&amp;"$C$49"&amp;":"&amp;"$C$55"),Data0!$BB15)&gt;=1,"",ROW())</f>
        <v>15</v>
      </c>
      <c r="ES15" s="1" t="str">
        <f t="shared" ca="1" si="51"/>
        <v/>
      </c>
      <c r="ET15" s="1">
        <f ca="1">IF(COUNTIF(INDIRECT(RIGHT(ET$1,3)&amp;"!"&amp;"$C$57"&amp;":"&amp;"$C$59"),Data0!$BC15)&gt;=1,"",ROW())</f>
        <v>15</v>
      </c>
      <c r="EU15" s="1" t="str">
        <f t="shared" ca="1" si="52"/>
        <v/>
      </c>
    </row>
    <row r="16" spans="1:151" ht="25.5">
      <c r="A16" s="16">
        <v>15</v>
      </c>
      <c r="B16" s="22" t="s">
        <v>545</v>
      </c>
      <c r="C16" s="16" t="s">
        <v>260</v>
      </c>
      <c r="D16" s="16"/>
      <c r="G16" s="16" t="s">
        <v>4</v>
      </c>
      <c r="H16" s="22" t="s">
        <v>4</v>
      </c>
      <c r="I16" s="22">
        <v>17</v>
      </c>
      <c r="J16" s="1"/>
      <c r="N16" s="22" t="s">
        <v>506</v>
      </c>
      <c r="O16" s="172"/>
      <c r="P16" s="46" t="str">
        <f t="shared" si="53"/>
        <v/>
      </c>
      <c r="Q16" s="46" t="e">
        <f t="shared" si="54"/>
        <v>#N/A</v>
      </c>
      <c r="R16" s="47" t="str">
        <f>'1'!O40</f>
        <v/>
      </c>
      <c r="S16" s="6"/>
      <c r="V16"/>
      <c r="W16" s="22" t="s">
        <v>193</v>
      </c>
      <c r="X16" s="22" t="s">
        <v>260</v>
      </c>
      <c r="Y16"/>
      <c r="Z16"/>
      <c r="AA16" s="22" t="s">
        <v>158</v>
      </c>
      <c r="AB16" s="22" t="s">
        <v>154</v>
      </c>
      <c r="AD16" s="519">
        <v>1.2</v>
      </c>
      <c r="AE16" s="524" t="s">
        <v>1119</v>
      </c>
      <c r="AF16" s="441">
        <f>IF(AND(COUNTIF(AG$2:AG16,AG16)=1,AG16&lt;&gt;""),AF15+1,AF15)</f>
        <v>1</v>
      </c>
      <c r="AG16" s="469" t="str">
        <f t="shared" si="55"/>
        <v/>
      </c>
      <c r="AH16" s="441">
        <f>IF(AND(COUNTIF(AI$2:AI16,AI16)=1,AI16&lt;&gt;""),AH15+1,AH15)</f>
        <v>1</v>
      </c>
      <c r="AI16" s="469" t="str">
        <f t="shared" si="56"/>
        <v/>
      </c>
      <c r="AJ16" s="498" t="str">
        <f t="shared" si="57"/>
        <v/>
      </c>
      <c r="AK16" s="498" t="str">
        <f t="shared" si="58"/>
        <v/>
      </c>
      <c r="AL16" s="441">
        <f>IF(AND(COUNTIF(AM$2:AM16,AM16)=1,AM16&lt;&gt;""),AL15+1,AL15)</f>
        <v>1</v>
      </c>
      <c r="AM16" s="469" t="str">
        <f t="shared" si="0"/>
        <v/>
      </c>
      <c r="AN16" s="441">
        <f>IF(AND(COUNTIF(AO$2:AO16,AO16)=1,AO16&lt;&gt;""),AN15+1,AN15)</f>
        <v>1</v>
      </c>
      <c r="AO16" s="469" t="str">
        <f t="shared" si="1"/>
        <v/>
      </c>
      <c r="AP16" s="498" t="str">
        <f t="shared" si="59"/>
        <v/>
      </c>
      <c r="AQ16" s="498" t="str">
        <f t="shared" si="60"/>
        <v/>
      </c>
      <c r="AR16" s="441">
        <f>IF(AND(COUNTIF(AS$2:AS16,AS16)=1,AS16&lt;&gt;""),AR15+1,AR15)</f>
        <v>1</v>
      </c>
      <c r="AS16" s="469" t="str">
        <f t="shared" si="2"/>
        <v/>
      </c>
      <c r="AT16" s="441">
        <f>IF(AND(COUNTIF(AU$2:AU16,AU16)=1,AU16&lt;&gt;""),AT15+1,AT15)</f>
        <v>1</v>
      </c>
      <c r="AU16" s="469" t="str">
        <f t="shared" si="3"/>
        <v/>
      </c>
      <c r="AV16" s="498" t="str">
        <f t="shared" si="61"/>
        <v/>
      </c>
      <c r="AW16" s="498" t="str">
        <f t="shared" si="62"/>
        <v/>
      </c>
      <c r="AX16" s="441">
        <f>IF(AND(COUNTIF(AY$2:AY16,AY16)=1,AY16&lt;&gt;""),AX15+1,AX15)</f>
        <v>1</v>
      </c>
      <c r="AY16" s="469" t="str">
        <f t="shared" si="4"/>
        <v/>
      </c>
      <c r="AZ16" s="441">
        <f>IF(AND(COUNTIF(BA$2:BA16,BA16)=1,BA16&lt;&gt;""),AZ15+1,AZ15)</f>
        <v>1</v>
      </c>
      <c r="BA16" s="469" t="str">
        <f t="shared" si="5"/>
        <v/>
      </c>
      <c r="BB16" s="498" t="str">
        <f t="shared" si="63"/>
        <v/>
      </c>
      <c r="BC16" s="498" t="str">
        <f t="shared" si="64"/>
        <v/>
      </c>
      <c r="BD16" s="1">
        <f ca="1">IF(COUNTIF(INDIRECT(RIGHT(BD$1,3)&amp;"!"&amp;"$C$49"&amp;":"&amp;"$C$55"),Data0!$AJ16)&gt;=1,"",ROW())</f>
        <v>16</v>
      </c>
      <c r="BE16" s="1" t="str">
        <f t="shared" ca="1" si="65"/>
        <v/>
      </c>
      <c r="BF16" s="1">
        <f ca="1">IF(COUNTIF(INDIRECT(RIGHT(BF$1,3)&amp;"!"&amp;"$C$57"&amp;":"&amp;"$C$59"),Data0!$AK16)&gt;=1,"",ROW())</f>
        <v>16</v>
      </c>
      <c r="BG16" s="1" t="str">
        <f t="shared" ca="1" si="6"/>
        <v/>
      </c>
      <c r="BH16" s="1">
        <f ca="1">IF(COUNTIF(INDIRECT(RIGHT(BH$1,3)&amp;"!"&amp;"$C$49"&amp;":"&amp;"$C$55"),Data0!$AJ16)&gt;=1,"",ROW())</f>
        <v>16</v>
      </c>
      <c r="BI16" s="1" t="str">
        <f t="shared" ca="1" si="7"/>
        <v/>
      </c>
      <c r="BJ16" s="1">
        <f ca="1">IF(COUNTIF(INDIRECT(RIGHT(BJ$1,3)&amp;"!"&amp;"$C$57"&amp;":"&amp;"$C$59"),Data0!$AK16)&gt;=1,"",ROW())</f>
        <v>16</v>
      </c>
      <c r="BK16" s="1" t="str">
        <f t="shared" ca="1" si="8"/>
        <v/>
      </c>
      <c r="BL16" s="1">
        <f ca="1">IF(COUNTIF(INDIRECT(RIGHT(BL$1,3)&amp;"!"&amp;"$C$49"&amp;":"&amp;"$C$55"),Data0!$AJ16)&gt;=1,"",ROW())</f>
        <v>16</v>
      </c>
      <c r="BM16" s="1" t="str">
        <f t="shared" ca="1" si="9"/>
        <v/>
      </c>
      <c r="BN16" s="1">
        <f ca="1">IF(COUNTIF(INDIRECT(RIGHT(BN$1,3)&amp;"!"&amp;"$C$57"&amp;":"&amp;"$C$59"),Data0!$AK16)&gt;=1,"",ROW())</f>
        <v>16</v>
      </c>
      <c r="BO16" s="1" t="str">
        <f t="shared" ca="1" si="10"/>
        <v/>
      </c>
      <c r="BP16" s="1">
        <f ca="1">IF(COUNTIF(INDIRECT(RIGHT(BP$1,3)&amp;"!"&amp;"$C$49"&amp;":"&amp;"$C$55"),Data0!$AJ16)&gt;=1,"",ROW())</f>
        <v>16</v>
      </c>
      <c r="BQ16" s="1" t="str">
        <f t="shared" ca="1" si="11"/>
        <v/>
      </c>
      <c r="BR16" s="1">
        <f ca="1">IF(COUNTIF(INDIRECT(RIGHT(BR$1,3)&amp;"!"&amp;"$C$57"&amp;":"&amp;"$C$59"),Data0!$AK16)&gt;=1,"",ROW())</f>
        <v>16</v>
      </c>
      <c r="BS16" s="1" t="str">
        <f t="shared" ca="1" si="12"/>
        <v/>
      </c>
      <c r="BT16" s="1">
        <f ca="1">IF(COUNTIF(INDIRECT(RIGHT(BT$1,3)&amp;"!"&amp;"$C$49"&amp;":"&amp;"$C$55"),Data0!$AJ16)&gt;=1,"",ROW())</f>
        <v>16</v>
      </c>
      <c r="BU16" s="1" t="str">
        <f t="shared" ca="1" si="13"/>
        <v/>
      </c>
      <c r="BV16" s="1">
        <f ca="1">IF(COUNTIF(INDIRECT(RIGHT(BV$1,3)&amp;"!"&amp;"$C$57"&amp;":"&amp;"$C$59"),Data0!$AK16)&gt;=1,"",ROW())</f>
        <v>16</v>
      </c>
      <c r="BW16" s="1" t="str">
        <f t="shared" ca="1" si="14"/>
        <v/>
      </c>
      <c r="BX16" s="1">
        <f ca="1">IF(COUNTIF(INDIRECT(RIGHT(BX$1,3)&amp;"!"&amp;"$C$49"&amp;":"&amp;"$C$55"),Data0!$AJ16)&gt;=1,"",ROW())</f>
        <v>16</v>
      </c>
      <c r="BY16" s="1" t="str">
        <f t="shared" ca="1" si="15"/>
        <v/>
      </c>
      <c r="BZ16" s="1">
        <f ca="1">IF(COUNTIF(INDIRECT(RIGHT(BZ$1,3)&amp;"!"&amp;"$C$57"&amp;":"&amp;"$C$59"),Data0!$AK16)&gt;=1,"",ROW())</f>
        <v>16</v>
      </c>
      <c r="CA16" s="1" t="str">
        <f t="shared" ca="1" si="16"/>
        <v/>
      </c>
      <c r="CB16" s="1">
        <f ca="1">IF(COUNTIF(INDIRECT(RIGHT(CB$1,3)&amp;"!"&amp;"$C$49"&amp;":"&amp;"$C$55"),Data0!$AP16)&gt;=1,"",ROW())</f>
        <v>16</v>
      </c>
      <c r="CC16" s="1" t="str">
        <f t="shared" ca="1" si="17"/>
        <v/>
      </c>
      <c r="CD16" s="1">
        <f ca="1">IF(COUNTIF(INDIRECT(RIGHT(CD$1,3)&amp;"!"&amp;"$C$57"&amp;":"&amp;"$C$59"),Data0!$AQ16)&gt;=1,"",ROW())</f>
        <v>16</v>
      </c>
      <c r="CE16" s="1" t="str">
        <f t="shared" ca="1" si="18"/>
        <v/>
      </c>
      <c r="CF16" s="1">
        <f ca="1">IF(COUNTIF(INDIRECT(RIGHT(CF$1,3)&amp;"!"&amp;"$C$49"&amp;":"&amp;"$C$55"),Data0!$AP16)&gt;=1,"",ROW())</f>
        <v>16</v>
      </c>
      <c r="CG16" s="1" t="str">
        <f t="shared" ca="1" si="19"/>
        <v/>
      </c>
      <c r="CH16" s="1">
        <f ca="1">IF(COUNTIF(INDIRECT(RIGHT(CH$1,3)&amp;"!"&amp;"$C$57"&amp;":"&amp;"$C$59"),Data0!$AQ16)&gt;=1,"",ROW())</f>
        <v>16</v>
      </c>
      <c r="CI16" s="1" t="str">
        <f t="shared" ca="1" si="20"/>
        <v/>
      </c>
      <c r="CJ16" s="1">
        <f ca="1">IF(COUNTIF(INDIRECT(RIGHT(CJ$1,3)&amp;"!"&amp;"$C$49"&amp;":"&amp;"$C$55"),Data0!$AP16)&gt;=1,"",ROW())</f>
        <v>16</v>
      </c>
      <c r="CK16" s="1" t="str">
        <f t="shared" ca="1" si="21"/>
        <v/>
      </c>
      <c r="CL16" s="1">
        <f ca="1">IF(COUNTIF(INDIRECT(RIGHT(CL$1,3)&amp;"!"&amp;"$C$57"&amp;":"&amp;"$C$59"),Data0!$AQ16)&gt;=1,"",ROW())</f>
        <v>16</v>
      </c>
      <c r="CM16" s="1" t="str">
        <f t="shared" ca="1" si="22"/>
        <v/>
      </c>
      <c r="CN16" s="1">
        <f ca="1">IF(COUNTIF(INDIRECT(RIGHT(CN$1,3)&amp;"!"&amp;"$C$49"&amp;":"&amp;"$C$55"),Data0!$AP16)&gt;=1,"",ROW())</f>
        <v>16</v>
      </c>
      <c r="CO16" s="1" t="str">
        <f t="shared" ca="1" si="23"/>
        <v/>
      </c>
      <c r="CP16" s="1">
        <f ca="1">IF(COUNTIF(INDIRECT(RIGHT(CP$1,3)&amp;"!"&amp;"$C$57"&amp;":"&amp;"$C$59"),Data0!$AQ16)&gt;=1,"",ROW())</f>
        <v>16</v>
      </c>
      <c r="CQ16" s="1" t="str">
        <f t="shared" ca="1" si="24"/>
        <v/>
      </c>
      <c r="CR16" s="1">
        <f ca="1">IF(COUNTIF(INDIRECT(RIGHT(CR$1,3)&amp;"!"&amp;"$C$49"&amp;":"&amp;"$C$55"),Data0!$AP16)&gt;=1,"",ROW())</f>
        <v>16</v>
      </c>
      <c r="CS16" s="1" t="str">
        <f t="shared" ca="1" si="25"/>
        <v/>
      </c>
      <c r="CT16" s="1">
        <f ca="1">IF(COUNTIF(INDIRECT(RIGHT(CT$1,3)&amp;"!"&amp;"$C$57"&amp;":"&amp;"$C$59"),Data0!$AQ16)&gt;=1,"",ROW())</f>
        <v>16</v>
      </c>
      <c r="CU16" s="1" t="str">
        <f t="shared" ca="1" si="26"/>
        <v/>
      </c>
      <c r="CV16" s="1">
        <f ca="1">IF(COUNTIF(INDIRECT(RIGHT(CV$1,3)&amp;"!"&amp;"$C$49"&amp;":"&amp;"$C$55"),Data0!$AP16)&gt;=1,"",ROW())</f>
        <v>16</v>
      </c>
      <c r="CW16" s="1" t="str">
        <f t="shared" ca="1" si="27"/>
        <v/>
      </c>
      <c r="CX16" s="1">
        <f ca="1">IF(COUNTIF(INDIRECT(RIGHT(CX$1,3)&amp;"!"&amp;"$C$57"&amp;":"&amp;"$C$59"),Data0!$AQ16)&gt;=1,"",ROW())</f>
        <v>16</v>
      </c>
      <c r="CY16" s="1" t="str">
        <f t="shared" ca="1" si="28"/>
        <v/>
      </c>
      <c r="CZ16" s="1">
        <f ca="1">IF(COUNTIF(INDIRECT(RIGHT(CZ$1,3)&amp;"!"&amp;"$C$49"&amp;":"&amp;"$C$55"),Data0!$AV16)&gt;=1,"",ROW())</f>
        <v>16</v>
      </c>
      <c r="DA16" s="1" t="str">
        <f t="shared" ca="1" si="29"/>
        <v/>
      </c>
      <c r="DB16" s="1">
        <f ca="1">IF(COUNTIF(INDIRECT(RIGHT(DB$1,3)&amp;"!"&amp;"$C$57"&amp;":"&amp;"$C$59"),Data0!$AW16)&gt;=1,"",ROW())</f>
        <v>16</v>
      </c>
      <c r="DC16" s="1" t="str">
        <f t="shared" ca="1" si="30"/>
        <v/>
      </c>
      <c r="DD16" s="1">
        <f ca="1">IF(COUNTIF(INDIRECT(RIGHT(DD$1,3)&amp;"!"&amp;"$C$49"&amp;":"&amp;"$C$55"),Data0!$AV16)&gt;=1,"",ROW())</f>
        <v>16</v>
      </c>
      <c r="DE16" s="1" t="str">
        <f t="shared" ca="1" si="31"/>
        <v/>
      </c>
      <c r="DF16" s="1">
        <f ca="1">IF(COUNTIF(INDIRECT(RIGHT(DF$1,3)&amp;"!"&amp;"$C$57"&amp;":"&amp;"$C$59"),Data0!$AW16)&gt;=1,"",ROW())</f>
        <v>16</v>
      </c>
      <c r="DG16" s="1" t="str">
        <f t="shared" ca="1" si="32"/>
        <v/>
      </c>
      <c r="DH16" s="1">
        <f ca="1">IF(COUNTIF(INDIRECT(RIGHT(DH$1,3)&amp;"!"&amp;"$C$49"&amp;":"&amp;"$C$55"),Data0!$AV16)&gt;=1,"",ROW())</f>
        <v>16</v>
      </c>
      <c r="DI16" s="1" t="str">
        <f t="shared" ca="1" si="33"/>
        <v/>
      </c>
      <c r="DJ16" s="1">
        <f ca="1">IF(COUNTIF(INDIRECT(RIGHT(DJ$1,3)&amp;"!"&amp;"$C$57"&amp;":"&amp;"$C$59"),Data0!$AW16)&gt;=1,"",ROW())</f>
        <v>16</v>
      </c>
      <c r="DK16" s="1" t="str">
        <f t="shared" ca="1" si="34"/>
        <v/>
      </c>
      <c r="DL16" s="1">
        <f ca="1">IF(COUNTIF(INDIRECT(RIGHT(DL$1,3)&amp;"!"&amp;"$C$49"&amp;":"&amp;"$C$55"),Data0!$AV16)&gt;=1,"",ROW())</f>
        <v>16</v>
      </c>
      <c r="DM16" s="1" t="str">
        <f t="shared" ca="1" si="35"/>
        <v/>
      </c>
      <c r="DN16" s="1">
        <f ca="1">IF(COUNTIF(INDIRECT(RIGHT(DN$1,3)&amp;"!"&amp;"$C$47"&amp;":"&amp;"$C$59"),Data0!$AW16)&gt;=1,"",ROW())</f>
        <v>16</v>
      </c>
      <c r="DO16" s="1" t="str">
        <f t="shared" ca="1" si="36"/>
        <v/>
      </c>
      <c r="DP16" s="1">
        <f ca="1">IF(COUNTIF(INDIRECT(RIGHT(DP$1,3)&amp;"!"&amp;"$C$49"&amp;":"&amp;"$C$55"),Data0!$AV16)&gt;=1,"",ROW())</f>
        <v>16</v>
      </c>
      <c r="DQ16" s="1" t="str">
        <f t="shared" ca="1" si="37"/>
        <v/>
      </c>
      <c r="DR16" s="1">
        <f ca="1">IF(COUNTIF(INDIRECT(RIGHT(DR$1,3)&amp;"!"&amp;"$C$57"&amp;":"&amp;"$C$59"),Data0!$AW16)&gt;=1,"",ROW())</f>
        <v>16</v>
      </c>
      <c r="DS16" s="1" t="str">
        <f t="shared" ca="1" si="38"/>
        <v/>
      </c>
      <c r="DT16" s="1">
        <f ca="1">IF(COUNTIF(INDIRECT(RIGHT(DT$1,3)&amp;"!"&amp;"$C$49"&amp;":"&amp;"$C$55"),Data0!$AV16)&gt;=1,"",ROW())</f>
        <v>16</v>
      </c>
      <c r="DU16" s="1" t="str">
        <f t="shared" ca="1" si="39"/>
        <v/>
      </c>
      <c r="DV16" s="1">
        <f ca="1">IF(COUNTIF(INDIRECT(RIGHT(DV$1,3)&amp;"!"&amp;"$C$57"&amp;":"&amp;"$C$59"),Data0!$AW16)&gt;=1,"",ROW())</f>
        <v>16</v>
      </c>
      <c r="DW16" s="1" t="str">
        <f t="shared" ca="1" si="40"/>
        <v/>
      </c>
      <c r="DX16" s="1">
        <f ca="1">IF(COUNTIF(INDIRECT(RIGHT(DX$1,3)&amp;"!"&amp;"$C$49"&amp;":"&amp;"$C$55"),Data0!$BB16)&gt;=1,"",ROW())</f>
        <v>16</v>
      </c>
      <c r="DY16" s="1" t="str">
        <f t="shared" ca="1" si="41"/>
        <v/>
      </c>
      <c r="DZ16" s="1">
        <f ca="1">IF(COUNTIF(INDIRECT(RIGHT(DZ$1,3)&amp;"!"&amp;"$C$57"&amp;":"&amp;"$C$59"),Data0!$BC16)&gt;=1,"",ROW())</f>
        <v>16</v>
      </c>
      <c r="EA16" s="1" t="str">
        <f t="shared" ca="1" si="42"/>
        <v/>
      </c>
      <c r="EB16" s="1">
        <f ca="1">IF(COUNTIF(INDIRECT(RIGHT(EB$1,3)&amp;"!"&amp;"$C$49"&amp;":"&amp;"$C$55"),Data0!$BB16)&gt;=1,"",ROW())</f>
        <v>16</v>
      </c>
      <c r="EC16" s="1" t="str">
        <f t="shared" ca="1" si="43"/>
        <v/>
      </c>
      <c r="ED16" s="1">
        <f ca="1">IF(COUNTIF(INDIRECT(RIGHT(ED$1,3)&amp;"!"&amp;"$C$57"&amp;":"&amp;"$C$59"),Data0!$BC16)&gt;=1,"",ROW())</f>
        <v>16</v>
      </c>
      <c r="EE16" s="1" t="str">
        <f t="shared" ca="1" si="44"/>
        <v/>
      </c>
      <c r="EF16" s="1">
        <f ca="1">IF(COUNTIF(INDIRECT(RIGHT(EF$1,3)&amp;"!"&amp;"$C$49"&amp;":"&amp;"$C$55"),Data0!$BB16)&gt;=1,"",ROW())</f>
        <v>16</v>
      </c>
      <c r="EG16" s="1" t="str">
        <f t="shared" ca="1" si="45"/>
        <v/>
      </c>
      <c r="EH16" s="1">
        <f ca="1">IF(COUNTIF(INDIRECT(RIGHT(EH$1,3)&amp;"!"&amp;"$C$57"&amp;":"&amp;"$C$59"),Data0!$BC16)&gt;=1,"",ROW())</f>
        <v>16</v>
      </c>
      <c r="EI16" s="1" t="str">
        <f t="shared" ca="1" si="46"/>
        <v/>
      </c>
      <c r="EJ16" s="1">
        <f ca="1">IF(COUNTIF(INDIRECT(RIGHT(EJ$1,3)&amp;"!"&amp;"$C$49"&amp;":"&amp;"$C$55"),Data0!$BB16)&gt;=1,"",ROW())</f>
        <v>16</v>
      </c>
      <c r="EK16" s="1" t="str">
        <f t="shared" ca="1" si="47"/>
        <v/>
      </c>
      <c r="EL16" s="1">
        <f ca="1">IF(COUNTIF(INDIRECT(RIGHT(EL$1,3)&amp;"!"&amp;"$C$57"&amp;":"&amp;"$C$59"),Data0!$BC16)&gt;=1,"",ROW())</f>
        <v>16</v>
      </c>
      <c r="EM16" s="1" t="str">
        <f t="shared" ca="1" si="48"/>
        <v/>
      </c>
      <c r="EN16" s="1">
        <f ca="1">IF(COUNTIF(INDIRECT(RIGHT(EN$1,3)&amp;"!"&amp;"$C$49"&amp;":"&amp;"$C$55"),Data0!$BB16)&gt;=1,"",ROW())</f>
        <v>16</v>
      </c>
      <c r="EO16" s="1" t="str">
        <f t="shared" ca="1" si="49"/>
        <v/>
      </c>
      <c r="EP16" s="1">
        <f ca="1">IF(COUNTIF(INDIRECT(RIGHT(EP$1,3)&amp;"!"&amp;"$C$57"&amp;":"&amp;"$C$59"),Data0!$BC16)&gt;=1,"",ROW())</f>
        <v>16</v>
      </c>
      <c r="EQ16" s="1" t="str">
        <f t="shared" ca="1" si="50"/>
        <v/>
      </c>
      <c r="ER16" s="1">
        <f ca="1">IF(COUNTIF(INDIRECT(RIGHT(ER$1,3)&amp;"!"&amp;"$C$49"&amp;":"&amp;"$C$55"),Data0!$BB16)&gt;=1,"",ROW())</f>
        <v>16</v>
      </c>
      <c r="ES16" s="1" t="str">
        <f t="shared" ca="1" si="51"/>
        <v/>
      </c>
      <c r="ET16" s="1">
        <f ca="1">IF(COUNTIF(INDIRECT(RIGHT(ET$1,3)&amp;"!"&amp;"$C$57"&amp;":"&amp;"$C$59"),Data0!$BC16)&gt;=1,"",ROW())</f>
        <v>16</v>
      </c>
      <c r="EU16" s="1" t="str">
        <f t="shared" ca="1" si="52"/>
        <v/>
      </c>
    </row>
    <row r="17" spans="1:151" ht="26.25" thickBot="1">
      <c r="A17" s="17">
        <v>16</v>
      </c>
      <c r="B17" s="23" t="s">
        <v>545</v>
      </c>
      <c r="C17" s="17" t="s">
        <v>262</v>
      </c>
      <c r="D17" s="17"/>
      <c r="E17"/>
      <c r="G17" s="17" t="s">
        <v>4</v>
      </c>
      <c r="H17" s="23" t="s">
        <v>4</v>
      </c>
      <c r="I17" s="23">
        <v>18</v>
      </c>
      <c r="J17" s="1"/>
      <c r="N17" s="23" t="s">
        <v>507</v>
      </c>
      <c r="O17" s="173"/>
      <c r="P17" s="50" t="str">
        <f t="shared" si="53"/>
        <v/>
      </c>
      <c r="Q17" s="50" t="e">
        <f t="shared" si="54"/>
        <v>#N/A</v>
      </c>
      <c r="R17" s="52" t="str">
        <f>'1'!O41</f>
        <v/>
      </c>
      <c r="S17" s="6"/>
      <c r="V17"/>
      <c r="W17" s="23" t="s">
        <v>194</v>
      </c>
      <c r="X17" s="23" t="s">
        <v>262</v>
      </c>
      <c r="Y17"/>
      <c r="Z17"/>
      <c r="AA17" s="23" t="s">
        <v>159</v>
      </c>
      <c r="AB17" s="23" t="s">
        <v>155</v>
      </c>
      <c r="AD17" s="520">
        <v>1.25</v>
      </c>
      <c r="AE17" s="525" t="s">
        <v>1120</v>
      </c>
      <c r="AF17" s="441">
        <f>IF(AND(COUNTIF(AG$2:AG17,AG17)=1,AG17&lt;&gt;""),AF16+1,AF16)</f>
        <v>1</v>
      </c>
      <c r="AG17" s="469" t="str">
        <f t="shared" si="55"/>
        <v/>
      </c>
      <c r="AH17" s="441">
        <f>IF(AND(COUNTIF(AI$2:AI17,AI17)=1,AI17&lt;&gt;""),AH16+1,AH16)</f>
        <v>1</v>
      </c>
      <c r="AI17" s="469" t="str">
        <f t="shared" si="56"/>
        <v/>
      </c>
      <c r="AJ17" s="498" t="str">
        <f t="shared" si="57"/>
        <v/>
      </c>
      <c r="AK17" s="498" t="str">
        <f t="shared" si="58"/>
        <v/>
      </c>
      <c r="AL17" s="441">
        <f>IF(AND(COUNTIF(AM$2:AM17,AM17)=1,AM17&lt;&gt;""),AL16+1,AL16)</f>
        <v>1</v>
      </c>
      <c r="AM17" s="469" t="str">
        <f t="shared" si="0"/>
        <v/>
      </c>
      <c r="AN17" s="441">
        <f>IF(AND(COUNTIF(AO$2:AO17,AO17)=1,AO17&lt;&gt;""),AN16+1,AN16)</f>
        <v>1</v>
      </c>
      <c r="AO17" s="469" t="str">
        <f t="shared" si="1"/>
        <v/>
      </c>
      <c r="AP17" s="498" t="str">
        <f t="shared" si="59"/>
        <v/>
      </c>
      <c r="AQ17" s="498" t="str">
        <f t="shared" si="60"/>
        <v/>
      </c>
      <c r="AR17" s="441">
        <f>IF(AND(COUNTIF(AS$2:AS17,AS17)=1,AS17&lt;&gt;""),AR16+1,AR16)</f>
        <v>1</v>
      </c>
      <c r="AS17" s="469" t="str">
        <f t="shared" si="2"/>
        <v/>
      </c>
      <c r="AT17" s="441">
        <f>IF(AND(COUNTIF(AU$2:AU17,AU17)=1,AU17&lt;&gt;""),AT16+1,AT16)</f>
        <v>1</v>
      </c>
      <c r="AU17" s="469" t="str">
        <f t="shared" si="3"/>
        <v/>
      </c>
      <c r="AV17" s="498" t="str">
        <f t="shared" si="61"/>
        <v/>
      </c>
      <c r="AW17" s="498" t="str">
        <f t="shared" si="62"/>
        <v/>
      </c>
      <c r="AX17" s="441">
        <f>IF(AND(COUNTIF(AY$2:AY17,AY17)=1,AY17&lt;&gt;""),AX16+1,AX16)</f>
        <v>1</v>
      </c>
      <c r="AY17" s="469" t="str">
        <f t="shared" si="4"/>
        <v/>
      </c>
      <c r="AZ17" s="441">
        <f>IF(AND(COUNTIF(BA$2:BA17,BA17)=1,BA17&lt;&gt;""),AZ16+1,AZ16)</f>
        <v>1</v>
      </c>
      <c r="BA17" s="469" t="str">
        <f t="shared" si="5"/>
        <v/>
      </c>
      <c r="BB17" s="498" t="str">
        <f t="shared" si="63"/>
        <v/>
      </c>
      <c r="BC17" s="498" t="str">
        <f t="shared" si="64"/>
        <v/>
      </c>
      <c r="BD17" s="1">
        <f ca="1">IF(COUNTIF(INDIRECT(RIGHT(BD$1,3)&amp;"!"&amp;"$C$49"&amp;":"&amp;"$C$55"),Data0!$AJ17)&gt;=1,"",ROW())</f>
        <v>17</v>
      </c>
      <c r="BE17" s="1" t="str">
        <f t="shared" ca="1" si="65"/>
        <v/>
      </c>
      <c r="BF17" s="1">
        <f ca="1">IF(COUNTIF(INDIRECT(RIGHT(BF$1,3)&amp;"!"&amp;"$C$57"&amp;":"&amp;"$C$59"),Data0!$AK17)&gt;=1,"",ROW())</f>
        <v>17</v>
      </c>
      <c r="BG17" s="1" t="str">
        <f t="shared" ca="1" si="6"/>
        <v/>
      </c>
      <c r="BH17" s="1">
        <f ca="1">IF(COUNTIF(INDIRECT(RIGHT(BH$1,3)&amp;"!"&amp;"$C$49"&amp;":"&amp;"$C$55"),Data0!$AJ17)&gt;=1,"",ROW())</f>
        <v>17</v>
      </c>
      <c r="BI17" s="1" t="str">
        <f t="shared" ca="1" si="7"/>
        <v/>
      </c>
      <c r="BJ17" s="1">
        <f ca="1">IF(COUNTIF(INDIRECT(RIGHT(BJ$1,3)&amp;"!"&amp;"$C$57"&amp;":"&amp;"$C$59"),Data0!$AK17)&gt;=1,"",ROW())</f>
        <v>17</v>
      </c>
      <c r="BK17" s="1" t="str">
        <f t="shared" ca="1" si="8"/>
        <v/>
      </c>
      <c r="BL17" s="1">
        <f ca="1">IF(COUNTIF(INDIRECT(RIGHT(BL$1,3)&amp;"!"&amp;"$C$49"&amp;":"&amp;"$C$55"),Data0!$AJ17)&gt;=1,"",ROW())</f>
        <v>17</v>
      </c>
      <c r="BM17" s="1" t="str">
        <f t="shared" ca="1" si="9"/>
        <v/>
      </c>
      <c r="BN17" s="1">
        <f ca="1">IF(COUNTIF(INDIRECT(RIGHT(BN$1,3)&amp;"!"&amp;"$C$57"&amp;":"&amp;"$C$59"),Data0!$AK17)&gt;=1,"",ROW())</f>
        <v>17</v>
      </c>
      <c r="BO17" s="1" t="str">
        <f t="shared" ca="1" si="10"/>
        <v/>
      </c>
      <c r="BP17" s="1">
        <f ca="1">IF(COUNTIF(INDIRECT(RIGHT(BP$1,3)&amp;"!"&amp;"$C$49"&amp;":"&amp;"$C$55"),Data0!$AJ17)&gt;=1,"",ROW())</f>
        <v>17</v>
      </c>
      <c r="BQ17" s="1" t="str">
        <f t="shared" ca="1" si="11"/>
        <v/>
      </c>
      <c r="BR17" s="1">
        <f ca="1">IF(COUNTIF(INDIRECT(RIGHT(BR$1,3)&amp;"!"&amp;"$C$57"&amp;":"&amp;"$C$59"),Data0!$AK17)&gt;=1,"",ROW())</f>
        <v>17</v>
      </c>
      <c r="BS17" s="1" t="str">
        <f t="shared" ca="1" si="12"/>
        <v/>
      </c>
      <c r="BT17" s="1">
        <f ca="1">IF(COUNTIF(INDIRECT(RIGHT(BT$1,3)&amp;"!"&amp;"$C$49"&amp;":"&amp;"$C$55"),Data0!$AJ17)&gt;=1,"",ROW())</f>
        <v>17</v>
      </c>
      <c r="BU17" s="1" t="str">
        <f t="shared" ca="1" si="13"/>
        <v/>
      </c>
      <c r="BV17" s="1">
        <f ca="1">IF(COUNTIF(INDIRECT(RIGHT(BV$1,3)&amp;"!"&amp;"$C$57"&amp;":"&amp;"$C$59"),Data0!$AK17)&gt;=1,"",ROW())</f>
        <v>17</v>
      </c>
      <c r="BW17" s="1" t="str">
        <f t="shared" ca="1" si="14"/>
        <v/>
      </c>
      <c r="BX17" s="1">
        <f ca="1">IF(COUNTIF(INDIRECT(RIGHT(BX$1,3)&amp;"!"&amp;"$C$49"&amp;":"&amp;"$C$55"),Data0!$AJ17)&gt;=1,"",ROW())</f>
        <v>17</v>
      </c>
      <c r="BY17" s="1" t="str">
        <f t="shared" ca="1" si="15"/>
        <v/>
      </c>
      <c r="BZ17" s="1">
        <f ca="1">IF(COUNTIF(INDIRECT(RIGHT(BZ$1,3)&amp;"!"&amp;"$C$57"&amp;":"&amp;"$C$59"),Data0!$AK17)&gt;=1,"",ROW())</f>
        <v>17</v>
      </c>
      <c r="CA17" s="1" t="str">
        <f t="shared" ca="1" si="16"/>
        <v/>
      </c>
      <c r="CB17" s="1">
        <f ca="1">IF(COUNTIF(INDIRECT(RIGHT(CB$1,3)&amp;"!"&amp;"$C$49"&amp;":"&amp;"$C$55"),Data0!$AP17)&gt;=1,"",ROW())</f>
        <v>17</v>
      </c>
      <c r="CC17" s="1" t="str">
        <f t="shared" ca="1" si="17"/>
        <v/>
      </c>
      <c r="CD17" s="1">
        <f ca="1">IF(COUNTIF(INDIRECT(RIGHT(CD$1,3)&amp;"!"&amp;"$C$57"&amp;":"&amp;"$C$59"),Data0!$AQ17)&gt;=1,"",ROW())</f>
        <v>17</v>
      </c>
      <c r="CE17" s="1" t="str">
        <f t="shared" ca="1" si="18"/>
        <v/>
      </c>
      <c r="CF17" s="1">
        <f ca="1">IF(COUNTIF(INDIRECT(RIGHT(CF$1,3)&amp;"!"&amp;"$C$49"&amp;":"&amp;"$C$55"),Data0!$AP17)&gt;=1,"",ROW())</f>
        <v>17</v>
      </c>
      <c r="CG17" s="1" t="str">
        <f t="shared" ca="1" si="19"/>
        <v/>
      </c>
      <c r="CH17" s="1">
        <f ca="1">IF(COUNTIF(INDIRECT(RIGHT(CH$1,3)&amp;"!"&amp;"$C$57"&amp;":"&amp;"$C$59"),Data0!$AQ17)&gt;=1,"",ROW())</f>
        <v>17</v>
      </c>
      <c r="CI17" s="1" t="str">
        <f t="shared" ca="1" si="20"/>
        <v/>
      </c>
      <c r="CJ17" s="1">
        <f ca="1">IF(COUNTIF(INDIRECT(RIGHT(CJ$1,3)&amp;"!"&amp;"$C$49"&amp;":"&amp;"$C$55"),Data0!$AP17)&gt;=1,"",ROW())</f>
        <v>17</v>
      </c>
      <c r="CK17" s="1" t="str">
        <f t="shared" ca="1" si="21"/>
        <v/>
      </c>
      <c r="CL17" s="1">
        <f ca="1">IF(COUNTIF(INDIRECT(RIGHT(CL$1,3)&amp;"!"&amp;"$C$57"&amp;":"&amp;"$C$59"),Data0!$AQ17)&gt;=1,"",ROW())</f>
        <v>17</v>
      </c>
      <c r="CM17" s="1" t="str">
        <f t="shared" ca="1" si="22"/>
        <v/>
      </c>
      <c r="CN17" s="1">
        <f ca="1">IF(COUNTIF(INDIRECT(RIGHT(CN$1,3)&amp;"!"&amp;"$C$49"&amp;":"&amp;"$C$55"),Data0!$AP17)&gt;=1,"",ROW())</f>
        <v>17</v>
      </c>
      <c r="CO17" s="1" t="str">
        <f t="shared" ca="1" si="23"/>
        <v/>
      </c>
      <c r="CP17" s="1">
        <f ca="1">IF(COUNTIF(INDIRECT(RIGHT(CP$1,3)&amp;"!"&amp;"$C$57"&amp;":"&amp;"$C$59"),Data0!$AQ17)&gt;=1,"",ROW())</f>
        <v>17</v>
      </c>
      <c r="CQ17" s="1" t="str">
        <f t="shared" ca="1" si="24"/>
        <v/>
      </c>
      <c r="CR17" s="1">
        <f ca="1">IF(COUNTIF(INDIRECT(RIGHT(CR$1,3)&amp;"!"&amp;"$C$49"&amp;":"&amp;"$C$55"),Data0!$AP17)&gt;=1,"",ROW())</f>
        <v>17</v>
      </c>
      <c r="CS17" s="1" t="str">
        <f t="shared" ca="1" si="25"/>
        <v/>
      </c>
      <c r="CT17" s="1">
        <f ca="1">IF(COUNTIF(INDIRECT(RIGHT(CT$1,3)&amp;"!"&amp;"$C$57"&amp;":"&amp;"$C$59"),Data0!$AQ17)&gt;=1,"",ROW())</f>
        <v>17</v>
      </c>
      <c r="CU17" s="1" t="str">
        <f t="shared" ca="1" si="26"/>
        <v/>
      </c>
      <c r="CV17" s="1">
        <f ca="1">IF(COUNTIF(INDIRECT(RIGHT(CV$1,3)&amp;"!"&amp;"$C$49"&amp;":"&amp;"$C$55"),Data0!$AP17)&gt;=1,"",ROW())</f>
        <v>17</v>
      </c>
      <c r="CW17" s="1" t="str">
        <f t="shared" ca="1" si="27"/>
        <v/>
      </c>
      <c r="CX17" s="1">
        <f ca="1">IF(COUNTIF(INDIRECT(RIGHT(CX$1,3)&amp;"!"&amp;"$C$57"&amp;":"&amp;"$C$59"),Data0!$AQ17)&gt;=1,"",ROW())</f>
        <v>17</v>
      </c>
      <c r="CY17" s="1" t="str">
        <f t="shared" ca="1" si="28"/>
        <v/>
      </c>
      <c r="CZ17" s="1">
        <f ca="1">IF(COUNTIF(INDIRECT(RIGHT(CZ$1,3)&amp;"!"&amp;"$C$49"&amp;":"&amp;"$C$55"),Data0!$AV17)&gt;=1,"",ROW())</f>
        <v>17</v>
      </c>
      <c r="DA17" s="1" t="str">
        <f t="shared" ca="1" si="29"/>
        <v/>
      </c>
      <c r="DB17" s="1">
        <f ca="1">IF(COUNTIF(INDIRECT(RIGHT(DB$1,3)&amp;"!"&amp;"$C$57"&amp;":"&amp;"$C$59"),Data0!$AW17)&gt;=1,"",ROW())</f>
        <v>17</v>
      </c>
      <c r="DC17" s="1" t="str">
        <f t="shared" ca="1" si="30"/>
        <v/>
      </c>
      <c r="DD17" s="1">
        <f ca="1">IF(COUNTIF(INDIRECT(RIGHT(DD$1,3)&amp;"!"&amp;"$C$49"&amp;":"&amp;"$C$55"),Data0!$AV17)&gt;=1,"",ROW())</f>
        <v>17</v>
      </c>
      <c r="DE17" s="1" t="str">
        <f t="shared" ca="1" si="31"/>
        <v/>
      </c>
      <c r="DF17" s="1">
        <f ca="1">IF(COUNTIF(INDIRECT(RIGHT(DF$1,3)&amp;"!"&amp;"$C$57"&amp;":"&amp;"$C$59"),Data0!$AW17)&gt;=1,"",ROW())</f>
        <v>17</v>
      </c>
      <c r="DG17" s="1" t="str">
        <f t="shared" ca="1" si="32"/>
        <v/>
      </c>
      <c r="DH17" s="1">
        <f ca="1">IF(COUNTIF(INDIRECT(RIGHT(DH$1,3)&amp;"!"&amp;"$C$49"&amp;":"&amp;"$C$55"),Data0!$AV17)&gt;=1,"",ROW())</f>
        <v>17</v>
      </c>
      <c r="DI17" s="1" t="str">
        <f t="shared" ca="1" si="33"/>
        <v/>
      </c>
      <c r="DJ17" s="1">
        <f ca="1">IF(COUNTIF(INDIRECT(RIGHT(DJ$1,3)&amp;"!"&amp;"$C$57"&amp;":"&amp;"$C$59"),Data0!$AW17)&gt;=1,"",ROW())</f>
        <v>17</v>
      </c>
      <c r="DK17" s="1" t="str">
        <f t="shared" ca="1" si="34"/>
        <v/>
      </c>
      <c r="DL17" s="1">
        <f ca="1">IF(COUNTIF(INDIRECT(RIGHT(DL$1,3)&amp;"!"&amp;"$C$49"&amp;":"&amp;"$C$55"),Data0!$AV17)&gt;=1,"",ROW())</f>
        <v>17</v>
      </c>
      <c r="DM17" s="1" t="str">
        <f t="shared" ca="1" si="35"/>
        <v/>
      </c>
      <c r="DN17" s="1">
        <f ca="1">IF(COUNTIF(INDIRECT(RIGHT(DN$1,3)&amp;"!"&amp;"$C$47"&amp;":"&amp;"$C$59"),Data0!$AW17)&gt;=1,"",ROW())</f>
        <v>17</v>
      </c>
      <c r="DO17" s="1" t="str">
        <f t="shared" ca="1" si="36"/>
        <v/>
      </c>
      <c r="DP17" s="1">
        <f ca="1">IF(COUNTIF(INDIRECT(RIGHT(DP$1,3)&amp;"!"&amp;"$C$49"&amp;":"&amp;"$C$55"),Data0!$AV17)&gt;=1,"",ROW())</f>
        <v>17</v>
      </c>
      <c r="DQ17" s="1" t="str">
        <f t="shared" ca="1" si="37"/>
        <v/>
      </c>
      <c r="DR17" s="1">
        <f ca="1">IF(COUNTIF(INDIRECT(RIGHT(DR$1,3)&amp;"!"&amp;"$C$57"&amp;":"&amp;"$C$59"),Data0!$AW17)&gt;=1,"",ROW())</f>
        <v>17</v>
      </c>
      <c r="DS17" s="1" t="str">
        <f t="shared" ca="1" si="38"/>
        <v/>
      </c>
      <c r="DT17" s="1">
        <f ca="1">IF(COUNTIF(INDIRECT(RIGHT(DT$1,3)&amp;"!"&amp;"$C$49"&amp;":"&amp;"$C$55"),Data0!$AV17)&gt;=1,"",ROW())</f>
        <v>17</v>
      </c>
      <c r="DU17" s="1" t="str">
        <f t="shared" ca="1" si="39"/>
        <v/>
      </c>
      <c r="DV17" s="1">
        <f ca="1">IF(COUNTIF(INDIRECT(RIGHT(DV$1,3)&amp;"!"&amp;"$C$57"&amp;":"&amp;"$C$59"),Data0!$AW17)&gt;=1,"",ROW())</f>
        <v>17</v>
      </c>
      <c r="DW17" s="1" t="str">
        <f t="shared" ca="1" si="40"/>
        <v/>
      </c>
      <c r="DX17" s="1">
        <f ca="1">IF(COUNTIF(INDIRECT(RIGHT(DX$1,3)&amp;"!"&amp;"$C$49"&amp;":"&amp;"$C$55"),Data0!$BB17)&gt;=1,"",ROW())</f>
        <v>17</v>
      </c>
      <c r="DY17" s="1" t="str">
        <f t="shared" ca="1" si="41"/>
        <v/>
      </c>
      <c r="DZ17" s="1">
        <f ca="1">IF(COUNTIF(INDIRECT(RIGHT(DZ$1,3)&amp;"!"&amp;"$C$57"&amp;":"&amp;"$C$59"),Data0!$BC17)&gt;=1,"",ROW())</f>
        <v>17</v>
      </c>
      <c r="EA17" s="1" t="str">
        <f t="shared" ca="1" si="42"/>
        <v/>
      </c>
      <c r="EB17" s="1">
        <f ca="1">IF(COUNTIF(INDIRECT(RIGHT(EB$1,3)&amp;"!"&amp;"$C$49"&amp;":"&amp;"$C$55"),Data0!$BB17)&gt;=1,"",ROW())</f>
        <v>17</v>
      </c>
      <c r="EC17" s="1" t="str">
        <f t="shared" ca="1" si="43"/>
        <v/>
      </c>
      <c r="ED17" s="1">
        <f ca="1">IF(COUNTIF(INDIRECT(RIGHT(ED$1,3)&amp;"!"&amp;"$C$57"&amp;":"&amp;"$C$59"),Data0!$BC17)&gt;=1,"",ROW())</f>
        <v>17</v>
      </c>
      <c r="EE17" s="1" t="str">
        <f t="shared" ca="1" si="44"/>
        <v/>
      </c>
      <c r="EF17" s="1">
        <f ca="1">IF(COUNTIF(INDIRECT(RIGHT(EF$1,3)&amp;"!"&amp;"$C$49"&amp;":"&amp;"$C$55"),Data0!$BB17)&gt;=1,"",ROW())</f>
        <v>17</v>
      </c>
      <c r="EG17" s="1" t="str">
        <f t="shared" ca="1" si="45"/>
        <v/>
      </c>
      <c r="EH17" s="1">
        <f ca="1">IF(COUNTIF(INDIRECT(RIGHT(EH$1,3)&amp;"!"&amp;"$C$57"&amp;":"&amp;"$C$59"),Data0!$BC17)&gt;=1,"",ROW())</f>
        <v>17</v>
      </c>
      <c r="EI17" s="1" t="str">
        <f t="shared" ca="1" si="46"/>
        <v/>
      </c>
      <c r="EJ17" s="1">
        <f ca="1">IF(COUNTIF(INDIRECT(RIGHT(EJ$1,3)&amp;"!"&amp;"$C$49"&amp;":"&amp;"$C$55"),Data0!$BB17)&gt;=1,"",ROW())</f>
        <v>17</v>
      </c>
      <c r="EK17" s="1" t="str">
        <f t="shared" ca="1" si="47"/>
        <v/>
      </c>
      <c r="EL17" s="1">
        <f ca="1">IF(COUNTIF(INDIRECT(RIGHT(EL$1,3)&amp;"!"&amp;"$C$57"&amp;":"&amp;"$C$59"),Data0!$BC17)&gt;=1,"",ROW())</f>
        <v>17</v>
      </c>
      <c r="EM17" s="1" t="str">
        <f t="shared" ca="1" si="48"/>
        <v/>
      </c>
      <c r="EN17" s="1">
        <f ca="1">IF(COUNTIF(INDIRECT(RIGHT(EN$1,3)&amp;"!"&amp;"$C$49"&amp;":"&amp;"$C$55"),Data0!$BB17)&gt;=1,"",ROW())</f>
        <v>17</v>
      </c>
      <c r="EO17" s="1" t="str">
        <f t="shared" ca="1" si="49"/>
        <v/>
      </c>
      <c r="EP17" s="1">
        <f ca="1">IF(COUNTIF(INDIRECT(RIGHT(EP$1,3)&amp;"!"&amp;"$C$57"&amp;":"&amp;"$C$59"),Data0!$BC17)&gt;=1,"",ROW())</f>
        <v>17</v>
      </c>
      <c r="EQ17" s="1" t="str">
        <f t="shared" ca="1" si="50"/>
        <v/>
      </c>
      <c r="ER17" s="1">
        <f ca="1">IF(COUNTIF(INDIRECT(RIGHT(ER$1,3)&amp;"!"&amp;"$C$49"&amp;":"&amp;"$C$55"),Data0!$BB17)&gt;=1,"",ROW())</f>
        <v>17</v>
      </c>
      <c r="ES17" s="1" t="str">
        <f t="shared" ca="1" si="51"/>
        <v/>
      </c>
      <c r="ET17" s="1">
        <f ca="1">IF(COUNTIF(INDIRECT(RIGHT(ET$1,3)&amp;"!"&amp;"$C$57"&amp;":"&amp;"$C$59"),Data0!$BC17)&gt;=1,"",ROW())</f>
        <v>17</v>
      </c>
      <c r="EU17" s="1" t="str">
        <f t="shared" ca="1" si="52"/>
        <v/>
      </c>
    </row>
    <row r="18" spans="1:151" ht="15">
      <c r="A18" s="6"/>
      <c r="B18" s="6"/>
      <c r="E18"/>
      <c r="G18" s="16" t="s">
        <v>4</v>
      </c>
      <c r="H18" s="22" t="s">
        <v>4</v>
      </c>
      <c r="I18" s="22">
        <v>19</v>
      </c>
      <c r="J18" s="1"/>
      <c r="N18" s="22" t="s">
        <v>508</v>
      </c>
      <c r="O18" s="22"/>
      <c r="S18" s="6"/>
      <c r="Y18"/>
      <c r="Z18"/>
      <c r="AA18" s="22" t="s">
        <v>160</v>
      </c>
      <c r="AB18" s="22" t="s">
        <v>156</v>
      </c>
      <c r="AD18" s="519">
        <v>1.3</v>
      </c>
      <c r="AE18" s="526" t="s">
        <v>1121</v>
      </c>
      <c r="AF18" s="441">
        <f>IF(AND(COUNTIF(AG$2:AG18,AG18)=1,AG18&lt;&gt;""),AF17+1,AF17)</f>
        <v>1</v>
      </c>
      <c r="AG18" s="469" t="str">
        <f t="shared" si="55"/>
        <v/>
      </c>
      <c r="AH18" s="441">
        <f>IF(AND(COUNTIF(AI$2:AI18,AI18)=1,AI18&lt;&gt;""),AH17+1,AH17)</f>
        <v>1</v>
      </c>
      <c r="AI18" s="469" t="str">
        <f t="shared" si="56"/>
        <v/>
      </c>
      <c r="AJ18" s="498" t="str">
        <f t="shared" si="57"/>
        <v/>
      </c>
      <c r="AK18" s="498" t="str">
        <f t="shared" si="58"/>
        <v/>
      </c>
      <c r="AL18" s="441">
        <f>IF(AND(COUNTIF(AM$2:AM18,AM18)=1,AM18&lt;&gt;""),AL17+1,AL17)</f>
        <v>1</v>
      </c>
      <c r="AM18" s="469" t="str">
        <f t="shared" si="0"/>
        <v/>
      </c>
      <c r="AN18" s="441">
        <f>IF(AND(COUNTIF(AO$2:AO18,AO18)=1,AO18&lt;&gt;""),AN17+1,AN17)</f>
        <v>1</v>
      </c>
      <c r="AO18" s="469" t="str">
        <f t="shared" si="1"/>
        <v/>
      </c>
      <c r="AP18" s="498" t="str">
        <f t="shared" si="59"/>
        <v/>
      </c>
      <c r="AQ18" s="498" t="str">
        <f t="shared" si="60"/>
        <v/>
      </c>
      <c r="AR18" s="441">
        <f>IF(AND(COUNTIF(AS$2:AS18,AS18)=1,AS18&lt;&gt;""),AR17+1,AR17)</f>
        <v>1</v>
      </c>
      <c r="AS18" s="469" t="str">
        <f t="shared" si="2"/>
        <v/>
      </c>
      <c r="AT18" s="441">
        <f>IF(AND(COUNTIF(AU$2:AU18,AU18)=1,AU18&lt;&gt;""),AT17+1,AT17)</f>
        <v>1</v>
      </c>
      <c r="AU18" s="469" t="str">
        <f t="shared" si="3"/>
        <v/>
      </c>
      <c r="AV18" s="498" t="str">
        <f t="shared" si="61"/>
        <v/>
      </c>
      <c r="AW18" s="498" t="str">
        <f t="shared" si="62"/>
        <v/>
      </c>
      <c r="AX18" s="441">
        <f>IF(AND(COUNTIF(AY$2:AY18,AY18)=1,AY18&lt;&gt;""),AX17+1,AX17)</f>
        <v>1</v>
      </c>
      <c r="AY18" s="469" t="str">
        <f t="shared" si="4"/>
        <v/>
      </c>
      <c r="AZ18" s="441">
        <f>IF(AND(COUNTIF(BA$2:BA18,BA18)=1,BA18&lt;&gt;""),AZ17+1,AZ17)</f>
        <v>1</v>
      </c>
      <c r="BA18" s="469" t="str">
        <f t="shared" si="5"/>
        <v/>
      </c>
      <c r="BB18" s="498" t="str">
        <f t="shared" si="63"/>
        <v/>
      </c>
      <c r="BC18" s="498" t="str">
        <f t="shared" si="64"/>
        <v/>
      </c>
      <c r="BD18" s="1">
        <f ca="1">IF(COUNTIF(INDIRECT(RIGHT(BD$1,3)&amp;"!"&amp;"$C$49"&amp;":"&amp;"$C$55"),Data0!$AJ18)&gt;=1,"",ROW())</f>
        <v>18</v>
      </c>
      <c r="BE18" s="1" t="str">
        <f t="shared" ca="1" si="65"/>
        <v/>
      </c>
      <c r="BF18" s="1">
        <f ca="1">IF(COUNTIF(INDIRECT(RIGHT(BF$1,3)&amp;"!"&amp;"$C$57"&amp;":"&amp;"$C$59"),Data0!$AK18)&gt;=1,"",ROW())</f>
        <v>18</v>
      </c>
      <c r="BG18" s="1" t="str">
        <f t="shared" ca="1" si="6"/>
        <v/>
      </c>
      <c r="BH18" s="1">
        <f ca="1">IF(COUNTIF(INDIRECT(RIGHT(BH$1,3)&amp;"!"&amp;"$C$49"&amp;":"&amp;"$C$55"),Data0!$AJ18)&gt;=1,"",ROW())</f>
        <v>18</v>
      </c>
      <c r="BI18" s="1" t="str">
        <f t="shared" ca="1" si="7"/>
        <v/>
      </c>
      <c r="BJ18" s="1">
        <f ca="1">IF(COUNTIF(INDIRECT(RIGHT(BJ$1,3)&amp;"!"&amp;"$C$57"&amp;":"&amp;"$C$59"),Data0!$AK18)&gt;=1,"",ROW())</f>
        <v>18</v>
      </c>
      <c r="BK18" s="1" t="str">
        <f t="shared" ca="1" si="8"/>
        <v/>
      </c>
      <c r="BL18" s="1">
        <f ca="1">IF(COUNTIF(INDIRECT(RIGHT(BL$1,3)&amp;"!"&amp;"$C$49"&amp;":"&amp;"$C$55"),Data0!$AJ18)&gt;=1,"",ROW())</f>
        <v>18</v>
      </c>
      <c r="BM18" s="1" t="str">
        <f t="shared" ca="1" si="9"/>
        <v/>
      </c>
      <c r="BN18" s="1">
        <f ca="1">IF(COUNTIF(INDIRECT(RIGHT(BN$1,3)&amp;"!"&amp;"$C$57"&amp;":"&amp;"$C$59"),Data0!$AK18)&gt;=1,"",ROW())</f>
        <v>18</v>
      </c>
      <c r="BO18" s="1" t="str">
        <f t="shared" ca="1" si="10"/>
        <v/>
      </c>
      <c r="BP18" s="1">
        <f ca="1">IF(COUNTIF(INDIRECT(RIGHT(BP$1,3)&amp;"!"&amp;"$C$49"&amp;":"&amp;"$C$55"),Data0!$AJ18)&gt;=1,"",ROW())</f>
        <v>18</v>
      </c>
      <c r="BQ18" s="1" t="str">
        <f t="shared" ca="1" si="11"/>
        <v/>
      </c>
      <c r="BR18" s="1">
        <f ca="1">IF(COUNTIF(INDIRECT(RIGHT(BR$1,3)&amp;"!"&amp;"$C$57"&amp;":"&amp;"$C$59"),Data0!$AK18)&gt;=1,"",ROW())</f>
        <v>18</v>
      </c>
      <c r="BS18" s="1" t="str">
        <f t="shared" ca="1" si="12"/>
        <v/>
      </c>
      <c r="BT18" s="1">
        <f ca="1">IF(COUNTIF(INDIRECT(RIGHT(BT$1,3)&amp;"!"&amp;"$C$49"&amp;":"&amp;"$C$55"),Data0!$AJ18)&gt;=1,"",ROW())</f>
        <v>18</v>
      </c>
      <c r="BU18" s="1" t="str">
        <f t="shared" ca="1" si="13"/>
        <v/>
      </c>
      <c r="BV18" s="1">
        <f ca="1">IF(COUNTIF(INDIRECT(RIGHT(BV$1,3)&amp;"!"&amp;"$C$57"&amp;":"&amp;"$C$59"),Data0!$AK18)&gt;=1,"",ROW())</f>
        <v>18</v>
      </c>
      <c r="BW18" s="1" t="str">
        <f t="shared" ca="1" si="14"/>
        <v/>
      </c>
      <c r="BX18" s="1">
        <f ca="1">IF(COUNTIF(INDIRECT(RIGHT(BX$1,3)&amp;"!"&amp;"$C$49"&amp;":"&amp;"$C$55"),Data0!$AJ18)&gt;=1,"",ROW())</f>
        <v>18</v>
      </c>
      <c r="BY18" s="1" t="str">
        <f t="shared" ca="1" si="15"/>
        <v/>
      </c>
      <c r="BZ18" s="1">
        <f ca="1">IF(COUNTIF(INDIRECT(RIGHT(BZ$1,3)&amp;"!"&amp;"$C$57"&amp;":"&amp;"$C$59"),Data0!$AK18)&gt;=1,"",ROW())</f>
        <v>18</v>
      </c>
      <c r="CA18" s="1" t="str">
        <f t="shared" ca="1" si="16"/>
        <v/>
      </c>
      <c r="CB18" s="1">
        <f ca="1">IF(COUNTIF(INDIRECT(RIGHT(CB$1,3)&amp;"!"&amp;"$C$49"&amp;":"&amp;"$C$55"),Data0!$AP18)&gt;=1,"",ROW())</f>
        <v>18</v>
      </c>
      <c r="CC18" s="1" t="str">
        <f t="shared" ca="1" si="17"/>
        <v/>
      </c>
      <c r="CD18" s="1">
        <f ca="1">IF(COUNTIF(INDIRECT(RIGHT(CD$1,3)&amp;"!"&amp;"$C$57"&amp;":"&amp;"$C$59"),Data0!$AQ18)&gt;=1,"",ROW())</f>
        <v>18</v>
      </c>
      <c r="CE18" s="1" t="str">
        <f t="shared" ca="1" si="18"/>
        <v/>
      </c>
      <c r="CF18" s="1">
        <f ca="1">IF(COUNTIF(INDIRECT(RIGHT(CF$1,3)&amp;"!"&amp;"$C$49"&amp;":"&amp;"$C$55"),Data0!$AP18)&gt;=1,"",ROW())</f>
        <v>18</v>
      </c>
      <c r="CG18" s="1" t="str">
        <f t="shared" ca="1" si="19"/>
        <v/>
      </c>
      <c r="CH18" s="1">
        <f ca="1">IF(COUNTIF(INDIRECT(RIGHT(CH$1,3)&amp;"!"&amp;"$C$57"&amp;":"&amp;"$C$59"),Data0!$AQ18)&gt;=1,"",ROW())</f>
        <v>18</v>
      </c>
      <c r="CI18" s="1" t="str">
        <f t="shared" ca="1" si="20"/>
        <v/>
      </c>
      <c r="CJ18" s="1">
        <f ca="1">IF(COUNTIF(INDIRECT(RIGHT(CJ$1,3)&amp;"!"&amp;"$C$49"&amp;":"&amp;"$C$55"),Data0!$AP18)&gt;=1,"",ROW())</f>
        <v>18</v>
      </c>
      <c r="CK18" s="1" t="str">
        <f t="shared" ca="1" si="21"/>
        <v/>
      </c>
      <c r="CL18" s="1">
        <f ca="1">IF(COUNTIF(INDIRECT(RIGHT(CL$1,3)&amp;"!"&amp;"$C$57"&amp;":"&amp;"$C$59"),Data0!$AQ18)&gt;=1,"",ROW())</f>
        <v>18</v>
      </c>
      <c r="CM18" s="1" t="str">
        <f t="shared" ca="1" si="22"/>
        <v/>
      </c>
      <c r="CN18" s="1">
        <f ca="1">IF(COUNTIF(INDIRECT(RIGHT(CN$1,3)&amp;"!"&amp;"$C$49"&amp;":"&amp;"$C$55"),Data0!$AP18)&gt;=1,"",ROW())</f>
        <v>18</v>
      </c>
      <c r="CO18" s="1" t="str">
        <f t="shared" ca="1" si="23"/>
        <v/>
      </c>
      <c r="CP18" s="1">
        <f ca="1">IF(COUNTIF(INDIRECT(RIGHT(CP$1,3)&amp;"!"&amp;"$C$57"&amp;":"&amp;"$C$59"),Data0!$AQ18)&gt;=1,"",ROW())</f>
        <v>18</v>
      </c>
      <c r="CQ18" s="1" t="str">
        <f t="shared" ca="1" si="24"/>
        <v/>
      </c>
      <c r="CR18" s="1">
        <f ca="1">IF(COUNTIF(INDIRECT(RIGHT(CR$1,3)&amp;"!"&amp;"$C$49"&amp;":"&amp;"$C$55"),Data0!$AP18)&gt;=1,"",ROW())</f>
        <v>18</v>
      </c>
      <c r="CS18" s="1" t="str">
        <f t="shared" ca="1" si="25"/>
        <v/>
      </c>
      <c r="CT18" s="1">
        <f ca="1">IF(COUNTIF(INDIRECT(RIGHT(CT$1,3)&amp;"!"&amp;"$C$57"&amp;":"&amp;"$C$59"),Data0!$AQ18)&gt;=1,"",ROW())</f>
        <v>18</v>
      </c>
      <c r="CU18" s="1" t="str">
        <f t="shared" ca="1" si="26"/>
        <v/>
      </c>
      <c r="CV18" s="1">
        <f ca="1">IF(COUNTIF(INDIRECT(RIGHT(CV$1,3)&amp;"!"&amp;"$C$49"&amp;":"&amp;"$C$55"),Data0!$AP18)&gt;=1,"",ROW())</f>
        <v>18</v>
      </c>
      <c r="CW18" s="1" t="str">
        <f t="shared" ca="1" si="27"/>
        <v/>
      </c>
      <c r="CX18" s="1">
        <f ca="1">IF(COUNTIF(INDIRECT(RIGHT(CX$1,3)&amp;"!"&amp;"$C$57"&amp;":"&amp;"$C$59"),Data0!$AQ18)&gt;=1,"",ROW())</f>
        <v>18</v>
      </c>
      <c r="CY18" s="1" t="str">
        <f t="shared" ca="1" si="28"/>
        <v/>
      </c>
      <c r="CZ18" s="1">
        <f ca="1">IF(COUNTIF(INDIRECT(RIGHT(CZ$1,3)&amp;"!"&amp;"$C$49"&amp;":"&amp;"$C$55"),Data0!$AV18)&gt;=1,"",ROW())</f>
        <v>18</v>
      </c>
      <c r="DA18" s="1" t="str">
        <f t="shared" ca="1" si="29"/>
        <v/>
      </c>
      <c r="DB18" s="1">
        <f ca="1">IF(COUNTIF(INDIRECT(RIGHT(DB$1,3)&amp;"!"&amp;"$C$57"&amp;":"&amp;"$C$59"),Data0!$AW18)&gt;=1,"",ROW())</f>
        <v>18</v>
      </c>
      <c r="DC18" s="1" t="str">
        <f t="shared" ca="1" si="30"/>
        <v/>
      </c>
      <c r="DD18" s="1">
        <f ca="1">IF(COUNTIF(INDIRECT(RIGHT(DD$1,3)&amp;"!"&amp;"$C$49"&amp;":"&amp;"$C$55"),Data0!$AV18)&gt;=1,"",ROW())</f>
        <v>18</v>
      </c>
      <c r="DE18" s="1" t="str">
        <f t="shared" ca="1" si="31"/>
        <v/>
      </c>
      <c r="DF18" s="1">
        <f ca="1">IF(COUNTIF(INDIRECT(RIGHT(DF$1,3)&amp;"!"&amp;"$C$57"&amp;":"&amp;"$C$59"),Data0!$AW18)&gt;=1,"",ROW())</f>
        <v>18</v>
      </c>
      <c r="DG18" s="1" t="str">
        <f t="shared" ca="1" si="32"/>
        <v/>
      </c>
      <c r="DH18" s="1">
        <f ca="1">IF(COUNTIF(INDIRECT(RIGHT(DH$1,3)&amp;"!"&amp;"$C$49"&amp;":"&amp;"$C$55"),Data0!$AV18)&gt;=1,"",ROW())</f>
        <v>18</v>
      </c>
      <c r="DI18" s="1" t="str">
        <f t="shared" ca="1" si="33"/>
        <v/>
      </c>
      <c r="DJ18" s="1">
        <f ca="1">IF(COUNTIF(INDIRECT(RIGHT(DJ$1,3)&amp;"!"&amp;"$C$57"&amp;":"&amp;"$C$59"),Data0!$AW18)&gt;=1,"",ROW())</f>
        <v>18</v>
      </c>
      <c r="DK18" s="1" t="str">
        <f t="shared" ca="1" si="34"/>
        <v/>
      </c>
      <c r="DL18" s="1">
        <f ca="1">IF(COUNTIF(INDIRECT(RIGHT(DL$1,3)&amp;"!"&amp;"$C$49"&amp;":"&amp;"$C$55"),Data0!$AV18)&gt;=1,"",ROW())</f>
        <v>18</v>
      </c>
      <c r="DM18" s="1" t="str">
        <f t="shared" ca="1" si="35"/>
        <v/>
      </c>
      <c r="DN18" s="1">
        <f ca="1">IF(COUNTIF(INDIRECT(RIGHT(DN$1,3)&amp;"!"&amp;"$C$47"&amp;":"&amp;"$C$59"),Data0!$AW18)&gt;=1,"",ROW())</f>
        <v>18</v>
      </c>
      <c r="DO18" s="1" t="str">
        <f t="shared" ca="1" si="36"/>
        <v/>
      </c>
      <c r="DP18" s="1">
        <f ca="1">IF(COUNTIF(INDIRECT(RIGHT(DP$1,3)&amp;"!"&amp;"$C$49"&amp;":"&amp;"$C$55"),Data0!$AV18)&gt;=1,"",ROW())</f>
        <v>18</v>
      </c>
      <c r="DQ18" s="1" t="str">
        <f t="shared" ca="1" si="37"/>
        <v/>
      </c>
      <c r="DR18" s="1">
        <f ca="1">IF(COUNTIF(INDIRECT(RIGHT(DR$1,3)&amp;"!"&amp;"$C$57"&amp;":"&amp;"$C$59"),Data0!$AW18)&gt;=1,"",ROW())</f>
        <v>18</v>
      </c>
      <c r="DS18" s="1" t="str">
        <f t="shared" ca="1" si="38"/>
        <v/>
      </c>
      <c r="DT18" s="1">
        <f ca="1">IF(COUNTIF(INDIRECT(RIGHT(DT$1,3)&amp;"!"&amp;"$C$49"&amp;":"&amp;"$C$55"),Data0!$AV18)&gt;=1,"",ROW())</f>
        <v>18</v>
      </c>
      <c r="DU18" s="1" t="str">
        <f t="shared" ca="1" si="39"/>
        <v/>
      </c>
      <c r="DV18" s="1">
        <f ca="1">IF(COUNTIF(INDIRECT(RIGHT(DV$1,3)&amp;"!"&amp;"$C$57"&amp;":"&amp;"$C$59"),Data0!$AW18)&gt;=1,"",ROW())</f>
        <v>18</v>
      </c>
      <c r="DW18" s="1" t="str">
        <f t="shared" ca="1" si="40"/>
        <v/>
      </c>
      <c r="DX18" s="1">
        <f ca="1">IF(COUNTIF(INDIRECT(RIGHT(DX$1,3)&amp;"!"&amp;"$C$49"&amp;":"&amp;"$C$55"),Data0!$BB18)&gt;=1,"",ROW())</f>
        <v>18</v>
      </c>
      <c r="DY18" s="1" t="str">
        <f t="shared" ca="1" si="41"/>
        <v/>
      </c>
      <c r="DZ18" s="1">
        <f ca="1">IF(COUNTIF(INDIRECT(RIGHT(DZ$1,3)&amp;"!"&amp;"$C$57"&amp;":"&amp;"$C$59"),Data0!$BC18)&gt;=1,"",ROW())</f>
        <v>18</v>
      </c>
      <c r="EA18" s="1" t="str">
        <f t="shared" ca="1" si="42"/>
        <v/>
      </c>
      <c r="EB18" s="1">
        <f ca="1">IF(COUNTIF(INDIRECT(RIGHT(EB$1,3)&amp;"!"&amp;"$C$49"&amp;":"&amp;"$C$55"),Data0!$BB18)&gt;=1,"",ROW())</f>
        <v>18</v>
      </c>
      <c r="EC18" s="1" t="str">
        <f t="shared" ca="1" si="43"/>
        <v/>
      </c>
      <c r="ED18" s="1">
        <f ca="1">IF(COUNTIF(INDIRECT(RIGHT(ED$1,3)&amp;"!"&amp;"$C$57"&amp;":"&amp;"$C$59"),Data0!$BC18)&gt;=1,"",ROW())</f>
        <v>18</v>
      </c>
      <c r="EE18" s="1" t="str">
        <f t="shared" ca="1" si="44"/>
        <v/>
      </c>
      <c r="EF18" s="1">
        <f ca="1">IF(COUNTIF(INDIRECT(RIGHT(EF$1,3)&amp;"!"&amp;"$C$49"&amp;":"&amp;"$C$55"),Data0!$BB18)&gt;=1,"",ROW())</f>
        <v>18</v>
      </c>
      <c r="EG18" s="1" t="str">
        <f t="shared" ca="1" si="45"/>
        <v/>
      </c>
      <c r="EH18" s="1">
        <f ca="1">IF(COUNTIF(INDIRECT(RIGHT(EH$1,3)&amp;"!"&amp;"$C$57"&amp;":"&amp;"$C$59"),Data0!$BC18)&gt;=1,"",ROW())</f>
        <v>18</v>
      </c>
      <c r="EI18" s="1" t="str">
        <f t="shared" ca="1" si="46"/>
        <v/>
      </c>
      <c r="EJ18" s="1">
        <f ca="1">IF(COUNTIF(INDIRECT(RIGHT(EJ$1,3)&amp;"!"&amp;"$C$49"&amp;":"&amp;"$C$55"),Data0!$BB18)&gt;=1,"",ROW())</f>
        <v>18</v>
      </c>
      <c r="EK18" s="1" t="str">
        <f t="shared" ca="1" si="47"/>
        <v/>
      </c>
      <c r="EL18" s="1">
        <f ca="1">IF(COUNTIF(INDIRECT(RIGHT(EL$1,3)&amp;"!"&amp;"$C$57"&amp;":"&amp;"$C$59"),Data0!$BC18)&gt;=1,"",ROW())</f>
        <v>18</v>
      </c>
      <c r="EM18" s="1" t="str">
        <f t="shared" ca="1" si="48"/>
        <v/>
      </c>
      <c r="EN18" s="1">
        <f ca="1">IF(COUNTIF(INDIRECT(RIGHT(EN$1,3)&amp;"!"&amp;"$C$49"&amp;":"&amp;"$C$55"),Data0!$BB18)&gt;=1,"",ROW())</f>
        <v>18</v>
      </c>
      <c r="EO18" s="1" t="str">
        <f t="shared" ca="1" si="49"/>
        <v/>
      </c>
      <c r="EP18" s="1">
        <f ca="1">IF(COUNTIF(INDIRECT(RIGHT(EP$1,3)&amp;"!"&amp;"$C$57"&amp;":"&amp;"$C$59"),Data0!$BC18)&gt;=1,"",ROW())</f>
        <v>18</v>
      </c>
      <c r="EQ18" s="1" t="str">
        <f t="shared" ca="1" si="50"/>
        <v/>
      </c>
      <c r="ER18" s="1">
        <f ca="1">IF(COUNTIF(INDIRECT(RIGHT(ER$1,3)&amp;"!"&amp;"$C$49"&amp;":"&amp;"$C$55"),Data0!$BB18)&gt;=1,"",ROW())</f>
        <v>18</v>
      </c>
      <c r="ES18" s="1" t="str">
        <f t="shared" ca="1" si="51"/>
        <v/>
      </c>
      <c r="ET18" s="1">
        <f ca="1">IF(COUNTIF(INDIRECT(RIGHT(ET$1,3)&amp;"!"&amp;"$C$57"&amp;":"&amp;"$C$59"),Data0!$BC18)&gt;=1,"",ROW())</f>
        <v>18</v>
      </c>
      <c r="EU18" s="1" t="str">
        <f t="shared" ca="1" si="52"/>
        <v/>
      </c>
    </row>
    <row r="19" spans="1:151" ht="43.5" customHeight="1">
      <c r="A19" s="13" t="s">
        <v>71</v>
      </c>
      <c r="B19" s="13" t="s">
        <v>227</v>
      </c>
      <c r="C19" s="13" t="s">
        <v>72</v>
      </c>
      <c r="D19" s="14" t="s">
        <v>98</v>
      </c>
      <c r="E19"/>
      <c r="G19" s="23" t="s">
        <v>4</v>
      </c>
      <c r="H19" s="23" t="s">
        <v>4</v>
      </c>
      <c r="I19" s="23">
        <v>20</v>
      </c>
      <c r="J19" s="1"/>
      <c r="N19" s="23" t="s">
        <v>509</v>
      </c>
      <c r="O19" s="23"/>
      <c r="S19" s="6"/>
      <c r="Y19"/>
      <c r="Z19"/>
      <c r="AA19" s="23" t="s">
        <v>162</v>
      </c>
      <c r="AB19" s="23" t="s">
        <v>163</v>
      </c>
      <c r="AD19" s="520">
        <v>1.35</v>
      </c>
      <c r="AE19" s="525" t="s">
        <v>1122</v>
      </c>
      <c r="AF19" s="441">
        <f>IF(AND(COUNTIF(AG$2:AG19,AG19)=1,AG19&lt;&gt;""),AF18+1,AF18)</f>
        <v>1</v>
      </c>
      <c r="AG19" s="469" t="str">
        <f t="shared" si="55"/>
        <v/>
      </c>
      <c r="AH19" s="441">
        <f>IF(AND(COUNTIF(AI$2:AI19,AI19)=1,AI19&lt;&gt;""),AH18+1,AH18)</f>
        <v>1</v>
      </c>
      <c r="AI19" s="469" t="str">
        <f t="shared" si="56"/>
        <v/>
      </c>
      <c r="AJ19" s="498" t="str">
        <f t="shared" si="57"/>
        <v/>
      </c>
      <c r="AK19" s="498" t="str">
        <f t="shared" si="58"/>
        <v/>
      </c>
      <c r="AL19" s="441">
        <f>IF(AND(COUNTIF(AM$2:AM19,AM19)=1,AM19&lt;&gt;""),AL18+1,AL18)</f>
        <v>1</v>
      </c>
      <c r="AM19" s="469" t="str">
        <f t="shared" si="0"/>
        <v/>
      </c>
      <c r="AN19" s="441">
        <f>IF(AND(COUNTIF(AO$2:AO19,AO19)=1,AO19&lt;&gt;""),AN18+1,AN18)</f>
        <v>1</v>
      </c>
      <c r="AO19" s="469" t="str">
        <f t="shared" si="1"/>
        <v/>
      </c>
      <c r="AP19" s="498" t="str">
        <f t="shared" si="59"/>
        <v/>
      </c>
      <c r="AQ19" s="498" t="str">
        <f t="shared" si="60"/>
        <v/>
      </c>
      <c r="AR19" s="441">
        <f>IF(AND(COUNTIF(AS$2:AS19,AS19)=1,AS19&lt;&gt;""),AR18+1,AR18)</f>
        <v>1</v>
      </c>
      <c r="AS19" s="469" t="str">
        <f t="shared" si="2"/>
        <v/>
      </c>
      <c r="AT19" s="441">
        <f>IF(AND(COUNTIF(AU$2:AU19,AU19)=1,AU19&lt;&gt;""),AT18+1,AT18)</f>
        <v>1</v>
      </c>
      <c r="AU19" s="469" t="str">
        <f t="shared" si="3"/>
        <v/>
      </c>
      <c r="AV19" s="498" t="str">
        <f t="shared" si="61"/>
        <v/>
      </c>
      <c r="AW19" s="498" t="str">
        <f t="shared" si="62"/>
        <v/>
      </c>
      <c r="AX19" s="441">
        <f>IF(AND(COUNTIF(AY$2:AY19,AY19)=1,AY19&lt;&gt;""),AX18+1,AX18)</f>
        <v>1</v>
      </c>
      <c r="AY19" s="469" t="str">
        <f t="shared" si="4"/>
        <v/>
      </c>
      <c r="AZ19" s="441">
        <f>IF(AND(COUNTIF(BA$2:BA19,BA19)=1,BA19&lt;&gt;""),AZ18+1,AZ18)</f>
        <v>1</v>
      </c>
      <c r="BA19" s="469" t="str">
        <f t="shared" si="5"/>
        <v/>
      </c>
      <c r="BB19" s="498" t="str">
        <f t="shared" si="63"/>
        <v/>
      </c>
      <c r="BC19" s="498" t="str">
        <f t="shared" si="64"/>
        <v/>
      </c>
      <c r="BD19" s="1">
        <f ca="1">IF(COUNTIF(INDIRECT(RIGHT(BD$1,3)&amp;"!"&amp;"$C$49"&amp;":"&amp;"$C$55"),Data0!$AJ19)&gt;=1,"",ROW())</f>
        <v>19</v>
      </c>
      <c r="BE19" s="1" t="str">
        <f t="shared" ca="1" si="65"/>
        <v/>
      </c>
      <c r="BF19" s="1">
        <f ca="1">IF(COUNTIF(INDIRECT(RIGHT(BF$1,3)&amp;"!"&amp;"$C$57"&amp;":"&amp;"$C$59"),Data0!$AK19)&gt;=1,"",ROW())</f>
        <v>19</v>
      </c>
      <c r="BG19" s="1" t="str">
        <f t="shared" ca="1" si="6"/>
        <v/>
      </c>
      <c r="BH19" s="1">
        <f ca="1">IF(COUNTIF(INDIRECT(RIGHT(BH$1,3)&amp;"!"&amp;"$C$49"&amp;":"&amp;"$C$55"),Data0!$AJ19)&gt;=1,"",ROW())</f>
        <v>19</v>
      </c>
      <c r="BI19" s="1" t="str">
        <f t="shared" ca="1" si="7"/>
        <v/>
      </c>
      <c r="BJ19" s="1">
        <f ca="1">IF(COUNTIF(INDIRECT(RIGHT(BJ$1,3)&amp;"!"&amp;"$C$57"&amp;":"&amp;"$C$59"),Data0!$AK19)&gt;=1,"",ROW())</f>
        <v>19</v>
      </c>
      <c r="BK19" s="1" t="str">
        <f t="shared" ca="1" si="8"/>
        <v/>
      </c>
      <c r="BL19" s="1">
        <f ca="1">IF(COUNTIF(INDIRECT(RIGHT(BL$1,3)&amp;"!"&amp;"$C$49"&amp;":"&amp;"$C$55"),Data0!$AJ19)&gt;=1,"",ROW())</f>
        <v>19</v>
      </c>
      <c r="BM19" s="1" t="str">
        <f t="shared" ca="1" si="9"/>
        <v/>
      </c>
      <c r="BN19" s="1">
        <f ca="1">IF(COUNTIF(INDIRECT(RIGHT(BN$1,3)&amp;"!"&amp;"$C$57"&amp;":"&amp;"$C$59"),Data0!$AK19)&gt;=1,"",ROW())</f>
        <v>19</v>
      </c>
      <c r="BO19" s="1" t="str">
        <f t="shared" ca="1" si="10"/>
        <v/>
      </c>
      <c r="BP19" s="1">
        <f ca="1">IF(COUNTIF(INDIRECT(RIGHT(BP$1,3)&amp;"!"&amp;"$C$49"&amp;":"&amp;"$C$55"),Data0!$AJ19)&gt;=1,"",ROW())</f>
        <v>19</v>
      </c>
      <c r="BQ19" s="1" t="str">
        <f t="shared" ca="1" si="11"/>
        <v/>
      </c>
      <c r="BR19" s="1">
        <f ca="1">IF(COUNTIF(INDIRECT(RIGHT(BR$1,3)&amp;"!"&amp;"$C$57"&amp;":"&amp;"$C$59"),Data0!$AK19)&gt;=1,"",ROW())</f>
        <v>19</v>
      </c>
      <c r="BS19" s="1" t="str">
        <f t="shared" ca="1" si="12"/>
        <v/>
      </c>
      <c r="BT19" s="1">
        <f ca="1">IF(COUNTIF(INDIRECT(RIGHT(BT$1,3)&amp;"!"&amp;"$C$49"&amp;":"&amp;"$C$55"),Data0!$AJ19)&gt;=1,"",ROW())</f>
        <v>19</v>
      </c>
      <c r="BU19" s="1" t="str">
        <f t="shared" ca="1" si="13"/>
        <v/>
      </c>
      <c r="BV19" s="1">
        <f ca="1">IF(COUNTIF(INDIRECT(RIGHT(BV$1,3)&amp;"!"&amp;"$C$57"&amp;":"&amp;"$C$59"),Data0!$AK19)&gt;=1,"",ROW())</f>
        <v>19</v>
      </c>
      <c r="BW19" s="1" t="str">
        <f t="shared" ca="1" si="14"/>
        <v/>
      </c>
      <c r="BX19" s="1">
        <f ca="1">IF(COUNTIF(INDIRECT(RIGHT(BX$1,3)&amp;"!"&amp;"$C$49"&amp;":"&amp;"$C$55"),Data0!$AJ19)&gt;=1,"",ROW())</f>
        <v>19</v>
      </c>
      <c r="BY19" s="1" t="str">
        <f t="shared" ca="1" si="15"/>
        <v/>
      </c>
      <c r="BZ19" s="1">
        <f ca="1">IF(COUNTIF(INDIRECT(RIGHT(BZ$1,3)&amp;"!"&amp;"$C$57"&amp;":"&amp;"$C$59"),Data0!$AK19)&gt;=1,"",ROW())</f>
        <v>19</v>
      </c>
      <c r="CA19" s="1" t="str">
        <f t="shared" ca="1" si="16"/>
        <v/>
      </c>
      <c r="CB19" s="1">
        <f ca="1">IF(COUNTIF(INDIRECT(RIGHT(CB$1,3)&amp;"!"&amp;"$C$49"&amp;":"&amp;"$C$55"),Data0!$AP19)&gt;=1,"",ROW())</f>
        <v>19</v>
      </c>
      <c r="CC19" s="1" t="str">
        <f t="shared" ca="1" si="17"/>
        <v/>
      </c>
      <c r="CD19" s="1">
        <f ca="1">IF(COUNTIF(INDIRECT(RIGHT(CD$1,3)&amp;"!"&amp;"$C$57"&amp;":"&amp;"$C$59"),Data0!$AQ19)&gt;=1,"",ROW())</f>
        <v>19</v>
      </c>
      <c r="CE19" s="1" t="str">
        <f t="shared" ca="1" si="18"/>
        <v/>
      </c>
      <c r="CF19" s="1">
        <f ca="1">IF(COUNTIF(INDIRECT(RIGHT(CF$1,3)&amp;"!"&amp;"$C$49"&amp;":"&amp;"$C$55"),Data0!$AP19)&gt;=1,"",ROW())</f>
        <v>19</v>
      </c>
      <c r="CG19" s="1" t="str">
        <f t="shared" ca="1" si="19"/>
        <v/>
      </c>
      <c r="CH19" s="1">
        <f ca="1">IF(COUNTIF(INDIRECT(RIGHT(CH$1,3)&amp;"!"&amp;"$C$57"&amp;":"&amp;"$C$59"),Data0!$AQ19)&gt;=1,"",ROW())</f>
        <v>19</v>
      </c>
      <c r="CI19" s="1" t="str">
        <f t="shared" ca="1" si="20"/>
        <v/>
      </c>
      <c r="CJ19" s="1">
        <f ca="1">IF(COUNTIF(INDIRECT(RIGHT(CJ$1,3)&amp;"!"&amp;"$C$49"&amp;":"&amp;"$C$55"),Data0!$AP19)&gt;=1,"",ROW())</f>
        <v>19</v>
      </c>
      <c r="CK19" s="1" t="str">
        <f t="shared" ca="1" si="21"/>
        <v/>
      </c>
      <c r="CL19" s="1">
        <f ca="1">IF(COUNTIF(INDIRECT(RIGHT(CL$1,3)&amp;"!"&amp;"$C$57"&amp;":"&amp;"$C$59"),Data0!$AQ19)&gt;=1,"",ROW())</f>
        <v>19</v>
      </c>
      <c r="CM19" s="1" t="str">
        <f t="shared" ca="1" si="22"/>
        <v/>
      </c>
      <c r="CN19" s="1">
        <f ca="1">IF(COUNTIF(INDIRECT(RIGHT(CN$1,3)&amp;"!"&amp;"$C$49"&amp;":"&amp;"$C$55"),Data0!$AP19)&gt;=1,"",ROW())</f>
        <v>19</v>
      </c>
      <c r="CO19" s="1" t="str">
        <f t="shared" ca="1" si="23"/>
        <v/>
      </c>
      <c r="CP19" s="1">
        <f ca="1">IF(COUNTIF(INDIRECT(RIGHT(CP$1,3)&amp;"!"&amp;"$C$57"&amp;":"&amp;"$C$59"),Data0!$AQ19)&gt;=1,"",ROW())</f>
        <v>19</v>
      </c>
      <c r="CQ19" s="1" t="str">
        <f t="shared" ca="1" si="24"/>
        <v/>
      </c>
      <c r="CR19" s="1">
        <f ca="1">IF(COUNTIF(INDIRECT(RIGHT(CR$1,3)&amp;"!"&amp;"$C$49"&amp;":"&amp;"$C$55"),Data0!$AP19)&gt;=1,"",ROW())</f>
        <v>19</v>
      </c>
      <c r="CS19" s="1" t="str">
        <f t="shared" ca="1" si="25"/>
        <v/>
      </c>
      <c r="CT19" s="1">
        <f ca="1">IF(COUNTIF(INDIRECT(RIGHT(CT$1,3)&amp;"!"&amp;"$C$57"&amp;":"&amp;"$C$59"),Data0!$AQ19)&gt;=1,"",ROW())</f>
        <v>19</v>
      </c>
      <c r="CU19" s="1" t="str">
        <f t="shared" ca="1" si="26"/>
        <v/>
      </c>
      <c r="CV19" s="1">
        <f ca="1">IF(COUNTIF(INDIRECT(RIGHT(CV$1,3)&amp;"!"&amp;"$C$49"&amp;":"&amp;"$C$55"),Data0!$AP19)&gt;=1,"",ROW())</f>
        <v>19</v>
      </c>
      <c r="CW19" s="1" t="str">
        <f t="shared" ca="1" si="27"/>
        <v/>
      </c>
      <c r="CX19" s="1">
        <f ca="1">IF(COUNTIF(INDIRECT(RIGHT(CX$1,3)&amp;"!"&amp;"$C$57"&amp;":"&amp;"$C$59"),Data0!$AQ19)&gt;=1,"",ROW())</f>
        <v>19</v>
      </c>
      <c r="CY19" s="1" t="str">
        <f t="shared" ca="1" si="28"/>
        <v/>
      </c>
      <c r="CZ19" s="1">
        <f ca="1">IF(COUNTIF(INDIRECT(RIGHT(CZ$1,3)&amp;"!"&amp;"$C$49"&amp;":"&amp;"$C$55"),Data0!$AV19)&gt;=1,"",ROW())</f>
        <v>19</v>
      </c>
      <c r="DA19" s="1" t="str">
        <f t="shared" ca="1" si="29"/>
        <v/>
      </c>
      <c r="DB19" s="1">
        <f ca="1">IF(COUNTIF(INDIRECT(RIGHT(DB$1,3)&amp;"!"&amp;"$C$57"&amp;":"&amp;"$C$59"),Data0!$AW19)&gt;=1,"",ROW())</f>
        <v>19</v>
      </c>
      <c r="DC19" s="1" t="str">
        <f t="shared" ca="1" si="30"/>
        <v/>
      </c>
      <c r="DD19" s="1">
        <f ca="1">IF(COUNTIF(INDIRECT(RIGHT(DD$1,3)&amp;"!"&amp;"$C$49"&amp;":"&amp;"$C$55"),Data0!$AV19)&gt;=1,"",ROW())</f>
        <v>19</v>
      </c>
      <c r="DE19" s="1" t="str">
        <f t="shared" ca="1" si="31"/>
        <v/>
      </c>
      <c r="DF19" s="1">
        <f ca="1">IF(COUNTIF(INDIRECT(RIGHT(DF$1,3)&amp;"!"&amp;"$C$57"&amp;":"&amp;"$C$59"),Data0!$AW19)&gt;=1,"",ROW())</f>
        <v>19</v>
      </c>
      <c r="DG19" s="1" t="str">
        <f t="shared" ca="1" si="32"/>
        <v/>
      </c>
      <c r="DH19" s="1">
        <f ca="1">IF(COUNTIF(INDIRECT(RIGHT(DH$1,3)&amp;"!"&amp;"$C$49"&amp;":"&amp;"$C$55"),Data0!$AV19)&gt;=1,"",ROW())</f>
        <v>19</v>
      </c>
      <c r="DI19" s="1" t="str">
        <f t="shared" ca="1" si="33"/>
        <v/>
      </c>
      <c r="DJ19" s="1">
        <f ca="1">IF(COUNTIF(INDIRECT(RIGHT(DJ$1,3)&amp;"!"&amp;"$C$57"&amp;":"&amp;"$C$59"),Data0!$AW19)&gt;=1,"",ROW())</f>
        <v>19</v>
      </c>
      <c r="DK19" s="1" t="str">
        <f t="shared" ca="1" si="34"/>
        <v/>
      </c>
      <c r="DL19" s="1">
        <f ca="1">IF(COUNTIF(INDIRECT(RIGHT(DL$1,3)&amp;"!"&amp;"$C$49"&amp;":"&amp;"$C$55"),Data0!$AV19)&gt;=1,"",ROW())</f>
        <v>19</v>
      </c>
      <c r="DM19" s="1" t="str">
        <f t="shared" ca="1" si="35"/>
        <v/>
      </c>
      <c r="DN19" s="1">
        <f ca="1">IF(COUNTIF(INDIRECT(RIGHT(DN$1,3)&amp;"!"&amp;"$C$47"&amp;":"&amp;"$C$59"),Data0!$AW19)&gt;=1,"",ROW())</f>
        <v>19</v>
      </c>
      <c r="DO19" s="1" t="str">
        <f t="shared" ca="1" si="36"/>
        <v/>
      </c>
      <c r="DP19" s="1">
        <f ca="1">IF(COUNTIF(INDIRECT(RIGHT(DP$1,3)&amp;"!"&amp;"$C$49"&amp;":"&amp;"$C$55"),Data0!$AV19)&gt;=1,"",ROW())</f>
        <v>19</v>
      </c>
      <c r="DQ19" s="1" t="str">
        <f t="shared" ca="1" si="37"/>
        <v/>
      </c>
      <c r="DR19" s="1">
        <f ca="1">IF(COUNTIF(INDIRECT(RIGHT(DR$1,3)&amp;"!"&amp;"$C$57"&amp;":"&amp;"$C$59"),Data0!$AW19)&gt;=1,"",ROW())</f>
        <v>19</v>
      </c>
      <c r="DS19" s="1" t="str">
        <f t="shared" ca="1" si="38"/>
        <v/>
      </c>
      <c r="DT19" s="1">
        <f ca="1">IF(COUNTIF(INDIRECT(RIGHT(DT$1,3)&amp;"!"&amp;"$C$49"&amp;":"&amp;"$C$55"),Data0!$AV19)&gt;=1,"",ROW())</f>
        <v>19</v>
      </c>
      <c r="DU19" s="1" t="str">
        <f t="shared" ca="1" si="39"/>
        <v/>
      </c>
      <c r="DV19" s="1">
        <f ca="1">IF(COUNTIF(INDIRECT(RIGHT(DV$1,3)&amp;"!"&amp;"$C$57"&amp;":"&amp;"$C$59"),Data0!$AW19)&gt;=1,"",ROW())</f>
        <v>19</v>
      </c>
      <c r="DW19" s="1" t="str">
        <f t="shared" ca="1" si="40"/>
        <v/>
      </c>
      <c r="DX19" s="1">
        <f ca="1">IF(COUNTIF(INDIRECT(RIGHT(DX$1,3)&amp;"!"&amp;"$C$49"&amp;":"&amp;"$C$55"),Data0!$BB19)&gt;=1,"",ROW())</f>
        <v>19</v>
      </c>
      <c r="DY19" s="1" t="str">
        <f t="shared" ca="1" si="41"/>
        <v/>
      </c>
      <c r="DZ19" s="1">
        <f ca="1">IF(COUNTIF(INDIRECT(RIGHT(DZ$1,3)&amp;"!"&amp;"$C$57"&amp;":"&amp;"$C$59"),Data0!$BC19)&gt;=1,"",ROW())</f>
        <v>19</v>
      </c>
      <c r="EA19" s="1" t="str">
        <f t="shared" ca="1" si="42"/>
        <v/>
      </c>
      <c r="EB19" s="1">
        <f ca="1">IF(COUNTIF(INDIRECT(RIGHT(EB$1,3)&amp;"!"&amp;"$C$49"&amp;":"&amp;"$C$55"),Data0!$BB19)&gt;=1,"",ROW())</f>
        <v>19</v>
      </c>
      <c r="EC19" s="1" t="str">
        <f t="shared" ca="1" si="43"/>
        <v/>
      </c>
      <c r="ED19" s="1">
        <f ca="1">IF(COUNTIF(INDIRECT(RIGHT(ED$1,3)&amp;"!"&amp;"$C$57"&amp;":"&amp;"$C$59"),Data0!$BC19)&gt;=1,"",ROW())</f>
        <v>19</v>
      </c>
      <c r="EE19" s="1" t="str">
        <f t="shared" ca="1" si="44"/>
        <v/>
      </c>
      <c r="EF19" s="1">
        <f ca="1">IF(COUNTIF(INDIRECT(RIGHT(EF$1,3)&amp;"!"&amp;"$C$49"&amp;":"&amp;"$C$55"),Data0!$BB19)&gt;=1,"",ROW())</f>
        <v>19</v>
      </c>
      <c r="EG19" s="1" t="str">
        <f t="shared" ca="1" si="45"/>
        <v/>
      </c>
      <c r="EH19" s="1">
        <f ca="1">IF(COUNTIF(INDIRECT(RIGHT(EH$1,3)&amp;"!"&amp;"$C$57"&amp;":"&amp;"$C$59"),Data0!$BC19)&gt;=1,"",ROW())</f>
        <v>19</v>
      </c>
      <c r="EI19" s="1" t="str">
        <f t="shared" ca="1" si="46"/>
        <v/>
      </c>
      <c r="EJ19" s="1">
        <f ca="1">IF(COUNTIF(INDIRECT(RIGHT(EJ$1,3)&amp;"!"&amp;"$C$49"&amp;":"&amp;"$C$55"),Data0!$BB19)&gt;=1,"",ROW())</f>
        <v>19</v>
      </c>
      <c r="EK19" s="1" t="str">
        <f t="shared" ca="1" si="47"/>
        <v/>
      </c>
      <c r="EL19" s="1">
        <f ca="1">IF(COUNTIF(INDIRECT(RIGHT(EL$1,3)&amp;"!"&amp;"$C$57"&amp;":"&amp;"$C$59"),Data0!$BC19)&gt;=1,"",ROW())</f>
        <v>19</v>
      </c>
      <c r="EM19" s="1" t="str">
        <f t="shared" ca="1" si="48"/>
        <v/>
      </c>
      <c r="EN19" s="1">
        <f ca="1">IF(COUNTIF(INDIRECT(RIGHT(EN$1,3)&amp;"!"&amp;"$C$49"&amp;":"&amp;"$C$55"),Data0!$BB19)&gt;=1,"",ROW())</f>
        <v>19</v>
      </c>
      <c r="EO19" s="1" t="str">
        <f t="shared" ca="1" si="49"/>
        <v/>
      </c>
      <c r="EP19" s="1">
        <f ca="1">IF(COUNTIF(INDIRECT(RIGHT(EP$1,3)&amp;"!"&amp;"$C$57"&amp;":"&amp;"$C$59"),Data0!$BC19)&gt;=1,"",ROW())</f>
        <v>19</v>
      </c>
      <c r="EQ19" s="1" t="str">
        <f t="shared" ca="1" si="50"/>
        <v/>
      </c>
      <c r="ER19" s="1">
        <f ca="1">IF(COUNTIF(INDIRECT(RIGHT(ER$1,3)&amp;"!"&amp;"$C$49"&amp;":"&amp;"$C$55"),Data0!$BB19)&gt;=1,"",ROW())</f>
        <v>19</v>
      </c>
      <c r="ES19" s="1" t="str">
        <f t="shared" ca="1" si="51"/>
        <v/>
      </c>
      <c r="ET19" s="1">
        <f ca="1">IF(COUNTIF(INDIRECT(RIGHT(ET$1,3)&amp;"!"&amp;"$C$57"&amp;":"&amp;"$C$59"),Data0!$BC19)&gt;=1,"",ROW())</f>
        <v>19</v>
      </c>
      <c r="EU19" s="1" t="str">
        <f t="shared" ca="1" si="52"/>
        <v/>
      </c>
    </row>
    <row r="20" spans="1:151" ht="15">
      <c r="A20" s="22" t="str">
        <f>LEFT(B20,2)</f>
        <v>1.</v>
      </c>
      <c r="B20" s="22" t="s">
        <v>127</v>
      </c>
      <c r="C20" s="22" t="s">
        <v>99</v>
      </c>
      <c r="D20" s="22" t="s">
        <v>99</v>
      </c>
      <c r="E20"/>
      <c r="I20" s="22">
        <v>21</v>
      </c>
      <c r="J20" s="1"/>
      <c r="N20" s="22" t="s">
        <v>510</v>
      </c>
      <c r="O20" s="22"/>
      <c r="S20" s="6"/>
      <c r="Y20"/>
      <c r="Z20"/>
      <c r="AA20" s="22" t="s">
        <v>193</v>
      </c>
      <c r="AB20" s="22" t="s">
        <v>164</v>
      </c>
      <c r="AD20" s="519">
        <v>1.4</v>
      </c>
      <c r="AE20" s="526" t="s">
        <v>1123</v>
      </c>
      <c r="AF20" s="441">
        <f>IF(AND(COUNTIF(AG$2:AG20,AG20)=1,AG20&lt;&gt;""),AF19+1,AF19)</f>
        <v>1</v>
      </c>
      <c r="AG20" s="469" t="str">
        <f t="shared" si="55"/>
        <v/>
      </c>
      <c r="AH20" s="441">
        <f>IF(AND(COUNTIF(AI$2:AI20,AI20)=1,AI20&lt;&gt;""),AH19+1,AH19)</f>
        <v>1</v>
      </c>
      <c r="AI20" s="469" t="str">
        <f t="shared" si="56"/>
        <v/>
      </c>
      <c r="AJ20" s="498" t="str">
        <f t="shared" si="57"/>
        <v/>
      </c>
      <c r="AK20" s="498" t="str">
        <f t="shared" si="58"/>
        <v/>
      </c>
      <c r="AL20" s="441">
        <f>IF(AND(COUNTIF(AM$2:AM20,AM20)=1,AM20&lt;&gt;""),AL19+1,AL19)</f>
        <v>1</v>
      </c>
      <c r="AM20" s="469" t="str">
        <f t="shared" si="0"/>
        <v/>
      </c>
      <c r="AN20" s="441">
        <f>IF(AND(COUNTIF(AO$2:AO20,AO20)=1,AO20&lt;&gt;""),AN19+1,AN19)</f>
        <v>1</v>
      </c>
      <c r="AO20" s="469" t="str">
        <f t="shared" si="1"/>
        <v/>
      </c>
      <c r="AP20" s="498" t="str">
        <f t="shared" si="59"/>
        <v/>
      </c>
      <c r="AQ20" s="498" t="str">
        <f t="shared" si="60"/>
        <v/>
      </c>
      <c r="AR20" s="441">
        <f>IF(AND(COUNTIF(AS$2:AS20,AS20)=1,AS20&lt;&gt;""),AR19+1,AR19)</f>
        <v>1</v>
      </c>
      <c r="AS20" s="469" t="str">
        <f t="shared" si="2"/>
        <v/>
      </c>
      <c r="AT20" s="441">
        <f>IF(AND(COUNTIF(AU$2:AU20,AU20)=1,AU20&lt;&gt;""),AT19+1,AT19)</f>
        <v>1</v>
      </c>
      <c r="AU20" s="469" t="str">
        <f t="shared" si="3"/>
        <v/>
      </c>
      <c r="AV20" s="498" t="str">
        <f t="shared" si="61"/>
        <v/>
      </c>
      <c r="AW20" s="498" t="str">
        <f t="shared" si="62"/>
        <v/>
      </c>
      <c r="AX20" s="441">
        <f>IF(AND(COUNTIF(AY$2:AY20,AY20)=1,AY20&lt;&gt;""),AX19+1,AX19)</f>
        <v>1</v>
      </c>
      <c r="AY20" s="469" t="str">
        <f t="shared" si="4"/>
        <v/>
      </c>
      <c r="AZ20" s="441">
        <f>IF(AND(COUNTIF(BA$2:BA20,BA20)=1,BA20&lt;&gt;""),AZ19+1,AZ19)</f>
        <v>1</v>
      </c>
      <c r="BA20" s="469" t="str">
        <f t="shared" si="5"/>
        <v/>
      </c>
      <c r="BB20" s="498" t="str">
        <f t="shared" si="63"/>
        <v/>
      </c>
      <c r="BC20" s="498" t="str">
        <f t="shared" si="64"/>
        <v/>
      </c>
      <c r="BD20" s="1">
        <f ca="1">IF(COUNTIF(INDIRECT(RIGHT(BD$1,3)&amp;"!"&amp;"$C$49"&amp;":"&amp;"$C$55"),Data0!$AJ20)&gt;=1,"",ROW())</f>
        <v>20</v>
      </c>
      <c r="BE20" s="1" t="str">
        <f t="shared" ca="1" si="65"/>
        <v/>
      </c>
      <c r="BF20" s="1">
        <f ca="1">IF(COUNTIF(INDIRECT(RIGHT(BF$1,3)&amp;"!"&amp;"$C$57"&amp;":"&amp;"$C$59"),Data0!$AK20)&gt;=1,"",ROW())</f>
        <v>20</v>
      </c>
      <c r="BG20" s="1" t="str">
        <f t="shared" ca="1" si="6"/>
        <v/>
      </c>
      <c r="BH20" s="1">
        <f ca="1">IF(COUNTIF(INDIRECT(RIGHT(BH$1,3)&amp;"!"&amp;"$C$49"&amp;":"&amp;"$C$55"),Data0!$AJ20)&gt;=1,"",ROW())</f>
        <v>20</v>
      </c>
      <c r="BI20" s="1" t="str">
        <f t="shared" ca="1" si="7"/>
        <v/>
      </c>
      <c r="BJ20" s="1">
        <f ca="1">IF(COUNTIF(INDIRECT(RIGHT(BJ$1,3)&amp;"!"&amp;"$C$57"&amp;":"&amp;"$C$59"),Data0!$AK20)&gt;=1,"",ROW())</f>
        <v>20</v>
      </c>
      <c r="BK20" s="1" t="str">
        <f t="shared" ca="1" si="8"/>
        <v/>
      </c>
      <c r="BL20" s="1">
        <f ca="1">IF(COUNTIF(INDIRECT(RIGHT(BL$1,3)&amp;"!"&amp;"$C$49"&amp;":"&amp;"$C$55"),Data0!$AJ20)&gt;=1,"",ROW())</f>
        <v>20</v>
      </c>
      <c r="BM20" s="1" t="str">
        <f t="shared" ca="1" si="9"/>
        <v/>
      </c>
      <c r="BN20" s="1">
        <f ca="1">IF(COUNTIF(INDIRECT(RIGHT(BN$1,3)&amp;"!"&amp;"$C$57"&amp;":"&amp;"$C$59"),Data0!$AK20)&gt;=1,"",ROW())</f>
        <v>20</v>
      </c>
      <c r="BO20" s="1" t="str">
        <f t="shared" ca="1" si="10"/>
        <v/>
      </c>
      <c r="BP20" s="1">
        <f ca="1">IF(COUNTIF(INDIRECT(RIGHT(BP$1,3)&amp;"!"&amp;"$C$49"&amp;":"&amp;"$C$55"),Data0!$AJ20)&gt;=1,"",ROW())</f>
        <v>20</v>
      </c>
      <c r="BQ20" s="1" t="str">
        <f t="shared" ca="1" si="11"/>
        <v/>
      </c>
      <c r="BR20" s="1">
        <f ca="1">IF(COUNTIF(INDIRECT(RIGHT(BR$1,3)&amp;"!"&amp;"$C$57"&amp;":"&amp;"$C$59"),Data0!$AK20)&gt;=1,"",ROW())</f>
        <v>20</v>
      </c>
      <c r="BS20" s="1" t="str">
        <f t="shared" ca="1" si="12"/>
        <v/>
      </c>
      <c r="BT20" s="1">
        <f ca="1">IF(COUNTIF(INDIRECT(RIGHT(BT$1,3)&amp;"!"&amp;"$C$49"&amp;":"&amp;"$C$55"),Data0!$AJ20)&gt;=1,"",ROW())</f>
        <v>20</v>
      </c>
      <c r="BU20" s="1" t="str">
        <f t="shared" ca="1" si="13"/>
        <v/>
      </c>
      <c r="BV20" s="1">
        <f ca="1">IF(COUNTIF(INDIRECT(RIGHT(BV$1,3)&amp;"!"&amp;"$C$57"&amp;":"&amp;"$C$59"),Data0!$AK20)&gt;=1,"",ROW())</f>
        <v>20</v>
      </c>
      <c r="BW20" s="1" t="str">
        <f t="shared" ca="1" si="14"/>
        <v/>
      </c>
      <c r="BX20" s="1">
        <f ca="1">IF(COUNTIF(INDIRECT(RIGHT(BX$1,3)&amp;"!"&amp;"$C$49"&amp;":"&amp;"$C$55"),Data0!$AJ20)&gt;=1,"",ROW())</f>
        <v>20</v>
      </c>
      <c r="BY20" s="1" t="str">
        <f t="shared" ca="1" si="15"/>
        <v/>
      </c>
      <c r="BZ20" s="1">
        <f ca="1">IF(COUNTIF(INDIRECT(RIGHT(BZ$1,3)&amp;"!"&amp;"$C$57"&amp;":"&amp;"$C$59"),Data0!$AK20)&gt;=1,"",ROW())</f>
        <v>20</v>
      </c>
      <c r="CA20" s="1" t="str">
        <f t="shared" ca="1" si="16"/>
        <v/>
      </c>
      <c r="CB20" s="1">
        <f ca="1">IF(COUNTIF(INDIRECT(RIGHT(CB$1,3)&amp;"!"&amp;"$C$49"&amp;":"&amp;"$C$55"),Data0!$AP20)&gt;=1,"",ROW())</f>
        <v>20</v>
      </c>
      <c r="CC20" s="1" t="str">
        <f t="shared" ca="1" si="17"/>
        <v/>
      </c>
      <c r="CD20" s="1">
        <f ca="1">IF(COUNTIF(INDIRECT(RIGHT(CD$1,3)&amp;"!"&amp;"$C$57"&amp;":"&amp;"$C$59"),Data0!$AQ20)&gt;=1,"",ROW())</f>
        <v>20</v>
      </c>
      <c r="CE20" s="1" t="str">
        <f t="shared" ca="1" si="18"/>
        <v/>
      </c>
      <c r="CF20" s="1">
        <f ca="1">IF(COUNTIF(INDIRECT(RIGHT(CF$1,3)&amp;"!"&amp;"$C$49"&amp;":"&amp;"$C$55"),Data0!$AP20)&gt;=1,"",ROW())</f>
        <v>20</v>
      </c>
      <c r="CG20" s="1" t="str">
        <f t="shared" ca="1" si="19"/>
        <v/>
      </c>
      <c r="CH20" s="1">
        <f ca="1">IF(COUNTIF(INDIRECT(RIGHT(CH$1,3)&amp;"!"&amp;"$C$57"&amp;":"&amp;"$C$59"),Data0!$AQ20)&gt;=1,"",ROW())</f>
        <v>20</v>
      </c>
      <c r="CI20" s="1" t="str">
        <f t="shared" ca="1" si="20"/>
        <v/>
      </c>
      <c r="CJ20" s="1">
        <f ca="1">IF(COUNTIF(INDIRECT(RIGHT(CJ$1,3)&amp;"!"&amp;"$C$49"&amp;":"&amp;"$C$55"),Data0!$AP20)&gt;=1,"",ROW())</f>
        <v>20</v>
      </c>
      <c r="CK20" s="1" t="str">
        <f t="shared" ca="1" si="21"/>
        <v/>
      </c>
      <c r="CL20" s="1">
        <f ca="1">IF(COUNTIF(INDIRECT(RIGHT(CL$1,3)&amp;"!"&amp;"$C$57"&amp;":"&amp;"$C$59"),Data0!$AQ20)&gt;=1,"",ROW())</f>
        <v>20</v>
      </c>
      <c r="CM20" s="1" t="str">
        <f t="shared" ca="1" si="22"/>
        <v/>
      </c>
      <c r="CN20" s="1">
        <f ca="1">IF(COUNTIF(INDIRECT(RIGHT(CN$1,3)&amp;"!"&amp;"$C$49"&amp;":"&amp;"$C$55"),Data0!$AP20)&gt;=1,"",ROW())</f>
        <v>20</v>
      </c>
      <c r="CO20" s="1" t="str">
        <f t="shared" ca="1" si="23"/>
        <v/>
      </c>
      <c r="CP20" s="1">
        <f ca="1">IF(COUNTIF(INDIRECT(RIGHT(CP$1,3)&amp;"!"&amp;"$C$57"&amp;":"&amp;"$C$59"),Data0!$AQ20)&gt;=1,"",ROW())</f>
        <v>20</v>
      </c>
      <c r="CQ20" s="1" t="str">
        <f t="shared" ca="1" si="24"/>
        <v/>
      </c>
      <c r="CR20" s="1">
        <f ca="1">IF(COUNTIF(INDIRECT(RIGHT(CR$1,3)&amp;"!"&amp;"$C$49"&amp;":"&amp;"$C$55"),Data0!$AP20)&gt;=1,"",ROW())</f>
        <v>20</v>
      </c>
      <c r="CS20" s="1" t="str">
        <f t="shared" ca="1" si="25"/>
        <v/>
      </c>
      <c r="CT20" s="1">
        <f ca="1">IF(COUNTIF(INDIRECT(RIGHT(CT$1,3)&amp;"!"&amp;"$C$57"&amp;":"&amp;"$C$59"),Data0!$AQ20)&gt;=1,"",ROW())</f>
        <v>20</v>
      </c>
      <c r="CU20" s="1" t="str">
        <f t="shared" ca="1" si="26"/>
        <v/>
      </c>
      <c r="CV20" s="1">
        <f ca="1">IF(COUNTIF(INDIRECT(RIGHT(CV$1,3)&amp;"!"&amp;"$C$49"&amp;":"&amp;"$C$55"),Data0!$AP20)&gt;=1,"",ROW())</f>
        <v>20</v>
      </c>
      <c r="CW20" s="1" t="str">
        <f t="shared" ca="1" si="27"/>
        <v/>
      </c>
      <c r="CX20" s="1">
        <f ca="1">IF(COUNTIF(INDIRECT(RIGHT(CX$1,3)&amp;"!"&amp;"$C$57"&amp;":"&amp;"$C$59"),Data0!$AQ20)&gt;=1,"",ROW())</f>
        <v>20</v>
      </c>
      <c r="CY20" s="1" t="str">
        <f t="shared" ca="1" si="28"/>
        <v/>
      </c>
      <c r="CZ20" s="1">
        <f ca="1">IF(COUNTIF(INDIRECT(RIGHT(CZ$1,3)&amp;"!"&amp;"$C$49"&amp;":"&amp;"$C$55"),Data0!$AV20)&gt;=1,"",ROW())</f>
        <v>20</v>
      </c>
      <c r="DA20" s="1" t="str">
        <f t="shared" ca="1" si="29"/>
        <v/>
      </c>
      <c r="DB20" s="1">
        <f ca="1">IF(COUNTIF(INDIRECT(RIGHT(DB$1,3)&amp;"!"&amp;"$C$57"&amp;":"&amp;"$C$59"),Data0!$AW20)&gt;=1,"",ROW())</f>
        <v>20</v>
      </c>
      <c r="DC20" s="1" t="str">
        <f t="shared" ca="1" si="30"/>
        <v/>
      </c>
      <c r="DD20" s="1">
        <f ca="1">IF(COUNTIF(INDIRECT(RIGHT(DD$1,3)&amp;"!"&amp;"$C$49"&amp;":"&amp;"$C$55"),Data0!$AV20)&gt;=1,"",ROW())</f>
        <v>20</v>
      </c>
      <c r="DE20" s="1" t="str">
        <f t="shared" ca="1" si="31"/>
        <v/>
      </c>
      <c r="DF20" s="1">
        <f ca="1">IF(COUNTIF(INDIRECT(RIGHT(DF$1,3)&amp;"!"&amp;"$C$57"&amp;":"&amp;"$C$59"),Data0!$AW20)&gt;=1,"",ROW())</f>
        <v>20</v>
      </c>
      <c r="DG20" s="1" t="str">
        <f t="shared" ca="1" si="32"/>
        <v/>
      </c>
      <c r="DH20" s="1">
        <f ca="1">IF(COUNTIF(INDIRECT(RIGHT(DH$1,3)&amp;"!"&amp;"$C$49"&amp;":"&amp;"$C$55"),Data0!$AV20)&gt;=1,"",ROW())</f>
        <v>20</v>
      </c>
      <c r="DI20" s="1" t="str">
        <f t="shared" ca="1" si="33"/>
        <v/>
      </c>
      <c r="DJ20" s="1">
        <f ca="1">IF(COUNTIF(INDIRECT(RIGHT(DJ$1,3)&amp;"!"&amp;"$C$57"&amp;":"&amp;"$C$59"),Data0!$AW20)&gt;=1,"",ROW())</f>
        <v>20</v>
      </c>
      <c r="DK20" s="1" t="str">
        <f t="shared" ca="1" si="34"/>
        <v/>
      </c>
      <c r="DL20" s="1">
        <f ca="1">IF(COUNTIF(INDIRECT(RIGHT(DL$1,3)&amp;"!"&amp;"$C$49"&amp;":"&amp;"$C$55"),Data0!$AV20)&gt;=1,"",ROW())</f>
        <v>20</v>
      </c>
      <c r="DM20" s="1" t="str">
        <f t="shared" ca="1" si="35"/>
        <v/>
      </c>
      <c r="DN20" s="1">
        <f ca="1">IF(COUNTIF(INDIRECT(RIGHT(DN$1,3)&amp;"!"&amp;"$C$47"&amp;":"&amp;"$C$59"),Data0!$AW20)&gt;=1,"",ROW())</f>
        <v>20</v>
      </c>
      <c r="DO20" s="1" t="str">
        <f t="shared" ca="1" si="36"/>
        <v/>
      </c>
      <c r="DP20" s="1">
        <f ca="1">IF(COUNTIF(INDIRECT(RIGHT(DP$1,3)&amp;"!"&amp;"$C$49"&amp;":"&amp;"$C$55"),Data0!$AV20)&gt;=1,"",ROW())</f>
        <v>20</v>
      </c>
      <c r="DQ20" s="1" t="str">
        <f t="shared" ca="1" si="37"/>
        <v/>
      </c>
      <c r="DR20" s="1">
        <f ca="1">IF(COUNTIF(INDIRECT(RIGHT(DR$1,3)&amp;"!"&amp;"$C$57"&amp;":"&amp;"$C$59"),Data0!$AW20)&gt;=1,"",ROW())</f>
        <v>20</v>
      </c>
      <c r="DS20" s="1" t="str">
        <f t="shared" ca="1" si="38"/>
        <v/>
      </c>
      <c r="DT20" s="1">
        <f ca="1">IF(COUNTIF(INDIRECT(RIGHT(DT$1,3)&amp;"!"&amp;"$C$49"&amp;":"&amp;"$C$55"),Data0!$AV20)&gt;=1,"",ROW())</f>
        <v>20</v>
      </c>
      <c r="DU20" s="1" t="str">
        <f t="shared" ca="1" si="39"/>
        <v/>
      </c>
      <c r="DV20" s="1">
        <f ca="1">IF(COUNTIF(INDIRECT(RIGHT(DV$1,3)&amp;"!"&amp;"$C$57"&amp;":"&amp;"$C$59"),Data0!$AW20)&gt;=1,"",ROW())</f>
        <v>20</v>
      </c>
      <c r="DW20" s="1" t="str">
        <f t="shared" ca="1" si="40"/>
        <v/>
      </c>
      <c r="DX20" s="1">
        <f ca="1">IF(COUNTIF(INDIRECT(RIGHT(DX$1,3)&amp;"!"&amp;"$C$49"&amp;":"&amp;"$C$55"),Data0!$BB20)&gt;=1,"",ROW())</f>
        <v>20</v>
      </c>
      <c r="DY20" s="1" t="str">
        <f t="shared" ca="1" si="41"/>
        <v/>
      </c>
      <c r="DZ20" s="1">
        <f ca="1">IF(COUNTIF(INDIRECT(RIGHT(DZ$1,3)&amp;"!"&amp;"$C$57"&amp;":"&amp;"$C$59"),Data0!$BC20)&gt;=1,"",ROW())</f>
        <v>20</v>
      </c>
      <c r="EA20" s="1" t="str">
        <f t="shared" ca="1" si="42"/>
        <v/>
      </c>
      <c r="EB20" s="1">
        <f ca="1">IF(COUNTIF(INDIRECT(RIGHT(EB$1,3)&amp;"!"&amp;"$C$49"&amp;":"&amp;"$C$55"),Data0!$BB20)&gt;=1,"",ROW())</f>
        <v>20</v>
      </c>
      <c r="EC20" s="1" t="str">
        <f t="shared" ca="1" si="43"/>
        <v/>
      </c>
      <c r="ED20" s="1">
        <f ca="1">IF(COUNTIF(INDIRECT(RIGHT(ED$1,3)&amp;"!"&amp;"$C$57"&amp;":"&amp;"$C$59"),Data0!$BC20)&gt;=1,"",ROW())</f>
        <v>20</v>
      </c>
      <c r="EE20" s="1" t="str">
        <f t="shared" ca="1" si="44"/>
        <v/>
      </c>
      <c r="EF20" s="1">
        <f ca="1">IF(COUNTIF(INDIRECT(RIGHT(EF$1,3)&amp;"!"&amp;"$C$49"&amp;":"&amp;"$C$55"),Data0!$BB20)&gt;=1,"",ROW())</f>
        <v>20</v>
      </c>
      <c r="EG20" s="1" t="str">
        <f t="shared" ca="1" si="45"/>
        <v/>
      </c>
      <c r="EH20" s="1">
        <f ca="1">IF(COUNTIF(INDIRECT(RIGHT(EH$1,3)&amp;"!"&amp;"$C$57"&amp;":"&amp;"$C$59"),Data0!$BC20)&gt;=1,"",ROW())</f>
        <v>20</v>
      </c>
      <c r="EI20" s="1" t="str">
        <f t="shared" ca="1" si="46"/>
        <v/>
      </c>
      <c r="EJ20" s="1">
        <f ca="1">IF(COUNTIF(INDIRECT(RIGHT(EJ$1,3)&amp;"!"&amp;"$C$49"&amp;":"&amp;"$C$55"),Data0!$BB20)&gt;=1,"",ROW())</f>
        <v>20</v>
      </c>
      <c r="EK20" s="1" t="str">
        <f t="shared" ca="1" si="47"/>
        <v/>
      </c>
      <c r="EL20" s="1">
        <f ca="1">IF(COUNTIF(INDIRECT(RIGHT(EL$1,3)&amp;"!"&amp;"$C$57"&amp;":"&amp;"$C$59"),Data0!$BC20)&gt;=1,"",ROW())</f>
        <v>20</v>
      </c>
      <c r="EM20" s="1" t="str">
        <f t="shared" ca="1" si="48"/>
        <v/>
      </c>
      <c r="EN20" s="1">
        <f ca="1">IF(COUNTIF(INDIRECT(RIGHT(EN$1,3)&amp;"!"&amp;"$C$49"&amp;":"&amp;"$C$55"),Data0!$BB20)&gt;=1,"",ROW())</f>
        <v>20</v>
      </c>
      <c r="EO20" s="1" t="str">
        <f t="shared" ca="1" si="49"/>
        <v/>
      </c>
      <c r="EP20" s="1">
        <f ca="1">IF(COUNTIF(INDIRECT(RIGHT(EP$1,3)&amp;"!"&amp;"$C$57"&amp;":"&amp;"$C$59"),Data0!$BC20)&gt;=1,"",ROW())</f>
        <v>20</v>
      </c>
      <c r="EQ20" s="1" t="str">
        <f t="shared" ca="1" si="50"/>
        <v/>
      </c>
      <c r="ER20" s="1">
        <f ca="1">IF(COUNTIF(INDIRECT(RIGHT(ER$1,3)&amp;"!"&amp;"$C$49"&amp;":"&amp;"$C$55"),Data0!$BB20)&gt;=1,"",ROW())</f>
        <v>20</v>
      </c>
      <c r="ES20" s="1" t="str">
        <f t="shared" ca="1" si="51"/>
        <v/>
      </c>
      <c r="ET20" s="1">
        <f ca="1">IF(COUNTIF(INDIRECT(RIGHT(ET$1,3)&amp;"!"&amp;"$C$57"&amp;":"&amp;"$C$59"),Data0!$BC20)&gt;=1,"",ROW())</f>
        <v>20</v>
      </c>
      <c r="EU20" s="1" t="str">
        <f t="shared" ca="1" si="52"/>
        <v/>
      </c>
    </row>
    <row r="21" spans="1:151" ht="15">
      <c r="A21" s="23" t="str">
        <f t="shared" ref="A21:A57" si="66">LEFT(B21,2)</f>
        <v>1.</v>
      </c>
      <c r="B21" s="23" t="s">
        <v>131</v>
      </c>
      <c r="C21" s="23" t="s">
        <v>99</v>
      </c>
      <c r="D21" s="23" t="s">
        <v>100</v>
      </c>
      <c r="E21"/>
      <c r="G21" s="6"/>
      <c r="I21" s="23">
        <v>22</v>
      </c>
      <c r="J21" s="1"/>
      <c r="N21" s="23" t="s">
        <v>511</v>
      </c>
      <c r="O21" s="23"/>
      <c r="S21" s="6"/>
      <c r="Y21"/>
      <c r="Z21"/>
      <c r="AA21" s="23" t="s">
        <v>194</v>
      </c>
      <c r="AB21" s="23" t="s">
        <v>165</v>
      </c>
      <c r="AD21" s="520">
        <v>1.45</v>
      </c>
      <c r="AE21" s="525" t="s">
        <v>1124</v>
      </c>
      <c r="AF21" s="441">
        <f>IF(AND(COUNTIF(AG$2:AG21,AG21)=1,AG21&lt;&gt;""),AF20+1,AF20)</f>
        <v>1</v>
      </c>
      <c r="AG21" s="469" t="str">
        <f t="shared" si="55"/>
        <v/>
      </c>
      <c r="AH21" s="441">
        <f>IF(AND(COUNTIF(AI$2:AI21,AI21)=1,AI21&lt;&gt;""),AH20+1,AH20)</f>
        <v>1</v>
      </c>
      <c r="AI21" s="469" t="str">
        <f t="shared" si="56"/>
        <v/>
      </c>
      <c r="AJ21" s="498" t="str">
        <f t="shared" si="57"/>
        <v/>
      </c>
      <c r="AK21" s="498" t="str">
        <f t="shared" si="58"/>
        <v/>
      </c>
      <c r="AL21" s="441">
        <f>IF(AND(COUNTIF(AM$2:AM21,AM21)=1,AM21&lt;&gt;""),AL20+1,AL20)</f>
        <v>1</v>
      </c>
      <c r="AM21" s="469" t="str">
        <f t="shared" si="0"/>
        <v/>
      </c>
      <c r="AN21" s="441">
        <f>IF(AND(COUNTIF(AO$2:AO21,AO21)=1,AO21&lt;&gt;""),AN20+1,AN20)</f>
        <v>1</v>
      </c>
      <c r="AO21" s="469" t="str">
        <f t="shared" si="1"/>
        <v/>
      </c>
      <c r="AP21" s="498" t="str">
        <f t="shared" si="59"/>
        <v/>
      </c>
      <c r="AQ21" s="498" t="str">
        <f t="shared" si="60"/>
        <v/>
      </c>
      <c r="AR21" s="441">
        <f>IF(AND(COUNTIF(AS$2:AS21,AS21)=1,AS21&lt;&gt;""),AR20+1,AR20)</f>
        <v>1</v>
      </c>
      <c r="AS21" s="469" t="str">
        <f t="shared" si="2"/>
        <v/>
      </c>
      <c r="AT21" s="441">
        <f>IF(AND(COUNTIF(AU$2:AU21,AU21)=1,AU21&lt;&gt;""),AT20+1,AT20)</f>
        <v>1</v>
      </c>
      <c r="AU21" s="469" t="str">
        <f t="shared" si="3"/>
        <v/>
      </c>
      <c r="AV21" s="498" t="str">
        <f t="shared" si="61"/>
        <v/>
      </c>
      <c r="AW21" s="498" t="str">
        <f t="shared" si="62"/>
        <v/>
      </c>
      <c r="AX21" s="441">
        <f>IF(AND(COUNTIF(AY$2:AY21,AY21)=1,AY21&lt;&gt;""),AX20+1,AX20)</f>
        <v>1</v>
      </c>
      <c r="AY21" s="469" t="str">
        <f t="shared" si="4"/>
        <v/>
      </c>
      <c r="AZ21" s="441">
        <f>IF(AND(COUNTIF(BA$2:BA21,BA21)=1,BA21&lt;&gt;""),AZ20+1,AZ20)</f>
        <v>1</v>
      </c>
      <c r="BA21" s="469" t="str">
        <f t="shared" si="5"/>
        <v/>
      </c>
      <c r="BB21" s="498" t="str">
        <f t="shared" si="63"/>
        <v/>
      </c>
      <c r="BC21" s="498" t="str">
        <f t="shared" si="64"/>
        <v/>
      </c>
      <c r="BD21" s="1">
        <f ca="1">IF(COUNTIF(INDIRECT(RIGHT(BD$1,3)&amp;"!"&amp;"$C$49"&amp;":"&amp;"$C$55"),Data0!$AJ21)&gt;=1,"",ROW())</f>
        <v>21</v>
      </c>
      <c r="BE21" s="1" t="str">
        <f t="shared" ca="1" si="65"/>
        <v/>
      </c>
      <c r="BF21" s="1">
        <f ca="1">IF(COUNTIF(INDIRECT(RIGHT(BF$1,3)&amp;"!"&amp;"$C$57"&amp;":"&amp;"$C$59"),Data0!$AK21)&gt;=1,"",ROW())</f>
        <v>21</v>
      </c>
      <c r="BG21" s="1" t="str">
        <f t="shared" ca="1" si="6"/>
        <v/>
      </c>
      <c r="BH21" s="1">
        <f ca="1">IF(COUNTIF(INDIRECT(RIGHT(BH$1,3)&amp;"!"&amp;"$C$49"&amp;":"&amp;"$C$55"),Data0!$AJ21)&gt;=1,"",ROW())</f>
        <v>21</v>
      </c>
      <c r="BI21" s="1" t="str">
        <f t="shared" ca="1" si="7"/>
        <v/>
      </c>
      <c r="BJ21" s="1">
        <f ca="1">IF(COUNTIF(INDIRECT(RIGHT(BJ$1,3)&amp;"!"&amp;"$C$57"&amp;":"&amp;"$C$59"),Data0!$AK21)&gt;=1,"",ROW())</f>
        <v>21</v>
      </c>
      <c r="BK21" s="1" t="str">
        <f t="shared" ca="1" si="8"/>
        <v/>
      </c>
      <c r="BL21" s="1">
        <f ca="1">IF(COUNTIF(INDIRECT(RIGHT(BL$1,3)&amp;"!"&amp;"$C$49"&amp;":"&amp;"$C$55"),Data0!$AJ21)&gt;=1,"",ROW())</f>
        <v>21</v>
      </c>
      <c r="BM21" s="1" t="str">
        <f t="shared" ca="1" si="9"/>
        <v/>
      </c>
      <c r="BN21" s="1">
        <f ca="1">IF(COUNTIF(INDIRECT(RIGHT(BN$1,3)&amp;"!"&amp;"$C$57"&amp;":"&amp;"$C$59"),Data0!$AK21)&gt;=1,"",ROW())</f>
        <v>21</v>
      </c>
      <c r="BO21" s="1" t="str">
        <f t="shared" ca="1" si="10"/>
        <v/>
      </c>
      <c r="BP21" s="1">
        <f ca="1">IF(COUNTIF(INDIRECT(RIGHT(BP$1,3)&amp;"!"&amp;"$C$49"&amp;":"&amp;"$C$55"),Data0!$AJ21)&gt;=1,"",ROW())</f>
        <v>21</v>
      </c>
      <c r="BQ21" s="1" t="str">
        <f t="shared" ca="1" si="11"/>
        <v/>
      </c>
      <c r="BR21" s="1">
        <f ca="1">IF(COUNTIF(INDIRECT(RIGHT(BR$1,3)&amp;"!"&amp;"$C$57"&amp;":"&amp;"$C$59"),Data0!$AK21)&gt;=1,"",ROW())</f>
        <v>21</v>
      </c>
      <c r="BS21" s="1" t="str">
        <f t="shared" ca="1" si="12"/>
        <v/>
      </c>
      <c r="BT21" s="1">
        <f ca="1">IF(COUNTIF(INDIRECT(RIGHT(BT$1,3)&amp;"!"&amp;"$C$49"&amp;":"&amp;"$C$55"),Data0!$AJ21)&gt;=1,"",ROW())</f>
        <v>21</v>
      </c>
      <c r="BU21" s="1" t="str">
        <f t="shared" ca="1" si="13"/>
        <v/>
      </c>
      <c r="BV21" s="1">
        <f ca="1">IF(COUNTIF(INDIRECT(RIGHT(BV$1,3)&amp;"!"&amp;"$C$57"&amp;":"&amp;"$C$59"),Data0!$AK21)&gt;=1,"",ROW())</f>
        <v>21</v>
      </c>
      <c r="BW21" s="1" t="str">
        <f t="shared" ca="1" si="14"/>
        <v/>
      </c>
      <c r="BX21" s="1">
        <f ca="1">IF(COUNTIF(INDIRECT(RIGHT(BX$1,3)&amp;"!"&amp;"$C$49"&amp;":"&amp;"$C$55"),Data0!$AJ21)&gt;=1,"",ROW())</f>
        <v>21</v>
      </c>
      <c r="BY21" s="1" t="str">
        <f t="shared" ca="1" si="15"/>
        <v/>
      </c>
      <c r="BZ21" s="1">
        <f ca="1">IF(COUNTIF(INDIRECT(RIGHT(BZ$1,3)&amp;"!"&amp;"$C$57"&amp;":"&amp;"$C$59"),Data0!$AK21)&gt;=1,"",ROW())</f>
        <v>21</v>
      </c>
      <c r="CA21" s="1" t="str">
        <f t="shared" ca="1" si="16"/>
        <v/>
      </c>
      <c r="CB21" s="1">
        <f ca="1">IF(COUNTIF(INDIRECT(RIGHT(CB$1,3)&amp;"!"&amp;"$C$49"&amp;":"&amp;"$C$55"),Data0!$AP21)&gt;=1,"",ROW())</f>
        <v>21</v>
      </c>
      <c r="CC21" s="1" t="str">
        <f t="shared" ca="1" si="17"/>
        <v/>
      </c>
      <c r="CD21" s="1">
        <f ca="1">IF(COUNTIF(INDIRECT(RIGHT(CD$1,3)&amp;"!"&amp;"$C$57"&amp;":"&amp;"$C$59"),Data0!$AQ21)&gt;=1,"",ROW())</f>
        <v>21</v>
      </c>
      <c r="CE21" s="1" t="str">
        <f t="shared" ca="1" si="18"/>
        <v/>
      </c>
      <c r="CF21" s="1">
        <f ca="1">IF(COUNTIF(INDIRECT(RIGHT(CF$1,3)&amp;"!"&amp;"$C$49"&amp;":"&amp;"$C$55"),Data0!$AP21)&gt;=1,"",ROW())</f>
        <v>21</v>
      </c>
      <c r="CG21" s="1" t="str">
        <f t="shared" ca="1" si="19"/>
        <v/>
      </c>
      <c r="CH21" s="1">
        <f ca="1">IF(COUNTIF(INDIRECT(RIGHT(CH$1,3)&amp;"!"&amp;"$C$57"&amp;":"&amp;"$C$59"),Data0!$AQ21)&gt;=1,"",ROW())</f>
        <v>21</v>
      </c>
      <c r="CI21" s="1" t="str">
        <f t="shared" ca="1" si="20"/>
        <v/>
      </c>
      <c r="CJ21" s="1">
        <f ca="1">IF(COUNTIF(INDIRECT(RIGHT(CJ$1,3)&amp;"!"&amp;"$C$49"&amp;":"&amp;"$C$55"),Data0!$AP21)&gt;=1,"",ROW())</f>
        <v>21</v>
      </c>
      <c r="CK21" s="1" t="str">
        <f t="shared" ca="1" si="21"/>
        <v/>
      </c>
      <c r="CL21" s="1">
        <f ca="1">IF(COUNTIF(INDIRECT(RIGHT(CL$1,3)&amp;"!"&amp;"$C$57"&amp;":"&amp;"$C$59"),Data0!$AQ21)&gt;=1,"",ROW())</f>
        <v>21</v>
      </c>
      <c r="CM21" s="1" t="str">
        <f t="shared" ca="1" si="22"/>
        <v/>
      </c>
      <c r="CN21" s="1">
        <f ca="1">IF(COUNTIF(INDIRECT(RIGHT(CN$1,3)&amp;"!"&amp;"$C$49"&amp;":"&amp;"$C$55"),Data0!$AP21)&gt;=1,"",ROW())</f>
        <v>21</v>
      </c>
      <c r="CO21" s="1" t="str">
        <f t="shared" ca="1" si="23"/>
        <v/>
      </c>
      <c r="CP21" s="1">
        <f ca="1">IF(COUNTIF(INDIRECT(RIGHT(CP$1,3)&amp;"!"&amp;"$C$57"&amp;":"&amp;"$C$59"),Data0!$AQ21)&gt;=1,"",ROW())</f>
        <v>21</v>
      </c>
      <c r="CQ21" s="1" t="str">
        <f t="shared" ca="1" si="24"/>
        <v/>
      </c>
      <c r="CR21" s="1">
        <f ca="1">IF(COUNTIF(INDIRECT(RIGHT(CR$1,3)&amp;"!"&amp;"$C$49"&amp;":"&amp;"$C$55"),Data0!$AP21)&gt;=1,"",ROW())</f>
        <v>21</v>
      </c>
      <c r="CS21" s="1" t="str">
        <f t="shared" ca="1" si="25"/>
        <v/>
      </c>
      <c r="CT21" s="1">
        <f ca="1">IF(COUNTIF(INDIRECT(RIGHT(CT$1,3)&amp;"!"&amp;"$C$57"&amp;":"&amp;"$C$59"),Data0!$AQ21)&gt;=1,"",ROW())</f>
        <v>21</v>
      </c>
      <c r="CU21" s="1" t="str">
        <f t="shared" ca="1" si="26"/>
        <v/>
      </c>
      <c r="CV21" s="1">
        <f ca="1">IF(COUNTIF(INDIRECT(RIGHT(CV$1,3)&amp;"!"&amp;"$C$49"&amp;":"&amp;"$C$55"),Data0!$AP21)&gt;=1,"",ROW())</f>
        <v>21</v>
      </c>
      <c r="CW21" s="1" t="str">
        <f t="shared" ca="1" si="27"/>
        <v/>
      </c>
      <c r="CX21" s="1">
        <f ca="1">IF(COUNTIF(INDIRECT(RIGHT(CX$1,3)&amp;"!"&amp;"$C$57"&amp;":"&amp;"$C$59"),Data0!$AQ21)&gt;=1,"",ROW())</f>
        <v>21</v>
      </c>
      <c r="CY21" s="1" t="str">
        <f t="shared" ca="1" si="28"/>
        <v/>
      </c>
      <c r="CZ21" s="1">
        <f ca="1">IF(COUNTIF(INDIRECT(RIGHT(CZ$1,3)&amp;"!"&amp;"$C$49"&amp;":"&amp;"$C$55"),Data0!$AV21)&gt;=1,"",ROW())</f>
        <v>21</v>
      </c>
      <c r="DA21" s="1" t="str">
        <f t="shared" ca="1" si="29"/>
        <v/>
      </c>
      <c r="DB21" s="1">
        <f ca="1">IF(COUNTIF(INDIRECT(RIGHT(DB$1,3)&amp;"!"&amp;"$C$57"&amp;":"&amp;"$C$59"),Data0!$AW21)&gt;=1,"",ROW())</f>
        <v>21</v>
      </c>
      <c r="DC21" s="1" t="str">
        <f t="shared" ca="1" si="30"/>
        <v/>
      </c>
      <c r="DD21" s="1">
        <f ca="1">IF(COUNTIF(INDIRECT(RIGHT(DD$1,3)&amp;"!"&amp;"$C$49"&amp;":"&amp;"$C$55"),Data0!$AV21)&gt;=1,"",ROW())</f>
        <v>21</v>
      </c>
      <c r="DE21" s="1" t="str">
        <f t="shared" ca="1" si="31"/>
        <v/>
      </c>
      <c r="DF21" s="1">
        <f ca="1">IF(COUNTIF(INDIRECT(RIGHT(DF$1,3)&amp;"!"&amp;"$C$57"&amp;":"&amp;"$C$59"),Data0!$AW21)&gt;=1,"",ROW())</f>
        <v>21</v>
      </c>
      <c r="DG21" s="1" t="str">
        <f t="shared" ca="1" si="32"/>
        <v/>
      </c>
      <c r="DH21" s="1">
        <f ca="1">IF(COUNTIF(INDIRECT(RIGHT(DH$1,3)&amp;"!"&amp;"$C$49"&amp;":"&amp;"$C$55"),Data0!$AV21)&gt;=1,"",ROW())</f>
        <v>21</v>
      </c>
      <c r="DI21" s="1" t="str">
        <f t="shared" ca="1" si="33"/>
        <v/>
      </c>
      <c r="DJ21" s="1">
        <f ca="1">IF(COUNTIF(INDIRECT(RIGHT(DJ$1,3)&amp;"!"&amp;"$C$57"&amp;":"&amp;"$C$59"),Data0!$AW21)&gt;=1,"",ROW())</f>
        <v>21</v>
      </c>
      <c r="DK21" s="1" t="str">
        <f t="shared" ca="1" si="34"/>
        <v/>
      </c>
      <c r="DL21" s="1">
        <f ca="1">IF(COUNTIF(INDIRECT(RIGHT(DL$1,3)&amp;"!"&amp;"$C$49"&amp;":"&amp;"$C$55"),Data0!$AV21)&gt;=1,"",ROW())</f>
        <v>21</v>
      </c>
      <c r="DM21" s="1" t="str">
        <f t="shared" ca="1" si="35"/>
        <v/>
      </c>
      <c r="DN21" s="1">
        <f ca="1">IF(COUNTIF(INDIRECT(RIGHT(DN$1,3)&amp;"!"&amp;"$C$47"&amp;":"&amp;"$C$59"),Data0!$AW21)&gt;=1,"",ROW())</f>
        <v>21</v>
      </c>
      <c r="DO21" s="1" t="str">
        <f t="shared" ca="1" si="36"/>
        <v/>
      </c>
      <c r="DP21" s="1">
        <f ca="1">IF(COUNTIF(INDIRECT(RIGHT(DP$1,3)&amp;"!"&amp;"$C$49"&amp;":"&amp;"$C$55"),Data0!$AV21)&gt;=1,"",ROW())</f>
        <v>21</v>
      </c>
      <c r="DQ21" s="1" t="str">
        <f t="shared" ca="1" si="37"/>
        <v/>
      </c>
      <c r="DR21" s="1">
        <f ca="1">IF(COUNTIF(INDIRECT(RIGHT(DR$1,3)&amp;"!"&amp;"$C$57"&amp;":"&amp;"$C$59"),Data0!$AW21)&gt;=1,"",ROW())</f>
        <v>21</v>
      </c>
      <c r="DS21" s="1" t="str">
        <f t="shared" ca="1" si="38"/>
        <v/>
      </c>
      <c r="DT21" s="1">
        <f ca="1">IF(COUNTIF(INDIRECT(RIGHT(DT$1,3)&amp;"!"&amp;"$C$49"&amp;":"&amp;"$C$55"),Data0!$AV21)&gt;=1,"",ROW())</f>
        <v>21</v>
      </c>
      <c r="DU21" s="1" t="str">
        <f t="shared" ca="1" si="39"/>
        <v/>
      </c>
      <c r="DV21" s="1">
        <f ca="1">IF(COUNTIF(INDIRECT(RIGHT(DV$1,3)&amp;"!"&amp;"$C$57"&amp;":"&amp;"$C$59"),Data0!$AW21)&gt;=1,"",ROW())</f>
        <v>21</v>
      </c>
      <c r="DW21" s="1" t="str">
        <f t="shared" ca="1" si="40"/>
        <v/>
      </c>
      <c r="DX21" s="1">
        <f ca="1">IF(COUNTIF(INDIRECT(RIGHT(DX$1,3)&amp;"!"&amp;"$C$49"&amp;":"&amp;"$C$55"),Data0!$BB21)&gt;=1,"",ROW())</f>
        <v>21</v>
      </c>
      <c r="DY21" s="1" t="str">
        <f t="shared" ca="1" si="41"/>
        <v/>
      </c>
      <c r="DZ21" s="1">
        <f ca="1">IF(COUNTIF(INDIRECT(RIGHT(DZ$1,3)&amp;"!"&amp;"$C$57"&amp;":"&amp;"$C$59"),Data0!$BC21)&gt;=1,"",ROW())</f>
        <v>21</v>
      </c>
      <c r="EA21" s="1" t="str">
        <f t="shared" ca="1" si="42"/>
        <v/>
      </c>
      <c r="EB21" s="1">
        <f ca="1">IF(COUNTIF(INDIRECT(RIGHT(EB$1,3)&amp;"!"&amp;"$C$49"&amp;":"&amp;"$C$55"),Data0!$BB21)&gt;=1,"",ROW())</f>
        <v>21</v>
      </c>
      <c r="EC21" s="1" t="str">
        <f t="shared" ca="1" si="43"/>
        <v/>
      </c>
      <c r="ED21" s="1">
        <f ca="1">IF(COUNTIF(INDIRECT(RIGHT(ED$1,3)&amp;"!"&amp;"$C$57"&amp;":"&amp;"$C$59"),Data0!$BC21)&gt;=1,"",ROW())</f>
        <v>21</v>
      </c>
      <c r="EE21" s="1" t="str">
        <f t="shared" ca="1" si="44"/>
        <v/>
      </c>
      <c r="EF21" s="1">
        <f ca="1">IF(COUNTIF(INDIRECT(RIGHT(EF$1,3)&amp;"!"&amp;"$C$49"&amp;":"&amp;"$C$55"),Data0!$BB21)&gt;=1,"",ROW())</f>
        <v>21</v>
      </c>
      <c r="EG21" s="1" t="str">
        <f t="shared" ca="1" si="45"/>
        <v/>
      </c>
      <c r="EH21" s="1">
        <f ca="1">IF(COUNTIF(INDIRECT(RIGHT(EH$1,3)&amp;"!"&amp;"$C$57"&amp;":"&amp;"$C$59"),Data0!$BC21)&gt;=1,"",ROW())</f>
        <v>21</v>
      </c>
      <c r="EI21" s="1" t="str">
        <f t="shared" ca="1" si="46"/>
        <v/>
      </c>
      <c r="EJ21" s="1">
        <f ca="1">IF(COUNTIF(INDIRECT(RIGHT(EJ$1,3)&amp;"!"&amp;"$C$49"&amp;":"&amp;"$C$55"),Data0!$BB21)&gt;=1,"",ROW())</f>
        <v>21</v>
      </c>
      <c r="EK21" s="1" t="str">
        <f t="shared" ca="1" si="47"/>
        <v/>
      </c>
      <c r="EL21" s="1">
        <f ca="1">IF(COUNTIF(INDIRECT(RIGHT(EL$1,3)&amp;"!"&amp;"$C$57"&amp;":"&amp;"$C$59"),Data0!$BC21)&gt;=1,"",ROW())</f>
        <v>21</v>
      </c>
      <c r="EM21" s="1" t="str">
        <f t="shared" ca="1" si="48"/>
        <v/>
      </c>
      <c r="EN21" s="1">
        <f ca="1">IF(COUNTIF(INDIRECT(RIGHT(EN$1,3)&amp;"!"&amp;"$C$49"&amp;":"&amp;"$C$55"),Data0!$BB21)&gt;=1,"",ROW())</f>
        <v>21</v>
      </c>
      <c r="EO21" s="1" t="str">
        <f t="shared" ca="1" si="49"/>
        <v/>
      </c>
      <c r="EP21" s="1">
        <f ca="1">IF(COUNTIF(INDIRECT(RIGHT(EP$1,3)&amp;"!"&amp;"$C$57"&amp;":"&amp;"$C$59"),Data0!$BC21)&gt;=1,"",ROW())</f>
        <v>21</v>
      </c>
      <c r="EQ21" s="1" t="str">
        <f t="shared" ca="1" si="50"/>
        <v/>
      </c>
      <c r="ER21" s="1">
        <f ca="1">IF(COUNTIF(INDIRECT(RIGHT(ER$1,3)&amp;"!"&amp;"$C$49"&amp;":"&amp;"$C$55"),Data0!$BB21)&gt;=1,"",ROW())</f>
        <v>21</v>
      </c>
      <c r="ES21" s="1" t="str">
        <f t="shared" ca="1" si="51"/>
        <v/>
      </c>
      <c r="ET21" s="1">
        <f ca="1">IF(COUNTIF(INDIRECT(RIGHT(ET$1,3)&amp;"!"&amp;"$C$57"&amp;":"&amp;"$C$59"),Data0!$BC21)&gt;=1,"",ROW())</f>
        <v>21</v>
      </c>
      <c r="EU21" s="1" t="str">
        <f t="shared" ca="1" si="52"/>
        <v/>
      </c>
    </row>
    <row r="22" spans="1:151" ht="15">
      <c r="A22" s="22" t="str">
        <f t="shared" si="66"/>
        <v>1.</v>
      </c>
      <c r="B22" s="22" t="s">
        <v>132</v>
      </c>
      <c r="C22" s="22" t="s">
        <v>99</v>
      </c>
      <c r="D22" s="22" t="s">
        <v>340</v>
      </c>
      <c r="E22"/>
      <c r="G22" s="6"/>
      <c r="I22" s="22">
        <v>23</v>
      </c>
      <c r="J22" s="1"/>
      <c r="N22" s="22" t="s">
        <v>512</v>
      </c>
      <c r="O22" s="22"/>
      <c r="S22" s="6"/>
      <c r="Y22"/>
      <c r="Z22"/>
      <c r="AA22" s="22" t="s">
        <v>195</v>
      </c>
      <c r="AB22" s="22" t="s">
        <v>166</v>
      </c>
      <c r="AD22" s="519">
        <v>1.5</v>
      </c>
      <c r="AE22" s="526" t="s">
        <v>1125</v>
      </c>
      <c r="AF22" s="441">
        <f>IF(AND(COUNTIF(AG$2:AG22,AG22)=1,AG22&lt;&gt;""),AF21+1,AF21)</f>
        <v>1</v>
      </c>
      <c r="AG22" s="469" t="str">
        <f t="shared" si="55"/>
        <v/>
      </c>
      <c r="AH22" s="441">
        <f>IF(AND(COUNTIF(AI$2:AI22,AI22)=1,AI22&lt;&gt;""),AH21+1,AH21)</f>
        <v>1</v>
      </c>
      <c r="AI22" s="469" t="str">
        <f t="shared" si="56"/>
        <v/>
      </c>
      <c r="AJ22" s="498" t="str">
        <f t="shared" si="57"/>
        <v/>
      </c>
      <c r="AK22" s="498" t="str">
        <f t="shared" si="58"/>
        <v/>
      </c>
      <c r="AL22" s="441">
        <f>IF(AND(COUNTIF(AM$2:AM22,AM22)=1,AM22&lt;&gt;""),AL21+1,AL21)</f>
        <v>1</v>
      </c>
      <c r="AM22" s="469" t="str">
        <f t="shared" si="0"/>
        <v/>
      </c>
      <c r="AN22" s="441">
        <f>IF(AND(COUNTIF(AO$2:AO22,AO22)=1,AO22&lt;&gt;""),AN21+1,AN21)</f>
        <v>1</v>
      </c>
      <c r="AO22" s="469" t="str">
        <f t="shared" si="1"/>
        <v/>
      </c>
      <c r="AP22" s="498" t="str">
        <f t="shared" si="59"/>
        <v/>
      </c>
      <c r="AQ22" s="498" t="str">
        <f t="shared" si="60"/>
        <v/>
      </c>
      <c r="AR22" s="441">
        <f>IF(AND(COUNTIF(AS$2:AS22,AS22)=1,AS22&lt;&gt;""),AR21+1,AR21)</f>
        <v>1</v>
      </c>
      <c r="AS22" s="469" t="str">
        <f t="shared" si="2"/>
        <v/>
      </c>
      <c r="AT22" s="441">
        <f>IF(AND(COUNTIF(AU$2:AU22,AU22)=1,AU22&lt;&gt;""),AT21+1,AT21)</f>
        <v>1</v>
      </c>
      <c r="AU22" s="469" t="str">
        <f t="shared" si="3"/>
        <v/>
      </c>
      <c r="AV22" s="498" t="str">
        <f t="shared" si="61"/>
        <v/>
      </c>
      <c r="AW22" s="498" t="str">
        <f t="shared" si="62"/>
        <v/>
      </c>
      <c r="AX22" s="441">
        <f>IF(AND(COUNTIF(AY$2:AY22,AY22)=1,AY22&lt;&gt;""),AX21+1,AX21)</f>
        <v>1</v>
      </c>
      <c r="AY22" s="469" t="str">
        <f t="shared" si="4"/>
        <v/>
      </c>
      <c r="AZ22" s="441">
        <f>IF(AND(COUNTIF(BA$2:BA22,BA22)=1,BA22&lt;&gt;""),AZ21+1,AZ21)</f>
        <v>1</v>
      </c>
      <c r="BA22" s="469" t="str">
        <f t="shared" si="5"/>
        <v/>
      </c>
      <c r="BB22" s="498" t="str">
        <f t="shared" si="63"/>
        <v/>
      </c>
      <c r="BC22" s="498" t="str">
        <f t="shared" si="64"/>
        <v/>
      </c>
      <c r="BD22" s="1">
        <f ca="1">IF(COUNTIF(INDIRECT(RIGHT(BD$1,3)&amp;"!"&amp;"$C$49"&amp;":"&amp;"$C$55"),Data0!$AJ22)&gt;=1,"",ROW())</f>
        <v>22</v>
      </c>
      <c r="BE22" s="1" t="str">
        <f t="shared" ca="1" si="65"/>
        <v/>
      </c>
      <c r="BF22" s="1">
        <f ca="1">IF(COUNTIF(INDIRECT(RIGHT(BF$1,3)&amp;"!"&amp;"$C$57"&amp;":"&amp;"$C$59"),Data0!$AK22)&gt;=1,"",ROW())</f>
        <v>22</v>
      </c>
      <c r="BG22" s="1" t="str">
        <f t="shared" ca="1" si="6"/>
        <v/>
      </c>
      <c r="BH22" s="1">
        <f ca="1">IF(COUNTIF(INDIRECT(RIGHT(BH$1,3)&amp;"!"&amp;"$C$49"&amp;":"&amp;"$C$55"),Data0!$AJ22)&gt;=1,"",ROW())</f>
        <v>22</v>
      </c>
      <c r="BI22" s="1" t="str">
        <f t="shared" ca="1" si="7"/>
        <v/>
      </c>
      <c r="BJ22" s="1">
        <f ca="1">IF(COUNTIF(INDIRECT(RIGHT(BJ$1,3)&amp;"!"&amp;"$C$57"&amp;":"&amp;"$C$59"),Data0!$AK22)&gt;=1,"",ROW())</f>
        <v>22</v>
      </c>
      <c r="BK22" s="1" t="str">
        <f t="shared" ca="1" si="8"/>
        <v/>
      </c>
      <c r="BL22" s="1">
        <f ca="1">IF(COUNTIF(INDIRECT(RIGHT(BL$1,3)&amp;"!"&amp;"$C$49"&amp;":"&amp;"$C$55"),Data0!$AJ22)&gt;=1,"",ROW())</f>
        <v>22</v>
      </c>
      <c r="BM22" s="1" t="str">
        <f t="shared" ca="1" si="9"/>
        <v/>
      </c>
      <c r="BN22" s="1">
        <f ca="1">IF(COUNTIF(INDIRECT(RIGHT(BN$1,3)&amp;"!"&amp;"$C$57"&amp;":"&amp;"$C$59"),Data0!$AK22)&gt;=1,"",ROW())</f>
        <v>22</v>
      </c>
      <c r="BO22" s="1" t="str">
        <f t="shared" ca="1" si="10"/>
        <v/>
      </c>
      <c r="BP22" s="1">
        <f ca="1">IF(COUNTIF(INDIRECT(RIGHT(BP$1,3)&amp;"!"&amp;"$C$49"&amp;":"&amp;"$C$55"),Data0!$AJ22)&gt;=1,"",ROW())</f>
        <v>22</v>
      </c>
      <c r="BQ22" s="1" t="str">
        <f t="shared" ca="1" si="11"/>
        <v/>
      </c>
      <c r="BR22" s="1">
        <f ca="1">IF(COUNTIF(INDIRECT(RIGHT(BR$1,3)&amp;"!"&amp;"$C$57"&amp;":"&amp;"$C$59"),Data0!$AK22)&gt;=1,"",ROW())</f>
        <v>22</v>
      </c>
      <c r="BS22" s="1" t="str">
        <f t="shared" ca="1" si="12"/>
        <v/>
      </c>
      <c r="BT22" s="1">
        <f ca="1">IF(COUNTIF(INDIRECT(RIGHT(BT$1,3)&amp;"!"&amp;"$C$49"&amp;":"&amp;"$C$55"),Data0!$AJ22)&gt;=1,"",ROW())</f>
        <v>22</v>
      </c>
      <c r="BU22" s="1" t="str">
        <f t="shared" ca="1" si="13"/>
        <v/>
      </c>
      <c r="BV22" s="1">
        <f ca="1">IF(COUNTIF(INDIRECT(RIGHT(BV$1,3)&amp;"!"&amp;"$C$57"&amp;":"&amp;"$C$59"),Data0!$AK22)&gt;=1,"",ROW())</f>
        <v>22</v>
      </c>
      <c r="BW22" s="1" t="str">
        <f t="shared" ca="1" si="14"/>
        <v/>
      </c>
      <c r="BX22" s="1">
        <f ca="1">IF(COUNTIF(INDIRECT(RIGHT(BX$1,3)&amp;"!"&amp;"$C$49"&amp;":"&amp;"$C$55"),Data0!$AJ22)&gt;=1,"",ROW())</f>
        <v>22</v>
      </c>
      <c r="BY22" s="1" t="str">
        <f t="shared" ca="1" si="15"/>
        <v/>
      </c>
      <c r="BZ22" s="1">
        <f ca="1">IF(COUNTIF(INDIRECT(RIGHT(BZ$1,3)&amp;"!"&amp;"$C$57"&amp;":"&amp;"$C$59"),Data0!$AK22)&gt;=1,"",ROW())</f>
        <v>22</v>
      </c>
      <c r="CA22" s="1" t="str">
        <f t="shared" ca="1" si="16"/>
        <v/>
      </c>
      <c r="CB22" s="1">
        <f ca="1">IF(COUNTIF(INDIRECT(RIGHT(CB$1,3)&amp;"!"&amp;"$C$49"&amp;":"&amp;"$C$55"),Data0!$AP22)&gt;=1,"",ROW())</f>
        <v>22</v>
      </c>
      <c r="CC22" s="1" t="str">
        <f t="shared" ca="1" si="17"/>
        <v/>
      </c>
      <c r="CD22" s="1">
        <f ca="1">IF(COUNTIF(INDIRECT(RIGHT(CD$1,3)&amp;"!"&amp;"$C$57"&amp;":"&amp;"$C$59"),Data0!$AQ22)&gt;=1,"",ROW())</f>
        <v>22</v>
      </c>
      <c r="CE22" s="1" t="str">
        <f t="shared" ca="1" si="18"/>
        <v/>
      </c>
      <c r="CF22" s="1">
        <f ca="1">IF(COUNTIF(INDIRECT(RIGHT(CF$1,3)&amp;"!"&amp;"$C$49"&amp;":"&amp;"$C$55"),Data0!$AP22)&gt;=1,"",ROW())</f>
        <v>22</v>
      </c>
      <c r="CG22" s="1" t="str">
        <f t="shared" ca="1" si="19"/>
        <v/>
      </c>
      <c r="CH22" s="1">
        <f ca="1">IF(COUNTIF(INDIRECT(RIGHT(CH$1,3)&amp;"!"&amp;"$C$57"&amp;":"&amp;"$C$59"),Data0!$AQ22)&gt;=1,"",ROW())</f>
        <v>22</v>
      </c>
      <c r="CI22" s="1" t="str">
        <f t="shared" ca="1" si="20"/>
        <v/>
      </c>
      <c r="CJ22" s="1">
        <f ca="1">IF(COUNTIF(INDIRECT(RIGHT(CJ$1,3)&amp;"!"&amp;"$C$49"&amp;":"&amp;"$C$55"),Data0!$AP22)&gt;=1,"",ROW())</f>
        <v>22</v>
      </c>
      <c r="CK22" s="1" t="str">
        <f t="shared" ca="1" si="21"/>
        <v/>
      </c>
      <c r="CL22" s="1">
        <f ca="1">IF(COUNTIF(INDIRECT(RIGHT(CL$1,3)&amp;"!"&amp;"$C$57"&amp;":"&amp;"$C$59"),Data0!$AQ22)&gt;=1,"",ROW())</f>
        <v>22</v>
      </c>
      <c r="CM22" s="1" t="str">
        <f t="shared" ca="1" si="22"/>
        <v/>
      </c>
      <c r="CN22" s="1">
        <f ca="1">IF(COUNTIF(INDIRECT(RIGHT(CN$1,3)&amp;"!"&amp;"$C$49"&amp;":"&amp;"$C$55"),Data0!$AP22)&gt;=1,"",ROW())</f>
        <v>22</v>
      </c>
      <c r="CO22" s="1" t="str">
        <f t="shared" ca="1" si="23"/>
        <v/>
      </c>
      <c r="CP22" s="1">
        <f ca="1">IF(COUNTIF(INDIRECT(RIGHT(CP$1,3)&amp;"!"&amp;"$C$57"&amp;":"&amp;"$C$59"),Data0!$AQ22)&gt;=1,"",ROW())</f>
        <v>22</v>
      </c>
      <c r="CQ22" s="1" t="str">
        <f t="shared" ca="1" si="24"/>
        <v/>
      </c>
      <c r="CR22" s="1">
        <f ca="1">IF(COUNTIF(INDIRECT(RIGHT(CR$1,3)&amp;"!"&amp;"$C$49"&amp;":"&amp;"$C$55"),Data0!$AP22)&gt;=1,"",ROW())</f>
        <v>22</v>
      </c>
      <c r="CS22" s="1" t="str">
        <f t="shared" ca="1" si="25"/>
        <v/>
      </c>
      <c r="CT22" s="1">
        <f ca="1">IF(COUNTIF(INDIRECT(RIGHT(CT$1,3)&amp;"!"&amp;"$C$57"&amp;":"&amp;"$C$59"),Data0!$AQ22)&gt;=1,"",ROW())</f>
        <v>22</v>
      </c>
      <c r="CU22" s="1" t="str">
        <f t="shared" ca="1" si="26"/>
        <v/>
      </c>
      <c r="CV22" s="1">
        <f ca="1">IF(COUNTIF(INDIRECT(RIGHT(CV$1,3)&amp;"!"&amp;"$C$49"&amp;":"&amp;"$C$55"),Data0!$AP22)&gt;=1,"",ROW())</f>
        <v>22</v>
      </c>
      <c r="CW22" s="1" t="str">
        <f t="shared" ca="1" si="27"/>
        <v/>
      </c>
      <c r="CX22" s="1">
        <f ca="1">IF(COUNTIF(INDIRECT(RIGHT(CX$1,3)&amp;"!"&amp;"$C$57"&amp;":"&amp;"$C$59"),Data0!$AQ22)&gt;=1,"",ROW())</f>
        <v>22</v>
      </c>
      <c r="CY22" s="1" t="str">
        <f t="shared" ca="1" si="28"/>
        <v/>
      </c>
      <c r="CZ22" s="1">
        <f ca="1">IF(COUNTIF(INDIRECT(RIGHT(CZ$1,3)&amp;"!"&amp;"$C$49"&amp;":"&amp;"$C$55"),Data0!$AV22)&gt;=1,"",ROW())</f>
        <v>22</v>
      </c>
      <c r="DA22" s="1" t="str">
        <f t="shared" ca="1" si="29"/>
        <v/>
      </c>
      <c r="DB22" s="1">
        <f ca="1">IF(COUNTIF(INDIRECT(RIGHT(DB$1,3)&amp;"!"&amp;"$C$57"&amp;":"&amp;"$C$59"),Data0!$AW22)&gt;=1,"",ROW())</f>
        <v>22</v>
      </c>
      <c r="DC22" s="1" t="str">
        <f t="shared" ca="1" si="30"/>
        <v/>
      </c>
      <c r="DD22" s="1">
        <f ca="1">IF(COUNTIF(INDIRECT(RIGHT(DD$1,3)&amp;"!"&amp;"$C$49"&amp;":"&amp;"$C$55"),Data0!$AV22)&gt;=1,"",ROW())</f>
        <v>22</v>
      </c>
      <c r="DE22" s="1" t="str">
        <f t="shared" ca="1" si="31"/>
        <v/>
      </c>
      <c r="DF22" s="1">
        <f ca="1">IF(COUNTIF(INDIRECT(RIGHT(DF$1,3)&amp;"!"&amp;"$C$57"&amp;":"&amp;"$C$59"),Data0!$AW22)&gt;=1,"",ROW())</f>
        <v>22</v>
      </c>
      <c r="DG22" s="1" t="str">
        <f t="shared" ca="1" si="32"/>
        <v/>
      </c>
      <c r="DH22" s="1">
        <f ca="1">IF(COUNTIF(INDIRECT(RIGHT(DH$1,3)&amp;"!"&amp;"$C$49"&amp;":"&amp;"$C$55"),Data0!$AV22)&gt;=1,"",ROW())</f>
        <v>22</v>
      </c>
      <c r="DI22" s="1" t="str">
        <f t="shared" ca="1" si="33"/>
        <v/>
      </c>
      <c r="DJ22" s="1">
        <f ca="1">IF(COUNTIF(INDIRECT(RIGHT(DJ$1,3)&amp;"!"&amp;"$C$57"&amp;":"&amp;"$C$59"),Data0!$AW22)&gt;=1,"",ROW())</f>
        <v>22</v>
      </c>
      <c r="DK22" s="1" t="str">
        <f t="shared" ca="1" si="34"/>
        <v/>
      </c>
      <c r="DL22" s="1">
        <f ca="1">IF(COUNTIF(INDIRECT(RIGHT(DL$1,3)&amp;"!"&amp;"$C$49"&amp;":"&amp;"$C$55"),Data0!$AV22)&gt;=1,"",ROW())</f>
        <v>22</v>
      </c>
      <c r="DM22" s="1" t="str">
        <f t="shared" ca="1" si="35"/>
        <v/>
      </c>
      <c r="DN22" s="1">
        <f ca="1">IF(COUNTIF(INDIRECT(RIGHT(DN$1,3)&amp;"!"&amp;"$C$47"&amp;":"&amp;"$C$59"),Data0!$AW22)&gt;=1,"",ROW())</f>
        <v>22</v>
      </c>
      <c r="DO22" s="1" t="str">
        <f t="shared" ca="1" si="36"/>
        <v/>
      </c>
      <c r="DP22" s="1">
        <f ca="1">IF(COUNTIF(INDIRECT(RIGHT(DP$1,3)&amp;"!"&amp;"$C$49"&amp;":"&amp;"$C$55"),Data0!$AV22)&gt;=1,"",ROW())</f>
        <v>22</v>
      </c>
      <c r="DQ22" s="1" t="str">
        <f t="shared" ca="1" si="37"/>
        <v/>
      </c>
      <c r="DR22" s="1">
        <f ca="1">IF(COUNTIF(INDIRECT(RIGHT(DR$1,3)&amp;"!"&amp;"$C$57"&amp;":"&amp;"$C$59"),Data0!$AW22)&gt;=1,"",ROW())</f>
        <v>22</v>
      </c>
      <c r="DS22" s="1" t="str">
        <f t="shared" ca="1" si="38"/>
        <v/>
      </c>
      <c r="DT22" s="1">
        <f ca="1">IF(COUNTIF(INDIRECT(RIGHT(DT$1,3)&amp;"!"&amp;"$C$49"&amp;":"&amp;"$C$55"),Data0!$AV22)&gt;=1,"",ROW())</f>
        <v>22</v>
      </c>
      <c r="DU22" s="1" t="str">
        <f t="shared" ca="1" si="39"/>
        <v/>
      </c>
      <c r="DV22" s="1">
        <f ca="1">IF(COUNTIF(INDIRECT(RIGHT(DV$1,3)&amp;"!"&amp;"$C$57"&amp;":"&amp;"$C$59"),Data0!$AW22)&gt;=1,"",ROW())</f>
        <v>22</v>
      </c>
      <c r="DW22" s="1" t="str">
        <f t="shared" ca="1" si="40"/>
        <v/>
      </c>
      <c r="DX22" s="1">
        <f ca="1">IF(COUNTIF(INDIRECT(RIGHT(DX$1,3)&amp;"!"&amp;"$C$49"&amp;":"&amp;"$C$55"),Data0!$BB22)&gt;=1,"",ROW())</f>
        <v>22</v>
      </c>
      <c r="DY22" s="1" t="str">
        <f t="shared" ca="1" si="41"/>
        <v/>
      </c>
      <c r="DZ22" s="1">
        <f ca="1">IF(COUNTIF(INDIRECT(RIGHT(DZ$1,3)&amp;"!"&amp;"$C$57"&amp;":"&amp;"$C$59"),Data0!$BC22)&gt;=1,"",ROW())</f>
        <v>22</v>
      </c>
      <c r="EA22" s="1" t="str">
        <f t="shared" ca="1" si="42"/>
        <v/>
      </c>
      <c r="EB22" s="1">
        <f ca="1">IF(COUNTIF(INDIRECT(RIGHT(EB$1,3)&amp;"!"&amp;"$C$49"&amp;":"&amp;"$C$55"),Data0!$BB22)&gt;=1,"",ROW())</f>
        <v>22</v>
      </c>
      <c r="EC22" s="1" t="str">
        <f t="shared" ca="1" si="43"/>
        <v/>
      </c>
      <c r="ED22" s="1">
        <f ca="1">IF(COUNTIF(INDIRECT(RIGHT(ED$1,3)&amp;"!"&amp;"$C$57"&amp;":"&amp;"$C$59"),Data0!$BC22)&gt;=1,"",ROW())</f>
        <v>22</v>
      </c>
      <c r="EE22" s="1" t="str">
        <f t="shared" ca="1" si="44"/>
        <v/>
      </c>
      <c r="EF22" s="1">
        <f ca="1">IF(COUNTIF(INDIRECT(RIGHT(EF$1,3)&amp;"!"&amp;"$C$49"&amp;":"&amp;"$C$55"),Data0!$BB22)&gt;=1,"",ROW())</f>
        <v>22</v>
      </c>
      <c r="EG22" s="1" t="str">
        <f t="shared" ca="1" si="45"/>
        <v/>
      </c>
      <c r="EH22" s="1">
        <f ca="1">IF(COUNTIF(INDIRECT(RIGHT(EH$1,3)&amp;"!"&amp;"$C$57"&amp;":"&amp;"$C$59"),Data0!$BC22)&gt;=1,"",ROW())</f>
        <v>22</v>
      </c>
      <c r="EI22" s="1" t="str">
        <f t="shared" ca="1" si="46"/>
        <v/>
      </c>
      <c r="EJ22" s="1">
        <f ca="1">IF(COUNTIF(INDIRECT(RIGHT(EJ$1,3)&amp;"!"&amp;"$C$49"&amp;":"&amp;"$C$55"),Data0!$BB22)&gt;=1,"",ROW())</f>
        <v>22</v>
      </c>
      <c r="EK22" s="1" t="str">
        <f t="shared" ca="1" si="47"/>
        <v/>
      </c>
      <c r="EL22" s="1">
        <f ca="1">IF(COUNTIF(INDIRECT(RIGHT(EL$1,3)&amp;"!"&amp;"$C$57"&amp;":"&amp;"$C$59"),Data0!$BC22)&gt;=1,"",ROW())</f>
        <v>22</v>
      </c>
      <c r="EM22" s="1" t="str">
        <f t="shared" ca="1" si="48"/>
        <v/>
      </c>
      <c r="EN22" s="1">
        <f ca="1">IF(COUNTIF(INDIRECT(RIGHT(EN$1,3)&amp;"!"&amp;"$C$49"&amp;":"&amp;"$C$55"),Data0!$BB22)&gt;=1,"",ROW())</f>
        <v>22</v>
      </c>
      <c r="EO22" s="1" t="str">
        <f t="shared" ca="1" si="49"/>
        <v/>
      </c>
      <c r="EP22" s="1">
        <f ca="1">IF(COUNTIF(INDIRECT(RIGHT(EP$1,3)&amp;"!"&amp;"$C$57"&amp;":"&amp;"$C$59"),Data0!$BC22)&gt;=1,"",ROW())</f>
        <v>22</v>
      </c>
      <c r="EQ22" s="1" t="str">
        <f t="shared" ca="1" si="50"/>
        <v/>
      </c>
      <c r="ER22" s="1">
        <f ca="1">IF(COUNTIF(INDIRECT(RIGHT(ER$1,3)&amp;"!"&amp;"$C$49"&amp;":"&amp;"$C$55"),Data0!$BB22)&gt;=1,"",ROW())</f>
        <v>22</v>
      </c>
      <c r="ES22" s="1" t="str">
        <f t="shared" ca="1" si="51"/>
        <v/>
      </c>
      <c r="ET22" s="1">
        <f ca="1">IF(COUNTIF(INDIRECT(RIGHT(ET$1,3)&amp;"!"&amp;"$C$57"&amp;":"&amp;"$C$59"),Data0!$BC22)&gt;=1,"",ROW())</f>
        <v>22</v>
      </c>
      <c r="EU22" s="1" t="str">
        <f t="shared" ca="1" si="52"/>
        <v/>
      </c>
    </row>
    <row r="23" spans="1:151" ht="15">
      <c r="A23" s="23" t="str">
        <f t="shared" si="66"/>
        <v>1.</v>
      </c>
      <c r="B23" s="23" t="s">
        <v>228</v>
      </c>
      <c r="C23" s="23" t="s">
        <v>99</v>
      </c>
      <c r="D23" s="23" t="s">
        <v>101</v>
      </c>
      <c r="F23"/>
      <c r="G23" s="6"/>
      <c r="I23" s="23">
        <v>24</v>
      </c>
      <c r="J23" s="1"/>
      <c r="N23" s="23" t="s">
        <v>513</v>
      </c>
      <c r="O23" s="23"/>
      <c r="S23" s="6"/>
      <c r="Y23"/>
      <c r="Z23"/>
      <c r="AA23" s="23" t="s">
        <v>196</v>
      </c>
      <c r="AB23" s="23" t="s">
        <v>167</v>
      </c>
      <c r="AD23" s="520">
        <v>1.55</v>
      </c>
      <c r="AE23" s="525" t="s">
        <v>1126</v>
      </c>
      <c r="AF23" s="441">
        <f>IF(AND(COUNTIF(AG$2:AG23,AG23)=1,AG23&lt;&gt;""),AF22+1,AF22)</f>
        <v>1</v>
      </c>
      <c r="AG23" s="469" t="str">
        <f t="shared" si="55"/>
        <v/>
      </c>
      <c r="AH23" s="441">
        <f>IF(AND(COUNTIF(AI$2:AI23,AI23)=1,AI23&lt;&gt;""),AH22+1,AH22)</f>
        <v>1</v>
      </c>
      <c r="AI23" s="469" t="str">
        <f t="shared" si="56"/>
        <v/>
      </c>
      <c r="AJ23" s="498" t="str">
        <f t="shared" si="57"/>
        <v/>
      </c>
      <c r="AK23" s="498" t="str">
        <f t="shared" si="58"/>
        <v/>
      </c>
      <c r="AL23" s="441">
        <f>IF(AND(COUNTIF(AM$2:AM23,AM23)=1,AM23&lt;&gt;""),AL22+1,AL22)</f>
        <v>1</v>
      </c>
      <c r="AM23" s="469" t="str">
        <f t="shared" si="0"/>
        <v/>
      </c>
      <c r="AN23" s="441">
        <f>IF(AND(COUNTIF(AO$2:AO23,AO23)=1,AO23&lt;&gt;""),AN22+1,AN22)</f>
        <v>1</v>
      </c>
      <c r="AO23" s="469" t="str">
        <f t="shared" si="1"/>
        <v/>
      </c>
      <c r="AP23" s="498" t="str">
        <f t="shared" si="59"/>
        <v/>
      </c>
      <c r="AQ23" s="498" t="str">
        <f t="shared" si="60"/>
        <v/>
      </c>
      <c r="AR23" s="441">
        <f>IF(AND(COUNTIF(AS$2:AS23,AS23)=1,AS23&lt;&gt;""),AR22+1,AR22)</f>
        <v>1</v>
      </c>
      <c r="AS23" s="469" t="str">
        <f t="shared" si="2"/>
        <v/>
      </c>
      <c r="AT23" s="441">
        <f>IF(AND(COUNTIF(AU$2:AU23,AU23)=1,AU23&lt;&gt;""),AT22+1,AT22)</f>
        <v>1</v>
      </c>
      <c r="AU23" s="469" t="str">
        <f t="shared" si="3"/>
        <v/>
      </c>
      <c r="AV23" s="498" t="str">
        <f t="shared" si="61"/>
        <v/>
      </c>
      <c r="AW23" s="498" t="str">
        <f t="shared" si="62"/>
        <v/>
      </c>
      <c r="AX23" s="441">
        <f>IF(AND(COUNTIF(AY$2:AY23,AY23)=1,AY23&lt;&gt;""),AX22+1,AX22)</f>
        <v>1</v>
      </c>
      <c r="AY23" s="469" t="str">
        <f t="shared" si="4"/>
        <v/>
      </c>
      <c r="AZ23" s="441">
        <f>IF(AND(COUNTIF(BA$2:BA23,BA23)=1,BA23&lt;&gt;""),AZ22+1,AZ22)</f>
        <v>1</v>
      </c>
      <c r="BA23" s="469" t="str">
        <f t="shared" si="5"/>
        <v/>
      </c>
      <c r="BB23" s="498" t="str">
        <f t="shared" si="63"/>
        <v/>
      </c>
      <c r="BC23" s="498" t="str">
        <f t="shared" si="64"/>
        <v/>
      </c>
      <c r="BD23" s="1">
        <f ca="1">IF(COUNTIF(INDIRECT(RIGHT(BD$1,3)&amp;"!"&amp;"$C$49"&amp;":"&amp;"$C$55"),Data0!$AJ23)&gt;=1,"",ROW())</f>
        <v>23</v>
      </c>
      <c r="BE23" s="1" t="str">
        <f t="shared" ca="1" si="65"/>
        <v/>
      </c>
      <c r="BF23" s="1">
        <f ca="1">IF(COUNTIF(INDIRECT(RIGHT(BF$1,3)&amp;"!"&amp;"$C$57"&amp;":"&amp;"$C$59"),Data0!$AK23)&gt;=1,"",ROW())</f>
        <v>23</v>
      </c>
      <c r="BG23" s="1" t="str">
        <f t="shared" ca="1" si="6"/>
        <v/>
      </c>
      <c r="BH23" s="1">
        <f ca="1">IF(COUNTIF(INDIRECT(RIGHT(BH$1,3)&amp;"!"&amp;"$C$49"&amp;":"&amp;"$C$55"),Data0!$AJ23)&gt;=1,"",ROW())</f>
        <v>23</v>
      </c>
      <c r="BI23" s="1" t="str">
        <f t="shared" ca="1" si="7"/>
        <v/>
      </c>
      <c r="BJ23" s="1">
        <f ca="1">IF(COUNTIF(INDIRECT(RIGHT(BJ$1,3)&amp;"!"&amp;"$C$57"&amp;":"&amp;"$C$59"),Data0!$AK23)&gt;=1,"",ROW())</f>
        <v>23</v>
      </c>
      <c r="BK23" s="1" t="str">
        <f t="shared" ca="1" si="8"/>
        <v/>
      </c>
      <c r="BL23" s="1">
        <f ca="1">IF(COUNTIF(INDIRECT(RIGHT(BL$1,3)&amp;"!"&amp;"$C$49"&amp;":"&amp;"$C$55"),Data0!$AJ23)&gt;=1,"",ROW())</f>
        <v>23</v>
      </c>
      <c r="BM23" s="1" t="str">
        <f t="shared" ca="1" si="9"/>
        <v/>
      </c>
      <c r="BN23" s="1">
        <f ca="1">IF(COUNTIF(INDIRECT(RIGHT(BN$1,3)&amp;"!"&amp;"$C$57"&amp;":"&amp;"$C$59"),Data0!$AK23)&gt;=1,"",ROW())</f>
        <v>23</v>
      </c>
      <c r="BO23" s="1" t="str">
        <f t="shared" ca="1" si="10"/>
        <v/>
      </c>
      <c r="BP23" s="1">
        <f ca="1">IF(COUNTIF(INDIRECT(RIGHT(BP$1,3)&amp;"!"&amp;"$C$49"&amp;":"&amp;"$C$55"),Data0!$AJ23)&gt;=1,"",ROW())</f>
        <v>23</v>
      </c>
      <c r="BQ23" s="1" t="str">
        <f t="shared" ca="1" si="11"/>
        <v/>
      </c>
      <c r="BR23" s="1">
        <f ca="1">IF(COUNTIF(INDIRECT(RIGHT(BR$1,3)&amp;"!"&amp;"$C$57"&amp;":"&amp;"$C$59"),Data0!$AK23)&gt;=1,"",ROW())</f>
        <v>23</v>
      </c>
      <c r="BS23" s="1" t="str">
        <f t="shared" ca="1" si="12"/>
        <v/>
      </c>
      <c r="BT23" s="1">
        <f ca="1">IF(COUNTIF(INDIRECT(RIGHT(BT$1,3)&amp;"!"&amp;"$C$49"&amp;":"&amp;"$C$55"),Data0!$AJ23)&gt;=1,"",ROW())</f>
        <v>23</v>
      </c>
      <c r="BU23" s="1" t="str">
        <f t="shared" ca="1" si="13"/>
        <v/>
      </c>
      <c r="BV23" s="1">
        <f ca="1">IF(COUNTIF(INDIRECT(RIGHT(BV$1,3)&amp;"!"&amp;"$C$57"&amp;":"&amp;"$C$59"),Data0!$AK23)&gt;=1,"",ROW())</f>
        <v>23</v>
      </c>
      <c r="BW23" s="1" t="str">
        <f t="shared" ca="1" si="14"/>
        <v/>
      </c>
      <c r="BX23" s="1">
        <f ca="1">IF(COUNTIF(INDIRECT(RIGHT(BX$1,3)&amp;"!"&amp;"$C$49"&amp;":"&amp;"$C$55"),Data0!$AJ23)&gt;=1,"",ROW())</f>
        <v>23</v>
      </c>
      <c r="BY23" s="1" t="str">
        <f t="shared" ca="1" si="15"/>
        <v/>
      </c>
      <c r="BZ23" s="1">
        <f ca="1">IF(COUNTIF(INDIRECT(RIGHT(BZ$1,3)&amp;"!"&amp;"$C$57"&amp;":"&amp;"$C$59"),Data0!$AK23)&gt;=1,"",ROW())</f>
        <v>23</v>
      </c>
      <c r="CA23" s="1" t="str">
        <f t="shared" ca="1" si="16"/>
        <v/>
      </c>
      <c r="CB23" s="1">
        <f ca="1">IF(COUNTIF(INDIRECT(RIGHT(CB$1,3)&amp;"!"&amp;"$C$49"&amp;":"&amp;"$C$55"),Data0!$AP23)&gt;=1,"",ROW())</f>
        <v>23</v>
      </c>
      <c r="CC23" s="1" t="str">
        <f t="shared" ca="1" si="17"/>
        <v/>
      </c>
      <c r="CD23" s="1">
        <f ca="1">IF(COUNTIF(INDIRECT(RIGHT(CD$1,3)&amp;"!"&amp;"$C$57"&amp;":"&amp;"$C$59"),Data0!$AQ23)&gt;=1,"",ROW())</f>
        <v>23</v>
      </c>
      <c r="CE23" s="1" t="str">
        <f t="shared" ca="1" si="18"/>
        <v/>
      </c>
      <c r="CF23" s="1">
        <f ca="1">IF(COUNTIF(INDIRECT(RIGHT(CF$1,3)&amp;"!"&amp;"$C$49"&amp;":"&amp;"$C$55"),Data0!$AP23)&gt;=1,"",ROW())</f>
        <v>23</v>
      </c>
      <c r="CG23" s="1" t="str">
        <f t="shared" ca="1" si="19"/>
        <v/>
      </c>
      <c r="CH23" s="1">
        <f ca="1">IF(COUNTIF(INDIRECT(RIGHT(CH$1,3)&amp;"!"&amp;"$C$57"&amp;":"&amp;"$C$59"),Data0!$AQ23)&gt;=1,"",ROW())</f>
        <v>23</v>
      </c>
      <c r="CI23" s="1" t="str">
        <f t="shared" ca="1" si="20"/>
        <v/>
      </c>
      <c r="CJ23" s="1">
        <f ca="1">IF(COUNTIF(INDIRECT(RIGHT(CJ$1,3)&amp;"!"&amp;"$C$49"&amp;":"&amp;"$C$55"),Data0!$AP23)&gt;=1,"",ROW())</f>
        <v>23</v>
      </c>
      <c r="CK23" s="1" t="str">
        <f t="shared" ca="1" si="21"/>
        <v/>
      </c>
      <c r="CL23" s="1">
        <f ca="1">IF(COUNTIF(INDIRECT(RIGHT(CL$1,3)&amp;"!"&amp;"$C$57"&amp;":"&amp;"$C$59"),Data0!$AQ23)&gt;=1,"",ROW())</f>
        <v>23</v>
      </c>
      <c r="CM23" s="1" t="str">
        <f t="shared" ca="1" si="22"/>
        <v/>
      </c>
      <c r="CN23" s="1">
        <f ca="1">IF(COUNTIF(INDIRECT(RIGHT(CN$1,3)&amp;"!"&amp;"$C$49"&amp;":"&amp;"$C$55"),Data0!$AP23)&gt;=1,"",ROW())</f>
        <v>23</v>
      </c>
      <c r="CO23" s="1" t="str">
        <f t="shared" ca="1" si="23"/>
        <v/>
      </c>
      <c r="CP23" s="1">
        <f ca="1">IF(COUNTIF(INDIRECT(RIGHT(CP$1,3)&amp;"!"&amp;"$C$57"&amp;":"&amp;"$C$59"),Data0!$AQ23)&gt;=1,"",ROW())</f>
        <v>23</v>
      </c>
      <c r="CQ23" s="1" t="str">
        <f t="shared" ca="1" si="24"/>
        <v/>
      </c>
      <c r="CR23" s="1">
        <f ca="1">IF(COUNTIF(INDIRECT(RIGHT(CR$1,3)&amp;"!"&amp;"$C$49"&amp;":"&amp;"$C$55"),Data0!$AP23)&gt;=1,"",ROW())</f>
        <v>23</v>
      </c>
      <c r="CS23" s="1" t="str">
        <f t="shared" ca="1" si="25"/>
        <v/>
      </c>
      <c r="CT23" s="1">
        <f ca="1">IF(COUNTIF(INDIRECT(RIGHT(CT$1,3)&amp;"!"&amp;"$C$57"&amp;":"&amp;"$C$59"),Data0!$AQ23)&gt;=1,"",ROW())</f>
        <v>23</v>
      </c>
      <c r="CU23" s="1" t="str">
        <f t="shared" ca="1" si="26"/>
        <v/>
      </c>
      <c r="CV23" s="1">
        <f ca="1">IF(COUNTIF(INDIRECT(RIGHT(CV$1,3)&amp;"!"&amp;"$C$49"&amp;":"&amp;"$C$55"),Data0!$AP23)&gt;=1,"",ROW())</f>
        <v>23</v>
      </c>
      <c r="CW23" s="1" t="str">
        <f t="shared" ca="1" si="27"/>
        <v/>
      </c>
      <c r="CX23" s="1">
        <f ca="1">IF(COUNTIF(INDIRECT(RIGHT(CX$1,3)&amp;"!"&amp;"$C$57"&amp;":"&amp;"$C$59"),Data0!$AQ23)&gt;=1,"",ROW())</f>
        <v>23</v>
      </c>
      <c r="CY23" s="1" t="str">
        <f t="shared" ca="1" si="28"/>
        <v/>
      </c>
      <c r="CZ23" s="1">
        <f ca="1">IF(COUNTIF(INDIRECT(RIGHT(CZ$1,3)&amp;"!"&amp;"$C$49"&amp;":"&amp;"$C$55"),Data0!$AV23)&gt;=1,"",ROW())</f>
        <v>23</v>
      </c>
      <c r="DA23" s="1" t="str">
        <f t="shared" ca="1" si="29"/>
        <v/>
      </c>
      <c r="DB23" s="1">
        <f ca="1">IF(COUNTIF(INDIRECT(RIGHT(DB$1,3)&amp;"!"&amp;"$C$57"&amp;":"&amp;"$C$59"),Data0!$AW23)&gt;=1,"",ROW())</f>
        <v>23</v>
      </c>
      <c r="DC23" s="1" t="str">
        <f t="shared" ca="1" si="30"/>
        <v/>
      </c>
      <c r="DD23" s="1">
        <f ca="1">IF(COUNTIF(INDIRECT(RIGHT(DD$1,3)&amp;"!"&amp;"$C$49"&amp;":"&amp;"$C$55"),Data0!$AV23)&gt;=1,"",ROW())</f>
        <v>23</v>
      </c>
      <c r="DE23" s="1" t="str">
        <f t="shared" ca="1" si="31"/>
        <v/>
      </c>
      <c r="DF23" s="1">
        <f ca="1">IF(COUNTIF(INDIRECT(RIGHT(DF$1,3)&amp;"!"&amp;"$C$57"&amp;":"&amp;"$C$59"),Data0!$AW23)&gt;=1,"",ROW())</f>
        <v>23</v>
      </c>
      <c r="DG23" s="1" t="str">
        <f t="shared" ca="1" si="32"/>
        <v/>
      </c>
      <c r="DH23" s="1">
        <f ca="1">IF(COUNTIF(INDIRECT(RIGHT(DH$1,3)&amp;"!"&amp;"$C$49"&amp;":"&amp;"$C$55"),Data0!$AV23)&gt;=1,"",ROW())</f>
        <v>23</v>
      </c>
      <c r="DI23" s="1" t="str">
        <f t="shared" ca="1" si="33"/>
        <v/>
      </c>
      <c r="DJ23" s="1">
        <f ca="1">IF(COUNTIF(INDIRECT(RIGHT(DJ$1,3)&amp;"!"&amp;"$C$57"&amp;":"&amp;"$C$59"),Data0!$AW23)&gt;=1,"",ROW())</f>
        <v>23</v>
      </c>
      <c r="DK23" s="1" t="str">
        <f t="shared" ca="1" si="34"/>
        <v/>
      </c>
      <c r="DL23" s="1">
        <f ca="1">IF(COUNTIF(INDIRECT(RIGHT(DL$1,3)&amp;"!"&amp;"$C$49"&amp;":"&amp;"$C$55"),Data0!$AV23)&gt;=1,"",ROW())</f>
        <v>23</v>
      </c>
      <c r="DM23" s="1" t="str">
        <f t="shared" ca="1" si="35"/>
        <v/>
      </c>
      <c r="DN23" s="1">
        <f ca="1">IF(COUNTIF(INDIRECT(RIGHT(DN$1,3)&amp;"!"&amp;"$C$47"&amp;":"&amp;"$C$59"),Data0!$AW23)&gt;=1,"",ROW())</f>
        <v>23</v>
      </c>
      <c r="DO23" s="1" t="str">
        <f t="shared" ca="1" si="36"/>
        <v/>
      </c>
      <c r="DP23" s="1">
        <f ca="1">IF(COUNTIF(INDIRECT(RIGHT(DP$1,3)&amp;"!"&amp;"$C$49"&amp;":"&amp;"$C$55"),Data0!$AV23)&gt;=1,"",ROW())</f>
        <v>23</v>
      </c>
      <c r="DQ23" s="1" t="str">
        <f t="shared" ca="1" si="37"/>
        <v/>
      </c>
      <c r="DR23" s="1">
        <f ca="1">IF(COUNTIF(INDIRECT(RIGHT(DR$1,3)&amp;"!"&amp;"$C$57"&amp;":"&amp;"$C$59"),Data0!$AW23)&gt;=1,"",ROW())</f>
        <v>23</v>
      </c>
      <c r="DS23" s="1" t="str">
        <f t="shared" ca="1" si="38"/>
        <v/>
      </c>
      <c r="DT23" s="1">
        <f ca="1">IF(COUNTIF(INDIRECT(RIGHT(DT$1,3)&amp;"!"&amp;"$C$49"&amp;":"&amp;"$C$55"),Data0!$AV23)&gt;=1,"",ROW())</f>
        <v>23</v>
      </c>
      <c r="DU23" s="1" t="str">
        <f t="shared" ca="1" si="39"/>
        <v/>
      </c>
      <c r="DV23" s="1">
        <f ca="1">IF(COUNTIF(INDIRECT(RIGHT(DV$1,3)&amp;"!"&amp;"$C$57"&amp;":"&amp;"$C$59"),Data0!$AW23)&gt;=1,"",ROW())</f>
        <v>23</v>
      </c>
      <c r="DW23" s="1" t="str">
        <f t="shared" ca="1" si="40"/>
        <v/>
      </c>
      <c r="DX23" s="1">
        <f ca="1">IF(COUNTIF(INDIRECT(RIGHT(DX$1,3)&amp;"!"&amp;"$C$49"&amp;":"&amp;"$C$55"),Data0!$BB23)&gt;=1,"",ROW())</f>
        <v>23</v>
      </c>
      <c r="DY23" s="1" t="str">
        <f t="shared" ca="1" si="41"/>
        <v/>
      </c>
      <c r="DZ23" s="1">
        <f ca="1">IF(COUNTIF(INDIRECT(RIGHT(DZ$1,3)&amp;"!"&amp;"$C$57"&amp;":"&amp;"$C$59"),Data0!$BC23)&gt;=1,"",ROW())</f>
        <v>23</v>
      </c>
      <c r="EA23" s="1" t="str">
        <f t="shared" ca="1" si="42"/>
        <v/>
      </c>
      <c r="EB23" s="1">
        <f ca="1">IF(COUNTIF(INDIRECT(RIGHT(EB$1,3)&amp;"!"&amp;"$C$49"&amp;":"&amp;"$C$55"),Data0!$BB23)&gt;=1,"",ROW())</f>
        <v>23</v>
      </c>
      <c r="EC23" s="1" t="str">
        <f t="shared" ca="1" si="43"/>
        <v/>
      </c>
      <c r="ED23" s="1">
        <f ca="1">IF(COUNTIF(INDIRECT(RIGHT(ED$1,3)&amp;"!"&amp;"$C$57"&amp;":"&amp;"$C$59"),Data0!$BC23)&gt;=1,"",ROW())</f>
        <v>23</v>
      </c>
      <c r="EE23" s="1" t="str">
        <f t="shared" ca="1" si="44"/>
        <v/>
      </c>
      <c r="EF23" s="1">
        <f ca="1">IF(COUNTIF(INDIRECT(RIGHT(EF$1,3)&amp;"!"&amp;"$C$49"&amp;":"&amp;"$C$55"),Data0!$BB23)&gt;=1,"",ROW())</f>
        <v>23</v>
      </c>
      <c r="EG23" s="1" t="str">
        <f t="shared" ca="1" si="45"/>
        <v/>
      </c>
      <c r="EH23" s="1">
        <f ca="1">IF(COUNTIF(INDIRECT(RIGHT(EH$1,3)&amp;"!"&amp;"$C$57"&amp;":"&amp;"$C$59"),Data0!$BC23)&gt;=1,"",ROW())</f>
        <v>23</v>
      </c>
      <c r="EI23" s="1" t="str">
        <f t="shared" ca="1" si="46"/>
        <v/>
      </c>
      <c r="EJ23" s="1">
        <f ca="1">IF(COUNTIF(INDIRECT(RIGHT(EJ$1,3)&amp;"!"&amp;"$C$49"&amp;":"&amp;"$C$55"),Data0!$BB23)&gt;=1,"",ROW())</f>
        <v>23</v>
      </c>
      <c r="EK23" s="1" t="str">
        <f t="shared" ca="1" si="47"/>
        <v/>
      </c>
      <c r="EL23" s="1">
        <f ca="1">IF(COUNTIF(INDIRECT(RIGHT(EL$1,3)&amp;"!"&amp;"$C$57"&amp;":"&amp;"$C$59"),Data0!$BC23)&gt;=1,"",ROW())</f>
        <v>23</v>
      </c>
      <c r="EM23" s="1" t="str">
        <f t="shared" ca="1" si="48"/>
        <v/>
      </c>
      <c r="EN23" s="1">
        <f ca="1">IF(COUNTIF(INDIRECT(RIGHT(EN$1,3)&amp;"!"&amp;"$C$49"&amp;":"&amp;"$C$55"),Data0!$BB23)&gt;=1,"",ROW())</f>
        <v>23</v>
      </c>
      <c r="EO23" s="1" t="str">
        <f t="shared" ca="1" si="49"/>
        <v/>
      </c>
      <c r="EP23" s="1">
        <f ca="1">IF(COUNTIF(INDIRECT(RIGHT(EP$1,3)&amp;"!"&amp;"$C$57"&amp;":"&amp;"$C$59"),Data0!$BC23)&gt;=1,"",ROW())</f>
        <v>23</v>
      </c>
      <c r="EQ23" s="1" t="str">
        <f t="shared" ca="1" si="50"/>
        <v/>
      </c>
      <c r="ER23" s="1">
        <f ca="1">IF(COUNTIF(INDIRECT(RIGHT(ER$1,3)&amp;"!"&amp;"$C$49"&amp;":"&amp;"$C$55"),Data0!$BB23)&gt;=1,"",ROW())</f>
        <v>23</v>
      </c>
      <c r="ES23" s="1" t="str">
        <f t="shared" ca="1" si="51"/>
        <v/>
      </c>
      <c r="ET23" s="1">
        <f ca="1">IF(COUNTIF(INDIRECT(RIGHT(ET$1,3)&amp;"!"&amp;"$C$57"&amp;":"&amp;"$C$59"),Data0!$BC23)&gt;=1,"",ROW())</f>
        <v>23</v>
      </c>
      <c r="EU23" s="1" t="str">
        <f t="shared" ca="1" si="52"/>
        <v/>
      </c>
    </row>
    <row r="24" spans="1:151" ht="15">
      <c r="A24" s="22" t="str">
        <f t="shared" si="66"/>
        <v>1.</v>
      </c>
      <c r="B24" s="22" t="s">
        <v>229</v>
      </c>
      <c r="C24" s="22" t="s">
        <v>99</v>
      </c>
      <c r="D24" s="22" t="s">
        <v>103</v>
      </c>
      <c r="F24"/>
      <c r="G24" s="6"/>
      <c r="I24" s="22">
        <v>25</v>
      </c>
      <c r="J24" s="1"/>
      <c r="N24" s="22" t="s">
        <v>514</v>
      </c>
      <c r="O24" s="22"/>
      <c r="S24" s="6"/>
      <c r="Y24"/>
      <c r="Z24"/>
      <c r="AA24" s="22" t="s">
        <v>197</v>
      </c>
      <c r="AB24" s="22" t="s">
        <v>168</v>
      </c>
      <c r="AD24" s="519">
        <v>1.6</v>
      </c>
      <c r="AE24" s="526" t="s">
        <v>1127</v>
      </c>
      <c r="AF24" s="441">
        <f>IF(AND(COUNTIF(AG$2:AG24,AG24)=1,AG24&lt;&gt;""),AF23+1,AF23)</f>
        <v>1</v>
      </c>
      <c r="AG24" s="469" t="str">
        <f t="shared" si="55"/>
        <v/>
      </c>
      <c r="AH24" s="441">
        <f>IF(AND(COUNTIF(AI$2:AI24,AI24)=1,AI24&lt;&gt;""),AH23+1,AH23)</f>
        <v>1</v>
      </c>
      <c r="AI24" s="469" t="str">
        <f t="shared" si="56"/>
        <v/>
      </c>
      <c r="AJ24" s="498" t="str">
        <f t="shared" si="57"/>
        <v/>
      </c>
      <c r="AK24" s="498" t="str">
        <f t="shared" si="58"/>
        <v/>
      </c>
      <c r="AL24" s="441">
        <f>IF(AND(COUNTIF(AM$2:AM24,AM24)=1,AM24&lt;&gt;""),AL23+1,AL23)</f>
        <v>1</v>
      </c>
      <c r="AM24" s="469" t="str">
        <f t="shared" si="0"/>
        <v/>
      </c>
      <c r="AN24" s="441">
        <f>IF(AND(COUNTIF(AO$2:AO24,AO24)=1,AO24&lt;&gt;""),AN23+1,AN23)</f>
        <v>1</v>
      </c>
      <c r="AO24" s="469" t="str">
        <f t="shared" si="1"/>
        <v/>
      </c>
      <c r="AP24" s="498" t="str">
        <f t="shared" si="59"/>
        <v/>
      </c>
      <c r="AQ24" s="498" t="str">
        <f t="shared" si="60"/>
        <v/>
      </c>
      <c r="AR24" s="441">
        <f>IF(AND(COUNTIF(AS$2:AS24,AS24)=1,AS24&lt;&gt;""),AR23+1,AR23)</f>
        <v>1</v>
      </c>
      <c r="AS24" s="469" t="str">
        <f t="shared" si="2"/>
        <v/>
      </c>
      <c r="AT24" s="441">
        <f>IF(AND(COUNTIF(AU$2:AU24,AU24)=1,AU24&lt;&gt;""),AT23+1,AT23)</f>
        <v>1</v>
      </c>
      <c r="AU24" s="469" t="str">
        <f t="shared" si="3"/>
        <v/>
      </c>
      <c r="AV24" s="498" t="str">
        <f t="shared" si="61"/>
        <v/>
      </c>
      <c r="AW24" s="498" t="str">
        <f t="shared" si="62"/>
        <v/>
      </c>
      <c r="AX24" s="441">
        <f>IF(AND(COUNTIF(AY$2:AY24,AY24)=1,AY24&lt;&gt;""),AX23+1,AX23)</f>
        <v>1</v>
      </c>
      <c r="AY24" s="469" t="str">
        <f t="shared" si="4"/>
        <v/>
      </c>
      <c r="AZ24" s="441">
        <f>IF(AND(COUNTIF(BA$2:BA24,BA24)=1,BA24&lt;&gt;""),AZ23+1,AZ23)</f>
        <v>1</v>
      </c>
      <c r="BA24" s="469" t="str">
        <f t="shared" si="5"/>
        <v/>
      </c>
      <c r="BB24" s="498" t="str">
        <f t="shared" si="63"/>
        <v/>
      </c>
      <c r="BC24" s="498" t="str">
        <f t="shared" si="64"/>
        <v/>
      </c>
      <c r="BD24" s="1">
        <f ca="1">IF(COUNTIF(INDIRECT(RIGHT(BD$1,3)&amp;"!"&amp;"$C$49"&amp;":"&amp;"$C$55"),Data0!$AJ24)&gt;=1,"",ROW())</f>
        <v>24</v>
      </c>
      <c r="BE24" s="1" t="str">
        <f t="shared" ca="1" si="65"/>
        <v/>
      </c>
      <c r="BF24" s="1">
        <f ca="1">IF(COUNTIF(INDIRECT(RIGHT(BF$1,3)&amp;"!"&amp;"$C$57"&amp;":"&amp;"$C$59"),Data0!$AK24)&gt;=1,"",ROW())</f>
        <v>24</v>
      </c>
      <c r="BG24" s="1" t="str">
        <f t="shared" ca="1" si="6"/>
        <v/>
      </c>
      <c r="BH24" s="1">
        <f ca="1">IF(COUNTIF(INDIRECT(RIGHT(BH$1,3)&amp;"!"&amp;"$C$49"&amp;":"&amp;"$C$55"),Data0!$AJ24)&gt;=1,"",ROW())</f>
        <v>24</v>
      </c>
      <c r="BI24" s="1" t="str">
        <f t="shared" ca="1" si="7"/>
        <v/>
      </c>
      <c r="BJ24" s="1">
        <f ca="1">IF(COUNTIF(INDIRECT(RIGHT(BJ$1,3)&amp;"!"&amp;"$C$57"&amp;":"&amp;"$C$59"),Data0!$AK24)&gt;=1,"",ROW())</f>
        <v>24</v>
      </c>
      <c r="BK24" s="1" t="str">
        <f t="shared" ca="1" si="8"/>
        <v/>
      </c>
      <c r="BL24" s="1">
        <f ca="1">IF(COUNTIF(INDIRECT(RIGHT(BL$1,3)&amp;"!"&amp;"$C$49"&amp;":"&amp;"$C$55"),Data0!$AJ24)&gt;=1,"",ROW())</f>
        <v>24</v>
      </c>
      <c r="BM24" s="1" t="str">
        <f t="shared" ca="1" si="9"/>
        <v/>
      </c>
      <c r="BN24" s="1">
        <f ca="1">IF(COUNTIF(INDIRECT(RIGHT(BN$1,3)&amp;"!"&amp;"$C$57"&amp;":"&amp;"$C$59"),Data0!$AK24)&gt;=1,"",ROW())</f>
        <v>24</v>
      </c>
      <c r="BO24" s="1" t="str">
        <f t="shared" ca="1" si="10"/>
        <v/>
      </c>
      <c r="BP24" s="1">
        <f ca="1">IF(COUNTIF(INDIRECT(RIGHT(BP$1,3)&amp;"!"&amp;"$C$49"&amp;":"&amp;"$C$55"),Data0!$AJ24)&gt;=1,"",ROW())</f>
        <v>24</v>
      </c>
      <c r="BQ24" s="1" t="str">
        <f t="shared" ca="1" si="11"/>
        <v/>
      </c>
      <c r="BR24" s="1">
        <f ca="1">IF(COUNTIF(INDIRECT(RIGHT(BR$1,3)&amp;"!"&amp;"$C$57"&amp;":"&amp;"$C$59"),Data0!$AK24)&gt;=1,"",ROW())</f>
        <v>24</v>
      </c>
      <c r="BS24" s="1" t="str">
        <f t="shared" ca="1" si="12"/>
        <v/>
      </c>
      <c r="BT24" s="1">
        <f ca="1">IF(COUNTIF(INDIRECT(RIGHT(BT$1,3)&amp;"!"&amp;"$C$49"&amp;":"&amp;"$C$55"),Data0!$AJ24)&gt;=1,"",ROW())</f>
        <v>24</v>
      </c>
      <c r="BU24" s="1" t="str">
        <f t="shared" ca="1" si="13"/>
        <v/>
      </c>
      <c r="BV24" s="1">
        <f ca="1">IF(COUNTIF(INDIRECT(RIGHT(BV$1,3)&amp;"!"&amp;"$C$57"&amp;":"&amp;"$C$59"),Data0!$AK24)&gt;=1,"",ROW())</f>
        <v>24</v>
      </c>
      <c r="BW24" s="1" t="str">
        <f t="shared" ca="1" si="14"/>
        <v/>
      </c>
      <c r="BX24" s="1">
        <f ca="1">IF(COUNTIF(INDIRECT(RIGHT(BX$1,3)&amp;"!"&amp;"$C$49"&amp;":"&amp;"$C$55"),Data0!$AJ24)&gt;=1,"",ROW())</f>
        <v>24</v>
      </c>
      <c r="BY24" s="1" t="str">
        <f t="shared" ca="1" si="15"/>
        <v/>
      </c>
      <c r="BZ24" s="1">
        <f ca="1">IF(COUNTIF(INDIRECT(RIGHT(BZ$1,3)&amp;"!"&amp;"$C$57"&amp;":"&amp;"$C$59"),Data0!$AK24)&gt;=1,"",ROW())</f>
        <v>24</v>
      </c>
      <c r="CA24" s="1" t="str">
        <f t="shared" ca="1" si="16"/>
        <v/>
      </c>
      <c r="CB24" s="1">
        <f ca="1">IF(COUNTIF(INDIRECT(RIGHT(CB$1,3)&amp;"!"&amp;"$C$49"&amp;":"&amp;"$C$55"),Data0!$AP24)&gt;=1,"",ROW())</f>
        <v>24</v>
      </c>
      <c r="CC24" s="1" t="str">
        <f t="shared" ca="1" si="17"/>
        <v/>
      </c>
      <c r="CD24" s="1">
        <f ca="1">IF(COUNTIF(INDIRECT(RIGHT(CD$1,3)&amp;"!"&amp;"$C$57"&amp;":"&amp;"$C$59"),Data0!$AQ24)&gt;=1,"",ROW())</f>
        <v>24</v>
      </c>
      <c r="CE24" s="1" t="str">
        <f t="shared" ca="1" si="18"/>
        <v/>
      </c>
      <c r="CF24" s="1">
        <f ca="1">IF(COUNTIF(INDIRECT(RIGHT(CF$1,3)&amp;"!"&amp;"$C$49"&amp;":"&amp;"$C$55"),Data0!$AP24)&gt;=1,"",ROW())</f>
        <v>24</v>
      </c>
      <c r="CG24" s="1" t="str">
        <f t="shared" ca="1" si="19"/>
        <v/>
      </c>
      <c r="CH24" s="1">
        <f ca="1">IF(COUNTIF(INDIRECT(RIGHT(CH$1,3)&amp;"!"&amp;"$C$57"&amp;":"&amp;"$C$59"),Data0!$AQ24)&gt;=1,"",ROW())</f>
        <v>24</v>
      </c>
      <c r="CI24" s="1" t="str">
        <f t="shared" ca="1" si="20"/>
        <v/>
      </c>
      <c r="CJ24" s="1">
        <f ca="1">IF(COUNTIF(INDIRECT(RIGHT(CJ$1,3)&amp;"!"&amp;"$C$49"&amp;":"&amp;"$C$55"),Data0!$AP24)&gt;=1,"",ROW())</f>
        <v>24</v>
      </c>
      <c r="CK24" s="1" t="str">
        <f t="shared" ca="1" si="21"/>
        <v/>
      </c>
      <c r="CL24" s="1">
        <f ca="1">IF(COUNTIF(INDIRECT(RIGHT(CL$1,3)&amp;"!"&amp;"$C$57"&amp;":"&amp;"$C$59"),Data0!$AQ24)&gt;=1,"",ROW())</f>
        <v>24</v>
      </c>
      <c r="CM24" s="1" t="str">
        <f t="shared" ca="1" si="22"/>
        <v/>
      </c>
      <c r="CN24" s="1">
        <f ca="1">IF(COUNTIF(INDIRECT(RIGHT(CN$1,3)&amp;"!"&amp;"$C$49"&amp;":"&amp;"$C$55"),Data0!$AP24)&gt;=1,"",ROW())</f>
        <v>24</v>
      </c>
      <c r="CO24" s="1" t="str">
        <f t="shared" ca="1" si="23"/>
        <v/>
      </c>
      <c r="CP24" s="1">
        <f ca="1">IF(COUNTIF(INDIRECT(RIGHT(CP$1,3)&amp;"!"&amp;"$C$57"&amp;":"&amp;"$C$59"),Data0!$AQ24)&gt;=1,"",ROW())</f>
        <v>24</v>
      </c>
      <c r="CQ24" s="1" t="str">
        <f t="shared" ca="1" si="24"/>
        <v/>
      </c>
      <c r="CR24" s="1">
        <f ca="1">IF(COUNTIF(INDIRECT(RIGHT(CR$1,3)&amp;"!"&amp;"$C$49"&amp;":"&amp;"$C$55"),Data0!$AP24)&gt;=1,"",ROW())</f>
        <v>24</v>
      </c>
      <c r="CS24" s="1" t="str">
        <f t="shared" ca="1" si="25"/>
        <v/>
      </c>
      <c r="CT24" s="1">
        <f ca="1">IF(COUNTIF(INDIRECT(RIGHT(CT$1,3)&amp;"!"&amp;"$C$57"&amp;":"&amp;"$C$59"),Data0!$AQ24)&gt;=1,"",ROW())</f>
        <v>24</v>
      </c>
      <c r="CU24" s="1" t="str">
        <f t="shared" ca="1" si="26"/>
        <v/>
      </c>
      <c r="CV24" s="1">
        <f ca="1">IF(COUNTIF(INDIRECT(RIGHT(CV$1,3)&amp;"!"&amp;"$C$49"&amp;":"&amp;"$C$55"),Data0!$AP24)&gt;=1,"",ROW())</f>
        <v>24</v>
      </c>
      <c r="CW24" s="1" t="str">
        <f t="shared" ca="1" si="27"/>
        <v/>
      </c>
      <c r="CX24" s="1">
        <f ca="1">IF(COUNTIF(INDIRECT(RIGHT(CX$1,3)&amp;"!"&amp;"$C$57"&amp;":"&amp;"$C$59"),Data0!$AQ24)&gt;=1,"",ROW())</f>
        <v>24</v>
      </c>
      <c r="CY24" s="1" t="str">
        <f t="shared" ca="1" si="28"/>
        <v/>
      </c>
      <c r="CZ24" s="1">
        <f ca="1">IF(COUNTIF(INDIRECT(RIGHT(CZ$1,3)&amp;"!"&amp;"$C$49"&amp;":"&amp;"$C$55"),Data0!$AV24)&gt;=1,"",ROW())</f>
        <v>24</v>
      </c>
      <c r="DA24" s="1" t="str">
        <f t="shared" ca="1" si="29"/>
        <v/>
      </c>
      <c r="DB24" s="1">
        <f ca="1">IF(COUNTIF(INDIRECT(RIGHT(DB$1,3)&amp;"!"&amp;"$C$57"&amp;":"&amp;"$C$59"),Data0!$AW24)&gt;=1,"",ROW())</f>
        <v>24</v>
      </c>
      <c r="DC24" s="1" t="str">
        <f t="shared" ca="1" si="30"/>
        <v/>
      </c>
      <c r="DD24" s="1">
        <f ca="1">IF(COUNTIF(INDIRECT(RIGHT(DD$1,3)&amp;"!"&amp;"$C$49"&amp;":"&amp;"$C$55"),Data0!$AV24)&gt;=1,"",ROW())</f>
        <v>24</v>
      </c>
      <c r="DE24" s="1" t="str">
        <f t="shared" ca="1" si="31"/>
        <v/>
      </c>
      <c r="DF24" s="1">
        <f ca="1">IF(COUNTIF(INDIRECT(RIGHT(DF$1,3)&amp;"!"&amp;"$C$57"&amp;":"&amp;"$C$59"),Data0!$AW24)&gt;=1,"",ROW())</f>
        <v>24</v>
      </c>
      <c r="DG24" s="1" t="str">
        <f t="shared" ca="1" si="32"/>
        <v/>
      </c>
      <c r="DH24" s="1">
        <f ca="1">IF(COUNTIF(INDIRECT(RIGHT(DH$1,3)&amp;"!"&amp;"$C$49"&amp;":"&amp;"$C$55"),Data0!$AV24)&gt;=1,"",ROW())</f>
        <v>24</v>
      </c>
      <c r="DI24" s="1" t="str">
        <f t="shared" ca="1" si="33"/>
        <v/>
      </c>
      <c r="DJ24" s="1">
        <f ca="1">IF(COUNTIF(INDIRECT(RIGHT(DJ$1,3)&amp;"!"&amp;"$C$57"&amp;":"&amp;"$C$59"),Data0!$AW24)&gt;=1,"",ROW())</f>
        <v>24</v>
      </c>
      <c r="DK24" s="1" t="str">
        <f t="shared" ca="1" si="34"/>
        <v/>
      </c>
      <c r="DL24" s="1">
        <f ca="1">IF(COUNTIF(INDIRECT(RIGHT(DL$1,3)&amp;"!"&amp;"$C$49"&amp;":"&amp;"$C$55"),Data0!$AV24)&gt;=1,"",ROW())</f>
        <v>24</v>
      </c>
      <c r="DM24" s="1" t="str">
        <f t="shared" ca="1" si="35"/>
        <v/>
      </c>
      <c r="DN24" s="1">
        <f ca="1">IF(COUNTIF(INDIRECT(RIGHT(DN$1,3)&amp;"!"&amp;"$C$47"&amp;":"&amp;"$C$59"),Data0!$AW24)&gt;=1,"",ROW())</f>
        <v>24</v>
      </c>
      <c r="DO24" s="1" t="str">
        <f t="shared" ca="1" si="36"/>
        <v/>
      </c>
      <c r="DP24" s="1">
        <f ca="1">IF(COUNTIF(INDIRECT(RIGHT(DP$1,3)&amp;"!"&amp;"$C$49"&amp;":"&amp;"$C$55"),Data0!$AV24)&gt;=1,"",ROW())</f>
        <v>24</v>
      </c>
      <c r="DQ24" s="1" t="str">
        <f t="shared" ca="1" si="37"/>
        <v/>
      </c>
      <c r="DR24" s="1">
        <f ca="1">IF(COUNTIF(INDIRECT(RIGHT(DR$1,3)&amp;"!"&amp;"$C$57"&amp;":"&amp;"$C$59"),Data0!$AW24)&gt;=1,"",ROW())</f>
        <v>24</v>
      </c>
      <c r="DS24" s="1" t="str">
        <f t="shared" ca="1" si="38"/>
        <v/>
      </c>
      <c r="DT24" s="1">
        <f ca="1">IF(COUNTIF(INDIRECT(RIGHT(DT$1,3)&amp;"!"&amp;"$C$49"&amp;":"&amp;"$C$55"),Data0!$AV24)&gt;=1,"",ROW())</f>
        <v>24</v>
      </c>
      <c r="DU24" s="1" t="str">
        <f t="shared" ca="1" si="39"/>
        <v/>
      </c>
      <c r="DV24" s="1">
        <f ca="1">IF(COUNTIF(INDIRECT(RIGHT(DV$1,3)&amp;"!"&amp;"$C$57"&amp;":"&amp;"$C$59"),Data0!$AW24)&gt;=1,"",ROW())</f>
        <v>24</v>
      </c>
      <c r="DW24" s="1" t="str">
        <f t="shared" ca="1" si="40"/>
        <v/>
      </c>
      <c r="DX24" s="1">
        <f ca="1">IF(COUNTIF(INDIRECT(RIGHT(DX$1,3)&amp;"!"&amp;"$C$49"&amp;":"&amp;"$C$55"),Data0!$BB24)&gt;=1,"",ROW())</f>
        <v>24</v>
      </c>
      <c r="DY24" s="1" t="str">
        <f t="shared" ca="1" si="41"/>
        <v/>
      </c>
      <c r="DZ24" s="1">
        <f ca="1">IF(COUNTIF(INDIRECT(RIGHT(DZ$1,3)&amp;"!"&amp;"$C$57"&amp;":"&amp;"$C$59"),Data0!$BC24)&gt;=1,"",ROW())</f>
        <v>24</v>
      </c>
      <c r="EA24" s="1" t="str">
        <f t="shared" ca="1" si="42"/>
        <v/>
      </c>
      <c r="EB24" s="1">
        <f ca="1">IF(COUNTIF(INDIRECT(RIGHT(EB$1,3)&amp;"!"&amp;"$C$49"&amp;":"&amp;"$C$55"),Data0!$BB24)&gt;=1,"",ROW())</f>
        <v>24</v>
      </c>
      <c r="EC24" s="1" t="str">
        <f t="shared" ca="1" si="43"/>
        <v/>
      </c>
      <c r="ED24" s="1">
        <f ca="1">IF(COUNTIF(INDIRECT(RIGHT(ED$1,3)&amp;"!"&amp;"$C$57"&amp;":"&amp;"$C$59"),Data0!$BC24)&gt;=1,"",ROW())</f>
        <v>24</v>
      </c>
      <c r="EE24" s="1" t="str">
        <f t="shared" ca="1" si="44"/>
        <v/>
      </c>
      <c r="EF24" s="1">
        <f ca="1">IF(COUNTIF(INDIRECT(RIGHT(EF$1,3)&amp;"!"&amp;"$C$49"&amp;":"&amp;"$C$55"),Data0!$BB24)&gt;=1,"",ROW())</f>
        <v>24</v>
      </c>
      <c r="EG24" s="1" t="str">
        <f t="shared" ca="1" si="45"/>
        <v/>
      </c>
      <c r="EH24" s="1">
        <f ca="1">IF(COUNTIF(INDIRECT(RIGHT(EH$1,3)&amp;"!"&amp;"$C$57"&amp;":"&amp;"$C$59"),Data0!$BC24)&gt;=1,"",ROW())</f>
        <v>24</v>
      </c>
      <c r="EI24" s="1" t="str">
        <f t="shared" ca="1" si="46"/>
        <v/>
      </c>
      <c r="EJ24" s="1">
        <f ca="1">IF(COUNTIF(INDIRECT(RIGHT(EJ$1,3)&amp;"!"&amp;"$C$49"&amp;":"&amp;"$C$55"),Data0!$BB24)&gt;=1,"",ROW())</f>
        <v>24</v>
      </c>
      <c r="EK24" s="1" t="str">
        <f t="shared" ca="1" si="47"/>
        <v/>
      </c>
      <c r="EL24" s="1">
        <f ca="1">IF(COUNTIF(INDIRECT(RIGHT(EL$1,3)&amp;"!"&amp;"$C$57"&amp;":"&amp;"$C$59"),Data0!$BC24)&gt;=1,"",ROW())</f>
        <v>24</v>
      </c>
      <c r="EM24" s="1" t="str">
        <f t="shared" ca="1" si="48"/>
        <v/>
      </c>
      <c r="EN24" s="1">
        <f ca="1">IF(COUNTIF(INDIRECT(RIGHT(EN$1,3)&amp;"!"&amp;"$C$49"&amp;":"&amp;"$C$55"),Data0!$BB24)&gt;=1,"",ROW())</f>
        <v>24</v>
      </c>
      <c r="EO24" s="1" t="str">
        <f t="shared" ca="1" si="49"/>
        <v/>
      </c>
      <c r="EP24" s="1">
        <f ca="1">IF(COUNTIF(INDIRECT(RIGHT(EP$1,3)&amp;"!"&amp;"$C$57"&amp;":"&amp;"$C$59"),Data0!$BC24)&gt;=1,"",ROW())</f>
        <v>24</v>
      </c>
      <c r="EQ24" s="1" t="str">
        <f t="shared" ca="1" si="50"/>
        <v/>
      </c>
      <c r="ER24" s="1">
        <f ca="1">IF(COUNTIF(INDIRECT(RIGHT(ER$1,3)&amp;"!"&amp;"$C$49"&amp;":"&amp;"$C$55"),Data0!$BB24)&gt;=1,"",ROW())</f>
        <v>24</v>
      </c>
      <c r="ES24" s="1" t="str">
        <f t="shared" ca="1" si="51"/>
        <v/>
      </c>
      <c r="ET24" s="1">
        <f ca="1">IF(COUNTIF(INDIRECT(RIGHT(ET$1,3)&amp;"!"&amp;"$C$57"&amp;":"&amp;"$C$59"),Data0!$BC24)&gt;=1,"",ROW())</f>
        <v>24</v>
      </c>
      <c r="EU24" s="1" t="str">
        <f t="shared" ca="1" si="52"/>
        <v/>
      </c>
    </row>
    <row r="25" spans="1:151" ht="15">
      <c r="A25" s="23" t="str">
        <f t="shared" si="66"/>
        <v>1.</v>
      </c>
      <c r="B25" s="23" t="s">
        <v>230</v>
      </c>
      <c r="C25" s="23" t="s">
        <v>99</v>
      </c>
      <c r="D25" s="23" t="s">
        <v>102</v>
      </c>
      <c r="F25"/>
      <c r="G25" s="6"/>
      <c r="I25" s="23">
        <v>26</v>
      </c>
      <c r="J25" s="1"/>
      <c r="N25" s="23" t="s">
        <v>515</v>
      </c>
      <c r="O25" s="23"/>
      <c r="S25" s="6"/>
      <c r="Y25"/>
      <c r="Z25"/>
      <c r="AA25" s="23" t="s">
        <v>198</v>
      </c>
      <c r="AB25" s="23" t="s">
        <v>169</v>
      </c>
      <c r="AD25" s="520">
        <v>1.65</v>
      </c>
      <c r="AE25" s="525" t="s">
        <v>1128</v>
      </c>
      <c r="AF25" s="441">
        <f>IF(AND(COUNTIF(AG$2:AG25,AG25)=1,AG25&lt;&gt;""),AF24+1,AF24)</f>
        <v>1</v>
      </c>
      <c r="AG25" s="469" t="str">
        <f t="shared" si="55"/>
        <v/>
      </c>
      <c r="AH25" s="441">
        <f>IF(AND(COUNTIF(AI$2:AI25,AI25)=1,AI25&lt;&gt;""),AH24+1,AH24)</f>
        <v>1</v>
      </c>
      <c r="AI25" s="469" t="str">
        <f t="shared" si="56"/>
        <v/>
      </c>
      <c r="AJ25" s="498" t="str">
        <f t="shared" si="57"/>
        <v/>
      </c>
      <c r="AK25" s="498" t="str">
        <f t="shared" si="58"/>
        <v/>
      </c>
      <c r="AL25" s="441">
        <f>IF(AND(COUNTIF(AM$2:AM25,AM25)=1,AM25&lt;&gt;""),AL24+1,AL24)</f>
        <v>1</v>
      </c>
      <c r="AM25" s="469" t="str">
        <f t="shared" si="0"/>
        <v/>
      </c>
      <c r="AN25" s="441">
        <f>IF(AND(COUNTIF(AO$2:AO25,AO25)=1,AO25&lt;&gt;""),AN24+1,AN24)</f>
        <v>1</v>
      </c>
      <c r="AO25" s="469" t="str">
        <f t="shared" si="1"/>
        <v/>
      </c>
      <c r="AP25" s="498" t="str">
        <f t="shared" si="59"/>
        <v/>
      </c>
      <c r="AQ25" s="498" t="str">
        <f t="shared" si="60"/>
        <v/>
      </c>
      <c r="AR25" s="441">
        <f>IF(AND(COUNTIF(AS$2:AS25,AS25)=1,AS25&lt;&gt;""),AR24+1,AR24)</f>
        <v>1</v>
      </c>
      <c r="AS25" s="469" t="str">
        <f t="shared" si="2"/>
        <v/>
      </c>
      <c r="AT25" s="441">
        <f>IF(AND(COUNTIF(AU$2:AU25,AU25)=1,AU25&lt;&gt;""),AT24+1,AT24)</f>
        <v>1</v>
      </c>
      <c r="AU25" s="469" t="str">
        <f t="shared" si="3"/>
        <v/>
      </c>
      <c r="AV25" s="498" t="str">
        <f t="shared" si="61"/>
        <v/>
      </c>
      <c r="AW25" s="498" t="str">
        <f t="shared" si="62"/>
        <v/>
      </c>
      <c r="AX25" s="441">
        <f>IF(AND(COUNTIF(AY$2:AY25,AY25)=1,AY25&lt;&gt;""),AX24+1,AX24)</f>
        <v>1</v>
      </c>
      <c r="AY25" s="469" t="str">
        <f t="shared" si="4"/>
        <v/>
      </c>
      <c r="AZ25" s="441">
        <f>IF(AND(COUNTIF(BA$2:BA25,BA25)=1,BA25&lt;&gt;""),AZ24+1,AZ24)</f>
        <v>1</v>
      </c>
      <c r="BA25" s="469" t="str">
        <f t="shared" si="5"/>
        <v/>
      </c>
      <c r="BB25" s="498" t="str">
        <f t="shared" si="63"/>
        <v/>
      </c>
      <c r="BC25" s="498" t="str">
        <f t="shared" si="64"/>
        <v/>
      </c>
      <c r="BD25" s="1">
        <f ca="1">IF(COUNTIF(INDIRECT(RIGHT(BD$1,3)&amp;"!"&amp;"$C$49"&amp;":"&amp;"$C$55"),Data0!$AJ25)&gt;=1,"",ROW())</f>
        <v>25</v>
      </c>
      <c r="BE25" s="1" t="str">
        <f t="shared" ca="1" si="65"/>
        <v/>
      </c>
      <c r="BF25" s="1">
        <f ca="1">IF(COUNTIF(INDIRECT(RIGHT(BF$1,3)&amp;"!"&amp;"$C$57"&amp;":"&amp;"$C$59"),Data0!$AK25)&gt;=1,"",ROW())</f>
        <v>25</v>
      </c>
      <c r="BG25" s="1" t="str">
        <f t="shared" ca="1" si="6"/>
        <v/>
      </c>
      <c r="BH25" s="1">
        <f ca="1">IF(COUNTIF(INDIRECT(RIGHT(BH$1,3)&amp;"!"&amp;"$C$49"&amp;":"&amp;"$C$55"),Data0!$AJ25)&gt;=1,"",ROW())</f>
        <v>25</v>
      </c>
      <c r="BI25" s="1" t="str">
        <f t="shared" ca="1" si="7"/>
        <v/>
      </c>
      <c r="BJ25" s="1">
        <f ca="1">IF(COUNTIF(INDIRECT(RIGHT(BJ$1,3)&amp;"!"&amp;"$C$57"&amp;":"&amp;"$C$59"),Data0!$AK25)&gt;=1,"",ROW())</f>
        <v>25</v>
      </c>
      <c r="BK25" s="1" t="str">
        <f t="shared" ca="1" si="8"/>
        <v/>
      </c>
      <c r="BL25" s="1">
        <f ca="1">IF(COUNTIF(INDIRECT(RIGHT(BL$1,3)&amp;"!"&amp;"$C$49"&amp;":"&amp;"$C$55"),Data0!$AJ25)&gt;=1,"",ROW())</f>
        <v>25</v>
      </c>
      <c r="BM25" s="1" t="str">
        <f t="shared" ca="1" si="9"/>
        <v/>
      </c>
      <c r="BN25" s="1">
        <f ca="1">IF(COUNTIF(INDIRECT(RIGHT(BN$1,3)&amp;"!"&amp;"$C$57"&amp;":"&amp;"$C$59"),Data0!$AK25)&gt;=1,"",ROW())</f>
        <v>25</v>
      </c>
      <c r="BO25" s="1" t="str">
        <f t="shared" ca="1" si="10"/>
        <v/>
      </c>
      <c r="BP25" s="1">
        <f ca="1">IF(COUNTIF(INDIRECT(RIGHT(BP$1,3)&amp;"!"&amp;"$C$49"&amp;":"&amp;"$C$55"),Data0!$AJ25)&gt;=1,"",ROW())</f>
        <v>25</v>
      </c>
      <c r="BQ25" s="1" t="str">
        <f t="shared" ca="1" si="11"/>
        <v/>
      </c>
      <c r="BR25" s="1">
        <f ca="1">IF(COUNTIF(INDIRECT(RIGHT(BR$1,3)&amp;"!"&amp;"$C$57"&amp;":"&amp;"$C$59"),Data0!$AK25)&gt;=1,"",ROW())</f>
        <v>25</v>
      </c>
      <c r="BS25" s="1" t="str">
        <f t="shared" ca="1" si="12"/>
        <v/>
      </c>
      <c r="BT25" s="1">
        <f ca="1">IF(COUNTIF(INDIRECT(RIGHT(BT$1,3)&amp;"!"&amp;"$C$49"&amp;":"&amp;"$C$55"),Data0!$AJ25)&gt;=1,"",ROW())</f>
        <v>25</v>
      </c>
      <c r="BU25" s="1" t="str">
        <f t="shared" ca="1" si="13"/>
        <v/>
      </c>
      <c r="BV25" s="1">
        <f ca="1">IF(COUNTIF(INDIRECT(RIGHT(BV$1,3)&amp;"!"&amp;"$C$57"&amp;":"&amp;"$C$59"),Data0!$AK25)&gt;=1,"",ROW())</f>
        <v>25</v>
      </c>
      <c r="BW25" s="1" t="str">
        <f t="shared" ca="1" si="14"/>
        <v/>
      </c>
      <c r="BX25" s="1">
        <f ca="1">IF(COUNTIF(INDIRECT(RIGHT(BX$1,3)&amp;"!"&amp;"$C$49"&amp;":"&amp;"$C$55"),Data0!$AJ25)&gt;=1,"",ROW())</f>
        <v>25</v>
      </c>
      <c r="BY25" s="1" t="str">
        <f t="shared" ca="1" si="15"/>
        <v/>
      </c>
      <c r="BZ25" s="1">
        <f ca="1">IF(COUNTIF(INDIRECT(RIGHT(BZ$1,3)&amp;"!"&amp;"$C$57"&amp;":"&amp;"$C$59"),Data0!$AK25)&gt;=1,"",ROW())</f>
        <v>25</v>
      </c>
      <c r="CA25" s="1" t="str">
        <f t="shared" ca="1" si="16"/>
        <v/>
      </c>
      <c r="CB25" s="1">
        <f ca="1">IF(COUNTIF(INDIRECT(RIGHT(CB$1,3)&amp;"!"&amp;"$C$49"&amp;":"&amp;"$C$55"),Data0!$AP25)&gt;=1,"",ROW())</f>
        <v>25</v>
      </c>
      <c r="CC25" s="1" t="str">
        <f t="shared" ca="1" si="17"/>
        <v/>
      </c>
      <c r="CD25" s="1">
        <f ca="1">IF(COUNTIF(INDIRECT(RIGHT(CD$1,3)&amp;"!"&amp;"$C$57"&amp;":"&amp;"$C$59"),Data0!$AQ25)&gt;=1,"",ROW())</f>
        <v>25</v>
      </c>
      <c r="CE25" s="1" t="str">
        <f t="shared" ca="1" si="18"/>
        <v/>
      </c>
      <c r="CF25" s="1">
        <f ca="1">IF(COUNTIF(INDIRECT(RIGHT(CF$1,3)&amp;"!"&amp;"$C$49"&amp;":"&amp;"$C$55"),Data0!$AP25)&gt;=1,"",ROW())</f>
        <v>25</v>
      </c>
      <c r="CG25" s="1" t="str">
        <f t="shared" ca="1" si="19"/>
        <v/>
      </c>
      <c r="CH25" s="1">
        <f ca="1">IF(COUNTIF(INDIRECT(RIGHT(CH$1,3)&amp;"!"&amp;"$C$57"&amp;":"&amp;"$C$59"),Data0!$AQ25)&gt;=1,"",ROW())</f>
        <v>25</v>
      </c>
      <c r="CI25" s="1" t="str">
        <f t="shared" ca="1" si="20"/>
        <v/>
      </c>
      <c r="CJ25" s="1">
        <f ca="1">IF(COUNTIF(INDIRECT(RIGHT(CJ$1,3)&amp;"!"&amp;"$C$49"&amp;":"&amp;"$C$55"),Data0!$AP25)&gt;=1,"",ROW())</f>
        <v>25</v>
      </c>
      <c r="CK25" s="1" t="str">
        <f t="shared" ca="1" si="21"/>
        <v/>
      </c>
      <c r="CL25" s="1">
        <f ca="1">IF(COUNTIF(INDIRECT(RIGHT(CL$1,3)&amp;"!"&amp;"$C$57"&amp;":"&amp;"$C$59"),Data0!$AQ25)&gt;=1,"",ROW())</f>
        <v>25</v>
      </c>
      <c r="CM25" s="1" t="str">
        <f t="shared" ca="1" si="22"/>
        <v/>
      </c>
      <c r="CN25" s="1">
        <f ca="1">IF(COUNTIF(INDIRECT(RIGHT(CN$1,3)&amp;"!"&amp;"$C$49"&amp;":"&amp;"$C$55"),Data0!$AP25)&gt;=1,"",ROW())</f>
        <v>25</v>
      </c>
      <c r="CO25" s="1" t="str">
        <f t="shared" ca="1" si="23"/>
        <v/>
      </c>
      <c r="CP25" s="1">
        <f ca="1">IF(COUNTIF(INDIRECT(RIGHT(CP$1,3)&amp;"!"&amp;"$C$57"&amp;":"&amp;"$C$59"),Data0!$AQ25)&gt;=1,"",ROW())</f>
        <v>25</v>
      </c>
      <c r="CQ25" s="1" t="str">
        <f t="shared" ca="1" si="24"/>
        <v/>
      </c>
      <c r="CR25" s="1">
        <f ca="1">IF(COUNTIF(INDIRECT(RIGHT(CR$1,3)&amp;"!"&amp;"$C$49"&amp;":"&amp;"$C$55"),Data0!$AP25)&gt;=1,"",ROW())</f>
        <v>25</v>
      </c>
      <c r="CS25" s="1" t="str">
        <f t="shared" ca="1" si="25"/>
        <v/>
      </c>
      <c r="CT25" s="1">
        <f ca="1">IF(COUNTIF(INDIRECT(RIGHT(CT$1,3)&amp;"!"&amp;"$C$57"&amp;":"&amp;"$C$59"),Data0!$AQ25)&gt;=1,"",ROW())</f>
        <v>25</v>
      </c>
      <c r="CU25" s="1" t="str">
        <f t="shared" ca="1" si="26"/>
        <v/>
      </c>
      <c r="CV25" s="1">
        <f ca="1">IF(COUNTIF(INDIRECT(RIGHT(CV$1,3)&amp;"!"&amp;"$C$49"&amp;":"&amp;"$C$55"),Data0!$AP25)&gt;=1,"",ROW())</f>
        <v>25</v>
      </c>
      <c r="CW25" s="1" t="str">
        <f t="shared" ca="1" si="27"/>
        <v/>
      </c>
      <c r="CX25" s="1">
        <f ca="1">IF(COUNTIF(INDIRECT(RIGHT(CX$1,3)&amp;"!"&amp;"$C$57"&amp;":"&amp;"$C$59"),Data0!$AQ25)&gt;=1,"",ROW())</f>
        <v>25</v>
      </c>
      <c r="CY25" s="1" t="str">
        <f t="shared" ca="1" si="28"/>
        <v/>
      </c>
      <c r="CZ25" s="1">
        <f ca="1">IF(COUNTIF(INDIRECT(RIGHT(CZ$1,3)&amp;"!"&amp;"$C$49"&amp;":"&amp;"$C$55"),Data0!$AV25)&gt;=1,"",ROW())</f>
        <v>25</v>
      </c>
      <c r="DA25" s="1" t="str">
        <f t="shared" ca="1" si="29"/>
        <v/>
      </c>
      <c r="DB25" s="1">
        <f ca="1">IF(COUNTIF(INDIRECT(RIGHT(DB$1,3)&amp;"!"&amp;"$C$57"&amp;":"&amp;"$C$59"),Data0!$AW25)&gt;=1,"",ROW())</f>
        <v>25</v>
      </c>
      <c r="DC25" s="1" t="str">
        <f t="shared" ca="1" si="30"/>
        <v/>
      </c>
      <c r="DD25" s="1">
        <f ca="1">IF(COUNTIF(INDIRECT(RIGHT(DD$1,3)&amp;"!"&amp;"$C$49"&amp;":"&amp;"$C$55"),Data0!$AV25)&gt;=1,"",ROW())</f>
        <v>25</v>
      </c>
      <c r="DE25" s="1" t="str">
        <f t="shared" ca="1" si="31"/>
        <v/>
      </c>
      <c r="DF25" s="1">
        <f ca="1">IF(COUNTIF(INDIRECT(RIGHT(DF$1,3)&amp;"!"&amp;"$C$57"&amp;":"&amp;"$C$59"),Data0!$AW25)&gt;=1,"",ROW())</f>
        <v>25</v>
      </c>
      <c r="DG25" s="1" t="str">
        <f t="shared" ca="1" si="32"/>
        <v/>
      </c>
      <c r="DH25" s="1">
        <f ca="1">IF(COUNTIF(INDIRECT(RIGHT(DH$1,3)&amp;"!"&amp;"$C$49"&amp;":"&amp;"$C$55"),Data0!$AV25)&gt;=1,"",ROW())</f>
        <v>25</v>
      </c>
      <c r="DI25" s="1" t="str">
        <f t="shared" ca="1" si="33"/>
        <v/>
      </c>
      <c r="DJ25" s="1">
        <f ca="1">IF(COUNTIF(INDIRECT(RIGHT(DJ$1,3)&amp;"!"&amp;"$C$57"&amp;":"&amp;"$C$59"),Data0!$AW25)&gt;=1,"",ROW())</f>
        <v>25</v>
      </c>
      <c r="DK25" s="1" t="str">
        <f t="shared" ca="1" si="34"/>
        <v/>
      </c>
      <c r="DL25" s="1">
        <f ca="1">IF(COUNTIF(INDIRECT(RIGHT(DL$1,3)&amp;"!"&amp;"$C$49"&amp;":"&amp;"$C$55"),Data0!$AV25)&gt;=1,"",ROW())</f>
        <v>25</v>
      </c>
      <c r="DM25" s="1" t="str">
        <f t="shared" ca="1" si="35"/>
        <v/>
      </c>
      <c r="DN25" s="1">
        <f ca="1">IF(COUNTIF(INDIRECT(RIGHT(DN$1,3)&amp;"!"&amp;"$C$47"&amp;":"&amp;"$C$59"),Data0!$AW25)&gt;=1,"",ROW())</f>
        <v>25</v>
      </c>
      <c r="DO25" s="1" t="str">
        <f t="shared" ca="1" si="36"/>
        <v/>
      </c>
      <c r="DP25" s="1">
        <f ca="1">IF(COUNTIF(INDIRECT(RIGHT(DP$1,3)&amp;"!"&amp;"$C$49"&amp;":"&amp;"$C$55"),Data0!$AV25)&gt;=1,"",ROW())</f>
        <v>25</v>
      </c>
      <c r="DQ25" s="1" t="str">
        <f t="shared" ca="1" si="37"/>
        <v/>
      </c>
      <c r="DR25" s="1">
        <f ca="1">IF(COUNTIF(INDIRECT(RIGHT(DR$1,3)&amp;"!"&amp;"$C$57"&amp;":"&amp;"$C$59"),Data0!$AW25)&gt;=1,"",ROW())</f>
        <v>25</v>
      </c>
      <c r="DS25" s="1" t="str">
        <f t="shared" ca="1" si="38"/>
        <v/>
      </c>
      <c r="DT25" s="1">
        <f ca="1">IF(COUNTIF(INDIRECT(RIGHT(DT$1,3)&amp;"!"&amp;"$C$49"&amp;":"&amp;"$C$55"),Data0!$AV25)&gt;=1,"",ROW())</f>
        <v>25</v>
      </c>
      <c r="DU25" s="1" t="str">
        <f t="shared" ca="1" si="39"/>
        <v/>
      </c>
      <c r="DV25" s="1">
        <f ca="1">IF(COUNTIF(INDIRECT(RIGHT(DV$1,3)&amp;"!"&amp;"$C$57"&amp;":"&amp;"$C$59"),Data0!$AW25)&gt;=1,"",ROW())</f>
        <v>25</v>
      </c>
      <c r="DW25" s="1" t="str">
        <f t="shared" ca="1" si="40"/>
        <v/>
      </c>
      <c r="DX25" s="1">
        <f ca="1">IF(COUNTIF(INDIRECT(RIGHT(DX$1,3)&amp;"!"&amp;"$C$49"&amp;":"&amp;"$C$55"),Data0!$BB25)&gt;=1,"",ROW())</f>
        <v>25</v>
      </c>
      <c r="DY25" s="1" t="str">
        <f t="shared" ca="1" si="41"/>
        <v/>
      </c>
      <c r="DZ25" s="1">
        <f ca="1">IF(COUNTIF(INDIRECT(RIGHT(DZ$1,3)&amp;"!"&amp;"$C$57"&amp;":"&amp;"$C$59"),Data0!$BC25)&gt;=1,"",ROW())</f>
        <v>25</v>
      </c>
      <c r="EA25" s="1" t="str">
        <f t="shared" ca="1" si="42"/>
        <v/>
      </c>
      <c r="EB25" s="1">
        <f ca="1">IF(COUNTIF(INDIRECT(RIGHT(EB$1,3)&amp;"!"&amp;"$C$49"&amp;":"&amp;"$C$55"),Data0!$BB25)&gt;=1,"",ROW())</f>
        <v>25</v>
      </c>
      <c r="EC25" s="1" t="str">
        <f t="shared" ca="1" si="43"/>
        <v/>
      </c>
      <c r="ED25" s="1">
        <f ca="1">IF(COUNTIF(INDIRECT(RIGHT(ED$1,3)&amp;"!"&amp;"$C$57"&amp;":"&amp;"$C$59"),Data0!$BC25)&gt;=1,"",ROW())</f>
        <v>25</v>
      </c>
      <c r="EE25" s="1" t="str">
        <f t="shared" ca="1" si="44"/>
        <v/>
      </c>
      <c r="EF25" s="1">
        <f ca="1">IF(COUNTIF(INDIRECT(RIGHT(EF$1,3)&amp;"!"&amp;"$C$49"&amp;":"&amp;"$C$55"),Data0!$BB25)&gt;=1,"",ROW())</f>
        <v>25</v>
      </c>
      <c r="EG25" s="1" t="str">
        <f t="shared" ca="1" si="45"/>
        <v/>
      </c>
      <c r="EH25" s="1">
        <f ca="1">IF(COUNTIF(INDIRECT(RIGHT(EH$1,3)&amp;"!"&amp;"$C$57"&amp;":"&amp;"$C$59"),Data0!$BC25)&gt;=1,"",ROW())</f>
        <v>25</v>
      </c>
      <c r="EI25" s="1" t="str">
        <f t="shared" ca="1" si="46"/>
        <v/>
      </c>
      <c r="EJ25" s="1">
        <f ca="1">IF(COUNTIF(INDIRECT(RIGHT(EJ$1,3)&amp;"!"&amp;"$C$49"&amp;":"&amp;"$C$55"),Data0!$BB25)&gt;=1,"",ROW())</f>
        <v>25</v>
      </c>
      <c r="EK25" s="1" t="str">
        <f t="shared" ca="1" si="47"/>
        <v/>
      </c>
      <c r="EL25" s="1">
        <f ca="1">IF(COUNTIF(INDIRECT(RIGHT(EL$1,3)&amp;"!"&amp;"$C$57"&amp;":"&amp;"$C$59"),Data0!$BC25)&gt;=1,"",ROW())</f>
        <v>25</v>
      </c>
      <c r="EM25" s="1" t="str">
        <f t="shared" ca="1" si="48"/>
        <v/>
      </c>
      <c r="EN25" s="1">
        <f ca="1">IF(COUNTIF(INDIRECT(RIGHT(EN$1,3)&amp;"!"&amp;"$C$49"&amp;":"&amp;"$C$55"),Data0!$BB25)&gt;=1,"",ROW())</f>
        <v>25</v>
      </c>
      <c r="EO25" s="1" t="str">
        <f t="shared" ca="1" si="49"/>
        <v/>
      </c>
      <c r="EP25" s="1">
        <f ca="1">IF(COUNTIF(INDIRECT(RIGHT(EP$1,3)&amp;"!"&amp;"$C$57"&amp;":"&amp;"$C$59"),Data0!$BC25)&gt;=1,"",ROW())</f>
        <v>25</v>
      </c>
      <c r="EQ25" s="1" t="str">
        <f t="shared" ca="1" si="50"/>
        <v/>
      </c>
      <c r="ER25" s="1">
        <f ca="1">IF(COUNTIF(INDIRECT(RIGHT(ER$1,3)&amp;"!"&amp;"$C$49"&amp;":"&amp;"$C$55"),Data0!$BB25)&gt;=1,"",ROW())</f>
        <v>25</v>
      </c>
      <c r="ES25" s="1" t="str">
        <f t="shared" ca="1" si="51"/>
        <v/>
      </c>
      <c r="ET25" s="1">
        <f ca="1">IF(COUNTIF(INDIRECT(RIGHT(ET$1,3)&amp;"!"&amp;"$C$57"&amp;":"&amp;"$C$59"),Data0!$BC25)&gt;=1,"",ROW())</f>
        <v>25</v>
      </c>
      <c r="EU25" s="1" t="str">
        <f t="shared" ca="1" si="52"/>
        <v/>
      </c>
    </row>
    <row r="26" spans="1:151" ht="15">
      <c r="A26" s="22" t="str">
        <f t="shared" si="66"/>
        <v>2.</v>
      </c>
      <c r="B26" s="22" t="s">
        <v>137</v>
      </c>
      <c r="C26" s="22" t="s">
        <v>105</v>
      </c>
      <c r="D26" s="22" t="s">
        <v>105</v>
      </c>
      <c r="F26"/>
      <c r="G26" s="6"/>
      <c r="I26" s="22">
        <v>27</v>
      </c>
      <c r="J26" s="1"/>
      <c r="Y26"/>
      <c r="Z26"/>
      <c r="AA26" s="22" t="s">
        <v>199</v>
      </c>
      <c r="AB26" s="22" t="s">
        <v>170</v>
      </c>
      <c r="AD26" s="519">
        <v>1.7</v>
      </c>
      <c r="AE26" s="526" t="s">
        <v>1129</v>
      </c>
      <c r="AF26" s="441">
        <f>IF(AND(COUNTIF(AG$2:AG26,AG26)=1,AG26&lt;&gt;""),AF25+1,AF25)</f>
        <v>1</v>
      </c>
      <c r="AG26" s="469" t="str">
        <f t="shared" si="55"/>
        <v/>
      </c>
      <c r="AH26" s="441">
        <f>IF(AND(COUNTIF(AI$2:AI26,AI26)=1,AI26&lt;&gt;""),AH25+1,AH25)</f>
        <v>1</v>
      </c>
      <c r="AI26" s="469" t="str">
        <f t="shared" si="56"/>
        <v/>
      </c>
      <c r="AJ26" s="498" t="str">
        <f t="shared" si="57"/>
        <v/>
      </c>
      <c r="AK26" s="498" t="str">
        <f t="shared" si="58"/>
        <v/>
      </c>
      <c r="AL26" s="441">
        <f>IF(AND(COUNTIF(AM$2:AM26,AM26)=1,AM26&lt;&gt;""),AL25+1,AL25)</f>
        <v>1</v>
      </c>
      <c r="AM26" s="469" t="str">
        <f t="shared" si="0"/>
        <v/>
      </c>
      <c r="AN26" s="441">
        <f>IF(AND(COUNTIF(AO$2:AO26,AO26)=1,AO26&lt;&gt;""),AN25+1,AN25)</f>
        <v>1</v>
      </c>
      <c r="AO26" s="469" t="str">
        <f t="shared" si="1"/>
        <v/>
      </c>
      <c r="AP26" s="498" t="str">
        <f t="shared" si="59"/>
        <v/>
      </c>
      <c r="AQ26" s="498" t="str">
        <f t="shared" si="60"/>
        <v/>
      </c>
      <c r="AR26" s="441">
        <f>IF(AND(COUNTIF(AS$2:AS26,AS26)=1,AS26&lt;&gt;""),AR25+1,AR25)</f>
        <v>1</v>
      </c>
      <c r="AS26" s="469" t="str">
        <f t="shared" si="2"/>
        <v/>
      </c>
      <c r="AT26" s="441">
        <f>IF(AND(COUNTIF(AU$2:AU26,AU26)=1,AU26&lt;&gt;""),AT25+1,AT25)</f>
        <v>1</v>
      </c>
      <c r="AU26" s="469" t="str">
        <f t="shared" si="3"/>
        <v/>
      </c>
      <c r="AV26" s="498" t="str">
        <f t="shared" si="61"/>
        <v/>
      </c>
      <c r="AW26" s="498" t="str">
        <f t="shared" si="62"/>
        <v/>
      </c>
      <c r="AX26" s="441">
        <f>IF(AND(COUNTIF(AY$2:AY26,AY26)=1,AY26&lt;&gt;""),AX25+1,AX25)</f>
        <v>1</v>
      </c>
      <c r="AY26" s="469" t="str">
        <f t="shared" si="4"/>
        <v/>
      </c>
      <c r="AZ26" s="441">
        <f>IF(AND(COUNTIF(BA$2:BA26,BA26)=1,BA26&lt;&gt;""),AZ25+1,AZ25)</f>
        <v>1</v>
      </c>
      <c r="BA26" s="469" t="str">
        <f t="shared" si="5"/>
        <v/>
      </c>
      <c r="BB26" s="498" t="str">
        <f t="shared" si="63"/>
        <v/>
      </c>
      <c r="BC26" s="498" t="str">
        <f t="shared" si="64"/>
        <v/>
      </c>
      <c r="BD26" s="1">
        <f ca="1">IF(COUNTIF(INDIRECT(RIGHT(BD$1,3)&amp;"!"&amp;"$C$49"&amp;":"&amp;"$C$55"),Data0!$AJ26)&gt;=1,"",ROW())</f>
        <v>26</v>
      </c>
      <c r="BE26" s="1" t="str">
        <f t="shared" ca="1" si="65"/>
        <v/>
      </c>
      <c r="BF26" s="1">
        <f ca="1">IF(COUNTIF(INDIRECT(RIGHT(BF$1,3)&amp;"!"&amp;"$C$57"&amp;":"&amp;"$C$59"),Data0!$AK26)&gt;=1,"",ROW())</f>
        <v>26</v>
      </c>
      <c r="BG26" s="1" t="str">
        <f t="shared" ca="1" si="6"/>
        <v/>
      </c>
      <c r="BH26" s="1">
        <f ca="1">IF(COUNTIF(INDIRECT(RIGHT(BH$1,3)&amp;"!"&amp;"$C$49"&amp;":"&amp;"$C$55"),Data0!$AJ26)&gt;=1,"",ROW())</f>
        <v>26</v>
      </c>
      <c r="BI26" s="1" t="str">
        <f t="shared" ca="1" si="7"/>
        <v/>
      </c>
      <c r="BJ26" s="1">
        <f ca="1">IF(COUNTIF(INDIRECT(RIGHT(BJ$1,3)&amp;"!"&amp;"$C$57"&amp;":"&amp;"$C$59"),Data0!$AK26)&gt;=1,"",ROW())</f>
        <v>26</v>
      </c>
      <c r="BK26" s="1" t="str">
        <f t="shared" ca="1" si="8"/>
        <v/>
      </c>
      <c r="BL26" s="1">
        <f ca="1">IF(COUNTIF(INDIRECT(RIGHT(BL$1,3)&amp;"!"&amp;"$C$49"&amp;":"&amp;"$C$55"),Data0!$AJ26)&gt;=1,"",ROW())</f>
        <v>26</v>
      </c>
      <c r="BM26" s="1" t="str">
        <f t="shared" ca="1" si="9"/>
        <v/>
      </c>
      <c r="BN26" s="1">
        <f ca="1">IF(COUNTIF(INDIRECT(RIGHT(BN$1,3)&amp;"!"&amp;"$C$57"&amp;":"&amp;"$C$59"),Data0!$AK26)&gt;=1,"",ROW())</f>
        <v>26</v>
      </c>
      <c r="BO26" s="1" t="str">
        <f t="shared" ca="1" si="10"/>
        <v/>
      </c>
      <c r="BP26" s="1">
        <f ca="1">IF(COUNTIF(INDIRECT(RIGHT(BP$1,3)&amp;"!"&amp;"$C$49"&amp;":"&amp;"$C$55"),Data0!$AJ26)&gt;=1,"",ROW())</f>
        <v>26</v>
      </c>
      <c r="BQ26" s="1" t="str">
        <f t="shared" ca="1" si="11"/>
        <v/>
      </c>
      <c r="BR26" s="1">
        <f ca="1">IF(COUNTIF(INDIRECT(RIGHT(BR$1,3)&amp;"!"&amp;"$C$57"&amp;":"&amp;"$C$59"),Data0!$AK26)&gt;=1,"",ROW())</f>
        <v>26</v>
      </c>
      <c r="BS26" s="1" t="str">
        <f t="shared" ca="1" si="12"/>
        <v/>
      </c>
      <c r="BT26" s="1">
        <f ca="1">IF(COUNTIF(INDIRECT(RIGHT(BT$1,3)&amp;"!"&amp;"$C$49"&amp;":"&amp;"$C$55"),Data0!$AJ26)&gt;=1,"",ROW())</f>
        <v>26</v>
      </c>
      <c r="BU26" s="1" t="str">
        <f t="shared" ca="1" si="13"/>
        <v/>
      </c>
      <c r="BV26" s="1">
        <f ca="1">IF(COUNTIF(INDIRECT(RIGHT(BV$1,3)&amp;"!"&amp;"$C$57"&amp;":"&amp;"$C$59"),Data0!$AK26)&gt;=1,"",ROW())</f>
        <v>26</v>
      </c>
      <c r="BW26" s="1" t="str">
        <f t="shared" ca="1" si="14"/>
        <v/>
      </c>
      <c r="BX26" s="1">
        <f ca="1">IF(COUNTIF(INDIRECT(RIGHT(BX$1,3)&amp;"!"&amp;"$C$49"&amp;":"&amp;"$C$55"),Data0!$AJ26)&gt;=1,"",ROW())</f>
        <v>26</v>
      </c>
      <c r="BY26" s="1" t="str">
        <f t="shared" ca="1" si="15"/>
        <v/>
      </c>
      <c r="BZ26" s="1">
        <f ca="1">IF(COUNTIF(INDIRECT(RIGHT(BZ$1,3)&amp;"!"&amp;"$C$57"&amp;":"&amp;"$C$59"),Data0!$AK26)&gt;=1,"",ROW())</f>
        <v>26</v>
      </c>
      <c r="CA26" s="1" t="str">
        <f t="shared" ca="1" si="16"/>
        <v/>
      </c>
      <c r="CB26" s="1">
        <f ca="1">IF(COUNTIF(INDIRECT(RIGHT(CB$1,3)&amp;"!"&amp;"$C$49"&amp;":"&amp;"$C$55"),Data0!$AP26)&gt;=1,"",ROW())</f>
        <v>26</v>
      </c>
      <c r="CC26" s="1" t="str">
        <f t="shared" ca="1" si="17"/>
        <v/>
      </c>
      <c r="CD26" s="1">
        <f ca="1">IF(COUNTIF(INDIRECT(RIGHT(CD$1,3)&amp;"!"&amp;"$C$57"&amp;":"&amp;"$C$59"),Data0!$AQ26)&gt;=1,"",ROW())</f>
        <v>26</v>
      </c>
      <c r="CE26" s="1" t="str">
        <f t="shared" ca="1" si="18"/>
        <v/>
      </c>
      <c r="CF26" s="1">
        <f ca="1">IF(COUNTIF(INDIRECT(RIGHT(CF$1,3)&amp;"!"&amp;"$C$49"&amp;":"&amp;"$C$55"),Data0!$AP26)&gt;=1,"",ROW())</f>
        <v>26</v>
      </c>
      <c r="CG26" s="1" t="str">
        <f t="shared" ca="1" si="19"/>
        <v/>
      </c>
      <c r="CH26" s="1">
        <f ca="1">IF(COUNTIF(INDIRECT(RIGHT(CH$1,3)&amp;"!"&amp;"$C$57"&amp;":"&amp;"$C$59"),Data0!$AQ26)&gt;=1,"",ROW())</f>
        <v>26</v>
      </c>
      <c r="CI26" s="1" t="str">
        <f t="shared" ca="1" si="20"/>
        <v/>
      </c>
      <c r="CJ26" s="1">
        <f ca="1">IF(COUNTIF(INDIRECT(RIGHT(CJ$1,3)&amp;"!"&amp;"$C$49"&amp;":"&amp;"$C$55"),Data0!$AP26)&gt;=1,"",ROW())</f>
        <v>26</v>
      </c>
      <c r="CK26" s="1" t="str">
        <f t="shared" ca="1" si="21"/>
        <v/>
      </c>
      <c r="CL26" s="1">
        <f ca="1">IF(COUNTIF(INDIRECT(RIGHT(CL$1,3)&amp;"!"&amp;"$C$57"&amp;":"&amp;"$C$59"),Data0!$AQ26)&gt;=1,"",ROW())</f>
        <v>26</v>
      </c>
      <c r="CM26" s="1" t="str">
        <f t="shared" ca="1" si="22"/>
        <v/>
      </c>
      <c r="CN26" s="1">
        <f ca="1">IF(COUNTIF(INDIRECT(RIGHT(CN$1,3)&amp;"!"&amp;"$C$49"&amp;":"&amp;"$C$55"),Data0!$AP26)&gt;=1,"",ROW())</f>
        <v>26</v>
      </c>
      <c r="CO26" s="1" t="str">
        <f t="shared" ca="1" si="23"/>
        <v/>
      </c>
      <c r="CP26" s="1">
        <f ca="1">IF(COUNTIF(INDIRECT(RIGHT(CP$1,3)&amp;"!"&amp;"$C$57"&amp;":"&amp;"$C$59"),Data0!$AQ26)&gt;=1,"",ROW())</f>
        <v>26</v>
      </c>
      <c r="CQ26" s="1" t="str">
        <f t="shared" ca="1" si="24"/>
        <v/>
      </c>
      <c r="CR26" s="1">
        <f ca="1">IF(COUNTIF(INDIRECT(RIGHT(CR$1,3)&amp;"!"&amp;"$C$49"&amp;":"&amp;"$C$55"),Data0!$AP26)&gt;=1,"",ROW())</f>
        <v>26</v>
      </c>
      <c r="CS26" s="1" t="str">
        <f t="shared" ca="1" si="25"/>
        <v/>
      </c>
      <c r="CT26" s="1">
        <f ca="1">IF(COUNTIF(INDIRECT(RIGHT(CT$1,3)&amp;"!"&amp;"$C$57"&amp;":"&amp;"$C$59"),Data0!$AQ26)&gt;=1,"",ROW())</f>
        <v>26</v>
      </c>
      <c r="CU26" s="1" t="str">
        <f t="shared" ca="1" si="26"/>
        <v/>
      </c>
      <c r="CV26" s="1">
        <f ca="1">IF(COUNTIF(INDIRECT(RIGHT(CV$1,3)&amp;"!"&amp;"$C$49"&amp;":"&amp;"$C$55"),Data0!$AP26)&gt;=1,"",ROW())</f>
        <v>26</v>
      </c>
      <c r="CW26" s="1" t="str">
        <f t="shared" ca="1" si="27"/>
        <v/>
      </c>
      <c r="CX26" s="1">
        <f ca="1">IF(COUNTIF(INDIRECT(RIGHT(CX$1,3)&amp;"!"&amp;"$C$57"&amp;":"&amp;"$C$59"),Data0!$AQ26)&gt;=1,"",ROW())</f>
        <v>26</v>
      </c>
      <c r="CY26" s="1" t="str">
        <f t="shared" ca="1" si="28"/>
        <v/>
      </c>
      <c r="CZ26" s="1">
        <f ca="1">IF(COUNTIF(INDIRECT(RIGHT(CZ$1,3)&amp;"!"&amp;"$C$49"&amp;":"&amp;"$C$55"),Data0!$AV26)&gt;=1,"",ROW())</f>
        <v>26</v>
      </c>
      <c r="DA26" s="1" t="str">
        <f t="shared" ca="1" si="29"/>
        <v/>
      </c>
      <c r="DB26" s="1">
        <f ca="1">IF(COUNTIF(INDIRECT(RIGHT(DB$1,3)&amp;"!"&amp;"$C$57"&amp;":"&amp;"$C$59"),Data0!$AW26)&gt;=1,"",ROW())</f>
        <v>26</v>
      </c>
      <c r="DC26" s="1" t="str">
        <f t="shared" ca="1" si="30"/>
        <v/>
      </c>
      <c r="DD26" s="1">
        <f ca="1">IF(COUNTIF(INDIRECT(RIGHT(DD$1,3)&amp;"!"&amp;"$C$49"&amp;":"&amp;"$C$55"),Data0!$AV26)&gt;=1,"",ROW())</f>
        <v>26</v>
      </c>
      <c r="DE26" s="1" t="str">
        <f t="shared" ca="1" si="31"/>
        <v/>
      </c>
      <c r="DF26" s="1">
        <f ca="1">IF(COUNTIF(INDIRECT(RIGHT(DF$1,3)&amp;"!"&amp;"$C$57"&amp;":"&amp;"$C$59"),Data0!$AW26)&gt;=1,"",ROW())</f>
        <v>26</v>
      </c>
      <c r="DG26" s="1" t="str">
        <f t="shared" ca="1" si="32"/>
        <v/>
      </c>
      <c r="DH26" s="1">
        <f ca="1">IF(COUNTIF(INDIRECT(RIGHT(DH$1,3)&amp;"!"&amp;"$C$49"&amp;":"&amp;"$C$55"),Data0!$AV26)&gt;=1,"",ROW())</f>
        <v>26</v>
      </c>
      <c r="DI26" s="1" t="str">
        <f t="shared" ca="1" si="33"/>
        <v/>
      </c>
      <c r="DJ26" s="1">
        <f ca="1">IF(COUNTIF(INDIRECT(RIGHT(DJ$1,3)&amp;"!"&amp;"$C$57"&amp;":"&amp;"$C$59"),Data0!$AW26)&gt;=1,"",ROW())</f>
        <v>26</v>
      </c>
      <c r="DK26" s="1" t="str">
        <f t="shared" ca="1" si="34"/>
        <v/>
      </c>
      <c r="DL26" s="1">
        <f ca="1">IF(COUNTIF(INDIRECT(RIGHT(DL$1,3)&amp;"!"&amp;"$C$49"&amp;":"&amp;"$C$55"),Data0!$AV26)&gt;=1,"",ROW())</f>
        <v>26</v>
      </c>
      <c r="DM26" s="1" t="str">
        <f t="shared" ca="1" si="35"/>
        <v/>
      </c>
      <c r="DN26" s="1">
        <f ca="1">IF(COUNTIF(INDIRECT(RIGHT(DN$1,3)&amp;"!"&amp;"$C$47"&amp;":"&amp;"$C$59"),Data0!$AW26)&gt;=1,"",ROW())</f>
        <v>26</v>
      </c>
      <c r="DO26" s="1" t="str">
        <f t="shared" ca="1" si="36"/>
        <v/>
      </c>
      <c r="DP26" s="1">
        <f ca="1">IF(COUNTIF(INDIRECT(RIGHT(DP$1,3)&amp;"!"&amp;"$C$49"&amp;":"&amp;"$C$55"),Data0!$AV26)&gt;=1,"",ROW())</f>
        <v>26</v>
      </c>
      <c r="DQ26" s="1" t="str">
        <f t="shared" ca="1" si="37"/>
        <v/>
      </c>
      <c r="DR26" s="1">
        <f ca="1">IF(COUNTIF(INDIRECT(RIGHT(DR$1,3)&amp;"!"&amp;"$C$57"&amp;":"&amp;"$C$59"),Data0!$AW26)&gt;=1,"",ROW())</f>
        <v>26</v>
      </c>
      <c r="DS26" s="1" t="str">
        <f t="shared" ca="1" si="38"/>
        <v/>
      </c>
      <c r="DT26" s="1">
        <f ca="1">IF(COUNTIF(INDIRECT(RIGHT(DT$1,3)&amp;"!"&amp;"$C$49"&amp;":"&amp;"$C$55"),Data0!$AV26)&gt;=1,"",ROW())</f>
        <v>26</v>
      </c>
      <c r="DU26" s="1" t="str">
        <f t="shared" ca="1" si="39"/>
        <v/>
      </c>
      <c r="DV26" s="1">
        <f ca="1">IF(COUNTIF(INDIRECT(RIGHT(DV$1,3)&amp;"!"&amp;"$C$57"&amp;":"&amp;"$C$59"),Data0!$AW26)&gt;=1,"",ROW())</f>
        <v>26</v>
      </c>
      <c r="DW26" s="1" t="str">
        <f t="shared" ca="1" si="40"/>
        <v/>
      </c>
      <c r="DX26" s="1">
        <f ca="1">IF(COUNTIF(INDIRECT(RIGHT(DX$1,3)&amp;"!"&amp;"$C$49"&amp;":"&amp;"$C$55"),Data0!$BB26)&gt;=1,"",ROW())</f>
        <v>26</v>
      </c>
      <c r="DY26" s="1" t="str">
        <f t="shared" ca="1" si="41"/>
        <v/>
      </c>
      <c r="DZ26" s="1">
        <f ca="1">IF(COUNTIF(INDIRECT(RIGHT(DZ$1,3)&amp;"!"&amp;"$C$57"&amp;":"&amp;"$C$59"),Data0!$BC26)&gt;=1,"",ROW())</f>
        <v>26</v>
      </c>
      <c r="EA26" s="1" t="str">
        <f t="shared" ca="1" si="42"/>
        <v/>
      </c>
      <c r="EB26" s="1">
        <f ca="1">IF(COUNTIF(INDIRECT(RIGHT(EB$1,3)&amp;"!"&amp;"$C$49"&amp;":"&amp;"$C$55"),Data0!$BB26)&gt;=1,"",ROW())</f>
        <v>26</v>
      </c>
      <c r="EC26" s="1" t="str">
        <f t="shared" ca="1" si="43"/>
        <v/>
      </c>
      <c r="ED26" s="1">
        <f ca="1">IF(COUNTIF(INDIRECT(RIGHT(ED$1,3)&amp;"!"&amp;"$C$57"&amp;":"&amp;"$C$59"),Data0!$BC26)&gt;=1,"",ROW())</f>
        <v>26</v>
      </c>
      <c r="EE26" s="1" t="str">
        <f t="shared" ca="1" si="44"/>
        <v/>
      </c>
      <c r="EF26" s="1">
        <f ca="1">IF(COUNTIF(INDIRECT(RIGHT(EF$1,3)&amp;"!"&amp;"$C$49"&amp;":"&amp;"$C$55"),Data0!$BB26)&gt;=1,"",ROW())</f>
        <v>26</v>
      </c>
      <c r="EG26" s="1" t="str">
        <f t="shared" ca="1" si="45"/>
        <v/>
      </c>
      <c r="EH26" s="1">
        <f ca="1">IF(COUNTIF(INDIRECT(RIGHT(EH$1,3)&amp;"!"&amp;"$C$57"&amp;":"&amp;"$C$59"),Data0!$BC26)&gt;=1,"",ROW())</f>
        <v>26</v>
      </c>
      <c r="EI26" s="1" t="str">
        <f t="shared" ca="1" si="46"/>
        <v/>
      </c>
      <c r="EJ26" s="1">
        <f ca="1">IF(COUNTIF(INDIRECT(RIGHT(EJ$1,3)&amp;"!"&amp;"$C$49"&amp;":"&amp;"$C$55"),Data0!$BB26)&gt;=1,"",ROW())</f>
        <v>26</v>
      </c>
      <c r="EK26" s="1" t="str">
        <f t="shared" ca="1" si="47"/>
        <v/>
      </c>
      <c r="EL26" s="1">
        <f ca="1">IF(COUNTIF(INDIRECT(RIGHT(EL$1,3)&amp;"!"&amp;"$C$57"&amp;":"&amp;"$C$59"),Data0!$BC26)&gt;=1,"",ROW())</f>
        <v>26</v>
      </c>
      <c r="EM26" s="1" t="str">
        <f t="shared" ca="1" si="48"/>
        <v/>
      </c>
      <c r="EN26" s="1">
        <f ca="1">IF(COUNTIF(INDIRECT(RIGHT(EN$1,3)&amp;"!"&amp;"$C$49"&amp;":"&amp;"$C$55"),Data0!$BB26)&gt;=1,"",ROW())</f>
        <v>26</v>
      </c>
      <c r="EO26" s="1" t="str">
        <f t="shared" ca="1" si="49"/>
        <v/>
      </c>
      <c r="EP26" s="1">
        <f ca="1">IF(COUNTIF(INDIRECT(RIGHT(EP$1,3)&amp;"!"&amp;"$C$57"&amp;":"&amp;"$C$59"),Data0!$BC26)&gt;=1,"",ROW())</f>
        <v>26</v>
      </c>
      <c r="EQ26" s="1" t="str">
        <f t="shared" ca="1" si="50"/>
        <v/>
      </c>
      <c r="ER26" s="1">
        <f ca="1">IF(COUNTIF(INDIRECT(RIGHT(ER$1,3)&amp;"!"&amp;"$C$49"&amp;":"&amp;"$C$55"),Data0!$BB26)&gt;=1,"",ROW())</f>
        <v>26</v>
      </c>
      <c r="ES26" s="1" t="str">
        <f t="shared" ca="1" si="51"/>
        <v/>
      </c>
      <c r="ET26" s="1">
        <f ca="1">IF(COUNTIF(INDIRECT(RIGHT(ET$1,3)&amp;"!"&amp;"$C$57"&amp;":"&amp;"$C$59"),Data0!$BC26)&gt;=1,"",ROW())</f>
        <v>26</v>
      </c>
      <c r="EU26" s="1" t="str">
        <f t="shared" ca="1" si="52"/>
        <v/>
      </c>
    </row>
    <row r="27" spans="1:151" ht="15.75" thickBot="1">
      <c r="A27" s="23" t="str">
        <f t="shared" si="66"/>
        <v>2.</v>
      </c>
      <c r="B27" s="23" t="s">
        <v>138</v>
      </c>
      <c r="C27" s="23" t="s">
        <v>105</v>
      </c>
      <c r="D27" s="23" t="s">
        <v>491</v>
      </c>
      <c r="F27"/>
      <c r="G27" s="6"/>
      <c r="I27" s="23">
        <v>28</v>
      </c>
      <c r="J27" s="1"/>
      <c r="Y27"/>
      <c r="Z27"/>
      <c r="AA27" s="23" t="s">
        <v>200</v>
      </c>
      <c r="AB27" s="23" t="s">
        <v>171</v>
      </c>
      <c r="AD27" s="520">
        <v>1.75</v>
      </c>
      <c r="AE27" s="527" t="s">
        <v>1130</v>
      </c>
      <c r="AF27" s="441">
        <f>IF(AND(COUNTIF(AG$2:AG27,AG27)=1,AG27&lt;&gt;""),AF26+1,AF26)</f>
        <v>1</v>
      </c>
      <c r="AG27" s="469" t="str">
        <f t="shared" si="55"/>
        <v/>
      </c>
      <c r="AH27" s="441">
        <f>IF(AND(COUNTIF(AI$2:AI27,AI27)=1,AI27&lt;&gt;""),AH26+1,AH26)</f>
        <v>1</v>
      </c>
      <c r="AI27" s="469" t="str">
        <f t="shared" si="56"/>
        <v/>
      </c>
      <c r="AJ27" s="498" t="str">
        <f t="shared" si="57"/>
        <v/>
      </c>
      <c r="AK27" s="498" t="str">
        <f t="shared" si="58"/>
        <v/>
      </c>
      <c r="AL27" s="441">
        <f>IF(AND(COUNTIF(AM$2:AM27,AM27)=1,AM27&lt;&gt;""),AL26+1,AL26)</f>
        <v>1</v>
      </c>
      <c r="AM27" s="469" t="str">
        <f t="shared" si="0"/>
        <v/>
      </c>
      <c r="AN27" s="441">
        <f>IF(AND(COUNTIF(AO$2:AO27,AO27)=1,AO27&lt;&gt;""),AN26+1,AN26)</f>
        <v>1</v>
      </c>
      <c r="AO27" s="469" t="str">
        <f t="shared" si="1"/>
        <v/>
      </c>
      <c r="AP27" s="498" t="str">
        <f t="shared" si="59"/>
        <v/>
      </c>
      <c r="AQ27" s="498" t="str">
        <f t="shared" si="60"/>
        <v/>
      </c>
      <c r="AR27" s="441">
        <f>IF(AND(COUNTIF(AS$2:AS27,AS27)=1,AS27&lt;&gt;""),AR26+1,AR26)</f>
        <v>1</v>
      </c>
      <c r="AS27" s="469" t="str">
        <f t="shared" si="2"/>
        <v/>
      </c>
      <c r="AT27" s="441">
        <f>IF(AND(COUNTIF(AU$2:AU27,AU27)=1,AU27&lt;&gt;""),AT26+1,AT26)</f>
        <v>1</v>
      </c>
      <c r="AU27" s="469" t="str">
        <f t="shared" si="3"/>
        <v/>
      </c>
      <c r="AV27" s="498" t="str">
        <f t="shared" si="61"/>
        <v/>
      </c>
      <c r="AW27" s="498" t="str">
        <f t="shared" si="62"/>
        <v/>
      </c>
      <c r="AX27" s="441">
        <f>IF(AND(COUNTIF(AY$2:AY27,AY27)=1,AY27&lt;&gt;""),AX26+1,AX26)</f>
        <v>1</v>
      </c>
      <c r="AY27" s="469" t="str">
        <f t="shared" si="4"/>
        <v/>
      </c>
      <c r="AZ27" s="441">
        <f>IF(AND(COUNTIF(BA$2:BA27,BA27)=1,BA27&lt;&gt;""),AZ26+1,AZ26)</f>
        <v>1</v>
      </c>
      <c r="BA27" s="469" t="str">
        <f t="shared" si="5"/>
        <v/>
      </c>
      <c r="BB27" s="498" t="str">
        <f t="shared" si="63"/>
        <v/>
      </c>
      <c r="BC27" s="498" t="str">
        <f t="shared" si="64"/>
        <v/>
      </c>
      <c r="BD27" s="1">
        <f ca="1">IF(COUNTIF(INDIRECT(RIGHT(BD$1,3)&amp;"!"&amp;"$C$49"&amp;":"&amp;"$C$55"),Data0!$AJ27)&gt;=1,"",ROW())</f>
        <v>27</v>
      </c>
      <c r="BE27" s="1" t="str">
        <f t="shared" ca="1" si="65"/>
        <v/>
      </c>
      <c r="BF27" s="1">
        <f ca="1">IF(COUNTIF(INDIRECT(RIGHT(BF$1,3)&amp;"!"&amp;"$C$57"&amp;":"&amp;"$C$59"),Data0!$AK27)&gt;=1,"",ROW())</f>
        <v>27</v>
      </c>
      <c r="BG27" s="1" t="str">
        <f t="shared" ca="1" si="6"/>
        <v/>
      </c>
      <c r="BH27" s="1">
        <f ca="1">IF(COUNTIF(INDIRECT(RIGHT(BH$1,3)&amp;"!"&amp;"$C$49"&amp;":"&amp;"$C$55"),Data0!$AJ27)&gt;=1,"",ROW())</f>
        <v>27</v>
      </c>
      <c r="BI27" s="1" t="str">
        <f t="shared" ca="1" si="7"/>
        <v/>
      </c>
      <c r="BJ27" s="1">
        <f ca="1">IF(COUNTIF(INDIRECT(RIGHT(BJ$1,3)&amp;"!"&amp;"$C$57"&amp;":"&amp;"$C$59"),Data0!$AK27)&gt;=1,"",ROW())</f>
        <v>27</v>
      </c>
      <c r="BK27" s="1" t="str">
        <f t="shared" ca="1" si="8"/>
        <v/>
      </c>
      <c r="BL27" s="1">
        <f ca="1">IF(COUNTIF(INDIRECT(RIGHT(BL$1,3)&amp;"!"&amp;"$C$49"&amp;":"&amp;"$C$55"),Data0!$AJ27)&gt;=1,"",ROW())</f>
        <v>27</v>
      </c>
      <c r="BM27" s="1" t="str">
        <f t="shared" ca="1" si="9"/>
        <v/>
      </c>
      <c r="BN27" s="1">
        <f ca="1">IF(COUNTIF(INDIRECT(RIGHT(BN$1,3)&amp;"!"&amp;"$C$57"&amp;":"&amp;"$C$59"),Data0!$AK27)&gt;=1,"",ROW())</f>
        <v>27</v>
      </c>
      <c r="BO27" s="1" t="str">
        <f t="shared" ca="1" si="10"/>
        <v/>
      </c>
      <c r="BP27" s="1">
        <f ca="1">IF(COUNTIF(INDIRECT(RIGHT(BP$1,3)&amp;"!"&amp;"$C$49"&amp;":"&amp;"$C$55"),Data0!$AJ27)&gt;=1,"",ROW())</f>
        <v>27</v>
      </c>
      <c r="BQ27" s="1" t="str">
        <f t="shared" ca="1" si="11"/>
        <v/>
      </c>
      <c r="BR27" s="1">
        <f ca="1">IF(COUNTIF(INDIRECT(RIGHT(BR$1,3)&amp;"!"&amp;"$C$57"&amp;":"&amp;"$C$59"),Data0!$AK27)&gt;=1,"",ROW())</f>
        <v>27</v>
      </c>
      <c r="BS27" s="1" t="str">
        <f t="shared" ca="1" si="12"/>
        <v/>
      </c>
      <c r="BT27" s="1">
        <f ca="1">IF(COUNTIF(INDIRECT(RIGHT(BT$1,3)&amp;"!"&amp;"$C$49"&amp;":"&amp;"$C$55"),Data0!$AJ27)&gt;=1,"",ROW())</f>
        <v>27</v>
      </c>
      <c r="BU27" s="1" t="str">
        <f t="shared" ca="1" si="13"/>
        <v/>
      </c>
      <c r="BV27" s="1">
        <f ca="1">IF(COUNTIF(INDIRECT(RIGHT(BV$1,3)&amp;"!"&amp;"$C$57"&amp;":"&amp;"$C$59"),Data0!$AK27)&gt;=1,"",ROW())</f>
        <v>27</v>
      </c>
      <c r="BW27" s="1" t="str">
        <f t="shared" ca="1" si="14"/>
        <v/>
      </c>
      <c r="BX27" s="1">
        <f ca="1">IF(COUNTIF(INDIRECT(RIGHT(BX$1,3)&amp;"!"&amp;"$C$49"&amp;":"&amp;"$C$55"),Data0!$AJ27)&gt;=1,"",ROW())</f>
        <v>27</v>
      </c>
      <c r="BY27" s="1" t="str">
        <f t="shared" ca="1" si="15"/>
        <v/>
      </c>
      <c r="BZ27" s="1">
        <f ca="1">IF(COUNTIF(INDIRECT(RIGHT(BZ$1,3)&amp;"!"&amp;"$C$57"&amp;":"&amp;"$C$59"),Data0!$AK27)&gt;=1,"",ROW())</f>
        <v>27</v>
      </c>
      <c r="CA27" s="1" t="str">
        <f t="shared" ca="1" si="16"/>
        <v/>
      </c>
      <c r="CB27" s="1">
        <f ca="1">IF(COUNTIF(INDIRECT(RIGHT(CB$1,3)&amp;"!"&amp;"$C$49"&amp;":"&amp;"$C$55"),Data0!$AP27)&gt;=1,"",ROW())</f>
        <v>27</v>
      </c>
      <c r="CC27" s="1" t="str">
        <f t="shared" ca="1" si="17"/>
        <v/>
      </c>
      <c r="CD27" s="1">
        <f ca="1">IF(COUNTIF(INDIRECT(RIGHT(CD$1,3)&amp;"!"&amp;"$C$57"&amp;":"&amp;"$C$59"),Data0!$AQ27)&gt;=1,"",ROW())</f>
        <v>27</v>
      </c>
      <c r="CE27" s="1" t="str">
        <f t="shared" ca="1" si="18"/>
        <v/>
      </c>
      <c r="CF27" s="1">
        <f ca="1">IF(COUNTIF(INDIRECT(RIGHT(CF$1,3)&amp;"!"&amp;"$C$49"&amp;":"&amp;"$C$55"),Data0!$AP27)&gt;=1,"",ROW())</f>
        <v>27</v>
      </c>
      <c r="CG27" s="1" t="str">
        <f t="shared" ca="1" si="19"/>
        <v/>
      </c>
      <c r="CH27" s="1">
        <f ca="1">IF(COUNTIF(INDIRECT(RIGHT(CH$1,3)&amp;"!"&amp;"$C$57"&amp;":"&amp;"$C$59"),Data0!$AQ27)&gt;=1,"",ROW())</f>
        <v>27</v>
      </c>
      <c r="CI27" s="1" t="str">
        <f t="shared" ca="1" si="20"/>
        <v/>
      </c>
      <c r="CJ27" s="1">
        <f ca="1">IF(COUNTIF(INDIRECT(RIGHT(CJ$1,3)&amp;"!"&amp;"$C$49"&amp;":"&amp;"$C$55"),Data0!$AP27)&gt;=1,"",ROW())</f>
        <v>27</v>
      </c>
      <c r="CK27" s="1" t="str">
        <f t="shared" ca="1" si="21"/>
        <v/>
      </c>
      <c r="CL27" s="1">
        <f ca="1">IF(COUNTIF(INDIRECT(RIGHT(CL$1,3)&amp;"!"&amp;"$C$57"&amp;":"&amp;"$C$59"),Data0!$AQ27)&gt;=1,"",ROW())</f>
        <v>27</v>
      </c>
      <c r="CM27" s="1" t="str">
        <f t="shared" ca="1" si="22"/>
        <v/>
      </c>
      <c r="CN27" s="1">
        <f ca="1">IF(COUNTIF(INDIRECT(RIGHT(CN$1,3)&amp;"!"&amp;"$C$49"&amp;":"&amp;"$C$55"),Data0!$AP27)&gt;=1,"",ROW())</f>
        <v>27</v>
      </c>
      <c r="CO27" s="1" t="str">
        <f t="shared" ca="1" si="23"/>
        <v/>
      </c>
      <c r="CP27" s="1">
        <f ca="1">IF(COUNTIF(INDIRECT(RIGHT(CP$1,3)&amp;"!"&amp;"$C$57"&amp;":"&amp;"$C$59"),Data0!$AQ27)&gt;=1,"",ROW())</f>
        <v>27</v>
      </c>
      <c r="CQ27" s="1" t="str">
        <f t="shared" ca="1" si="24"/>
        <v/>
      </c>
      <c r="CR27" s="1">
        <f ca="1">IF(COUNTIF(INDIRECT(RIGHT(CR$1,3)&amp;"!"&amp;"$C$49"&amp;":"&amp;"$C$55"),Data0!$AP27)&gt;=1,"",ROW())</f>
        <v>27</v>
      </c>
      <c r="CS27" s="1" t="str">
        <f t="shared" ca="1" si="25"/>
        <v/>
      </c>
      <c r="CT27" s="1">
        <f ca="1">IF(COUNTIF(INDIRECT(RIGHT(CT$1,3)&amp;"!"&amp;"$C$57"&amp;":"&amp;"$C$59"),Data0!$AQ27)&gt;=1,"",ROW())</f>
        <v>27</v>
      </c>
      <c r="CU27" s="1" t="str">
        <f t="shared" ca="1" si="26"/>
        <v/>
      </c>
      <c r="CV27" s="1">
        <f ca="1">IF(COUNTIF(INDIRECT(RIGHT(CV$1,3)&amp;"!"&amp;"$C$49"&amp;":"&amp;"$C$55"),Data0!$AP27)&gt;=1,"",ROW())</f>
        <v>27</v>
      </c>
      <c r="CW27" s="1" t="str">
        <f t="shared" ca="1" si="27"/>
        <v/>
      </c>
      <c r="CX27" s="1">
        <f ca="1">IF(COUNTIF(INDIRECT(RIGHT(CX$1,3)&amp;"!"&amp;"$C$57"&amp;":"&amp;"$C$59"),Data0!$AQ27)&gt;=1,"",ROW())</f>
        <v>27</v>
      </c>
      <c r="CY27" s="1" t="str">
        <f t="shared" ca="1" si="28"/>
        <v/>
      </c>
      <c r="CZ27" s="1">
        <f ca="1">IF(COUNTIF(INDIRECT(RIGHT(CZ$1,3)&amp;"!"&amp;"$C$49"&amp;":"&amp;"$C$55"),Data0!$AV27)&gt;=1,"",ROW())</f>
        <v>27</v>
      </c>
      <c r="DA27" s="1" t="str">
        <f t="shared" ca="1" si="29"/>
        <v/>
      </c>
      <c r="DB27" s="1">
        <f ca="1">IF(COUNTIF(INDIRECT(RIGHT(DB$1,3)&amp;"!"&amp;"$C$57"&amp;":"&amp;"$C$59"),Data0!$AW27)&gt;=1,"",ROW())</f>
        <v>27</v>
      </c>
      <c r="DC27" s="1" t="str">
        <f t="shared" ca="1" si="30"/>
        <v/>
      </c>
      <c r="DD27" s="1">
        <f ca="1">IF(COUNTIF(INDIRECT(RIGHT(DD$1,3)&amp;"!"&amp;"$C$49"&amp;":"&amp;"$C$55"),Data0!$AV27)&gt;=1,"",ROW())</f>
        <v>27</v>
      </c>
      <c r="DE27" s="1" t="str">
        <f t="shared" ca="1" si="31"/>
        <v/>
      </c>
      <c r="DF27" s="1">
        <f ca="1">IF(COUNTIF(INDIRECT(RIGHT(DF$1,3)&amp;"!"&amp;"$C$57"&amp;":"&amp;"$C$59"),Data0!$AW27)&gt;=1,"",ROW())</f>
        <v>27</v>
      </c>
      <c r="DG27" s="1" t="str">
        <f t="shared" ca="1" si="32"/>
        <v/>
      </c>
      <c r="DH27" s="1">
        <f ca="1">IF(COUNTIF(INDIRECT(RIGHT(DH$1,3)&amp;"!"&amp;"$C$49"&amp;":"&amp;"$C$55"),Data0!$AV27)&gt;=1,"",ROW())</f>
        <v>27</v>
      </c>
      <c r="DI27" s="1" t="str">
        <f t="shared" ca="1" si="33"/>
        <v/>
      </c>
      <c r="DJ27" s="1">
        <f ca="1">IF(COUNTIF(INDIRECT(RIGHT(DJ$1,3)&amp;"!"&amp;"$C$57"&amp;":"&amp;"$C$59"),Data0!$AW27)&gt;=1,"",ROW())</f>
        <v>27</v>
      </c>
      <c r="DK27" s="1" t="str">
        <f t="shared" ca="1" si="34"/>
        <v/>
      </c>
      <c r="DL27" s="1">
        <f ca="1">IF(COUNTIF(INDIRECT(RIGHT(DL$1,3)&amp;"!"&amp;"$C$49"&amp;":"&amp;"$C$55"),Data0!$AV27)&gt;=1,"",ROW())</f>
        <v>27</v>
      </c>
      <c r="DM27" s="1" t="str">
        <f t="shared" ca="1" si="35"/>
        <v/>
      </c>
      <c r="DN27" s="1">
        <f ca="1">IF(COUNTIF(INDIRECT(RIGHT(DN$1,3)&amp;"!"&amp;"$C$47"&amp;":"&amp;"$C$59"),Data0!$AW27)&gt;=1,"",ROW())</f>
        <v>27</v>
      </c>
      <c r="DO27" s="1" t="str">
        <f t="shared" ca="1" si="36"/>
        <v/>
      </c>
      <c r="DP27" s="1">
        <f ca="1">IF(COUNTIF(INDIRECT(RIGHT(DP$1,3)&amp;"!"&amp;"$C$49"&amp;":"&amp;"$C$55"),Data0!$AV27)&gt;=1,"",ROW())</f>
        <v>27</v>
      </c>
      <c r="DQ27" s="1" t="str">
        <f t="shared" ca="1" si="37"/>
        <v/>
      </c>
      <c r="DR27" s="1">
        <f ca="1">IF(COUNTIF(INDIRECT(RIGHT(DR$1,3)&amp;"!"&amp;"$C$57"&amp;":"&amp;"$C$59"),Data0!$AW27)&gt;=1,"",ROW())</f>
        <v>27</v>
      </c>
      <c r="DS27" s="1" t="str">
        <f t="shared" ca="1" si="38"/>
        <v/>
      </c>
      <c r="DT27" s="1">
        <f ca="1">IF(COUNTIF(INDIRECT(RIGHT(DT$1,3)&amp;"!"&amp;"$C$49"&amp;":"&amp;"$C$55"),Data0!$AV27)&gt;=1,"",ROW())</f>
        <v>27</v>
      </c>
      <c r="DU27" s="1" t="str">
        <f t="shared" ca="1" si="39"/>
        <v/>
      </c>
      <c r="DV27" s="1">
        <f ca="1">IF(COUNTIF(INDIRECT(RIGHT(DV$1,3)&amp;"!"&amp;"$C$57"&amp;":"&amp;"$C$59"),Data0!$AW27)&gt;=1,"",ROW())</f>
        <v>27</v>
      </c>
      <c r="DW27" s="1" t="str">
        <f t="shared" ca="1" si="40"/>
        <v/>
      </c>
      <c r="DX27" s="1">
        <f ca="1">IF(COUNTIF(INDIRECT(RIGHT(DX$1,3)&amp;"!"&amp;"$C$49"&amp;":"&amp;"$C$55"),Data0!$BB27)&gt;=1,"",ROW())</f>
        <v>27</v>
      </c>
      <c r="DY27" s="1" t="str">
        <f t="shared" ca="1" si="41"/>
        <v/>
      </c>
      <c r="DZ27" s="1">
        <f ca="1">IF(COUNTIF(INDIRECT(RIGHT(DZ$1,3)&amp;"!"&amp;"$C$57"&amp;":"&amp;"$C$59"),Data0!$BC27)&gt;=1,"",ROW())</f>
        <v>27</v>
      </c>
      <c r="EA27" s="1" t="str">
        <f t="shared" ca="1" si="42"/>
        <v/>
      </c>
      <c r="EB27" s="1">
        <f ca="1">IF(COUNTIF(INDIRECT(RIGHT(EB$1,3)&amp;"!"&amp;"$C$49"&amp;":"&amp;"$C$55"),Data0!$BB27)&gt;=1,"",ROW())</f>
        <v>27</v>
      </c>
      <c r="EC27" s="1" t="str">
        <f t="shared" ca="1" si="43"/>
        <v/>
      </c>
      <c r="ED27" s="1">
        <f ca="1">IF(COUNTIF(INDIRECT(RIGHT(ED$1,3)&amp;"!"&amp;"$C$57"&amp;":"&amp;"$C$59"),Data0!$BC27)&gt;=1,"",ROW())</f>
        <v>27</v>
      </c>
      <c r="EE27" s="1" t="str">
        <f t="shared" ca="1" si="44"/>
        <v/>
      </c>
      <c r="EF27" s="1">
        <f ca="1">IF(COUNTIF(INDIRECT(RIGHT(EF$1,3)&amp;"!"&amp;"$C$49"&amp;":"&amp;"$C$55"),Data0!$BB27)&gt;=1,"",ROW())</f>
        <v>27</v>
      </c>
      <c r="EG27" s="1" t="str">
        <f t="shared" ca="1" si="45"/>
        <v/>
      </c>
      <c r="EH27" s="1">
        <f ca="1">IF(COUNTIF(INDIRECT(RIGHT(EH$1,3)&amp;"!"&amp;"$C$57"&amp;":"&amp;"$C$59"),Data0!$BC27)&gt;=1,"",ROW())</f>
        <v>27</v>
      </c>
      <c r="EI27" s="1" t="str">
        <f t="shared" ca="1" si="46"/>
        <v/>
      </c>
      <c r="EJ27" s="1">
        <f ca="1">IF(COUNTIF(INDIRECT(RIGHT(EJ$1,3)&amp;"!"&amp;"$C$49"&amp;":"&amp;"$C$55"),Data0!$BB27)&gt;=1,"",ROW())</f>
        <v>27</v>
      </c>
      <c r="EK27" s="1" t="str">
        <f t="shared" ca="1" si="47"/>
        <v/>
      </c>
      <c r="EL27" s="1">
        <f ca="1">IF(COUNTIF(INDIRECT(RIGHT(EL$1,3)&amp;"!"&amp;"$C$57"&amp;":"&amp;"$C$59"),Data0!$BC27)&gt;=1,"",ROW())</f>
        <v>27</v>
      </c>
      <c r="EM27" s="1" t="str">
        <f t="shared" ca="1" si="48"/>
        <v/>
      </c>
      <c r="EN27" s="1">
        <f ca="1">IF(COUNTIF(INDIRECT(RIGHT(EN$1,3)&amp;"!"&amp;"$C$49"&amp;":"&amp;"$C$55"),Data0!$BB27)&gt;=1,"",ROW())</f>
        <v>27</v>
      </c>
      <c r="EO27" s="1" t="str">
        <f t="shared" ca="1" si="49"/>
        <v/>
      </c>
      <c r="EP27" s="1">
        <f ca="1">IF(COUNTIF(INDIRECT(RIGHT(EP$1,3)&amp;"!"&amp;"$C$57"&amp;":"&amp;"$C$59"),Data0!$BC27)&gt;=1,"",ROW())</f>
        <v>27</v>
      </c>
      <c r="EQ27" s="1" t="str">
        <f t="shared" ca="1" si="50"/>
        <v/>
      </c>
      <c r="ER27" s="1">
        <f ca="1">IF(COUNTIF(INDIRECT(RIGHT(ER$1,3)&amp;"!"&amp;"$C$49"&amp;":"&amp;"$C$55"),Data0!$BB27)&gt;=1,"",ROW())</f>
        <v>27</v>
      </c>
      <c r="ES27" s="1" t="str">
        <f t="shared" ca="1" si="51"/>
        <v/>
      </c>
      <c r="ET27" s="1">
        <f ca="1">IF(COUNTIF(INDIRECT(RIGHT(ET$1,3)&amp;"!"&amp;"$C$57"&amp;":"&amp;"$C$59"),Data0!$BC27)&gt;=1,"",ROW())</f>
        <v>27</v>
      </c>
      <c r="EU27" s="1" t="str">
        <f t="shared" ca="1" si="52"/>
        <v/>
      </c>
    </row>
    <row r="28" spans="1:151" ht="15">
      <c r="A28" s="22" t="str">
        <f t="shared" si="66"/>
        <v>2.</v>
      </c>
      <c r="B28" s="22" t="s">
        <v>139</v>
      </c>
      <c r="C28" s="22" t="s">
        <v>105</v>
      </c>
      <c r="D28" s="22" t="s">
        <v>104</v>
      </c>
      <c r="F28"/>
      <c r="G28" s="6"/>
      <c r="I28" s="22">
        <v>29</v>
      </c>
      <c r="J28" s="1"/>
      <c r="Y28"/>
      <c r="Z28"/>
      <c r="AA28" s="22" t="s">
        <v>201</v>
      </c>
      <c r="AB28" s="22" t="s">
        <v>172</v>
      </c>
      <c r="AD28" s="519">
        <v>1.8</v>
      </c>
      <c r="AE28" s="524" t="s">
        <v>1131</v>
      </c>
      <c r="AF28" s="441">
        <f>IF(AND(COUNTIF(AG$2:AG28,AG28)=1,AG28&lt;&gt;""),AF27+1,AF27)</f>
        <v>1</v>
      </c>
      <c r="AG28" s="469" t="str">
        <f t="shared" si="55"/>
        <v/>
      </c>
      <c r="AH28" s="441">
        <f>IF(AND(COUNTIF(AI$2:AI28,AI28)=1,AI28&lt;&gt;""),AH27+1,AH27)</f>
        <v>1</v>
      </c>
      <c r="AI28" s="469" t="str">
        <f t="shared" si="56"/>
        <v/>
      </c>
      <c r="AJ28" s="498" t="str">
        <f t="shared" si="57"/>
        <v/>
      </c>
      <c r="AK28" s="498" t="str">
        <f t="shared" si="58"/>
        <v/>
      </c>
      <c r="AL28" s="441">
        <f>IF(AND(COUNTIF(AM$2:AM28,AM28)=1,AM28&lt;&gt;""),AL27+1,AL27)</f>
        <v>1</v>
      </c>
      <c r="AM28" s="469" t="str">
        <f t="shared" si="0"/>
        <v/>
      </c>
      <c r="AN28" s="441">
        <f>IF(AND(COUNTIF(AO$2:AO28,AO28)=1,AO28&lt;&gt;""),AN27+1,AN27)</f>
        <v>1</v>
      </c>
      <c r="AO28" s="469" t="str">
        <f t="shared" si="1"/>
        <v/>
      </c>
      <c r="AP28" s="498" t="str">
        <f t="shared" si="59"/>
        <v/>
      </c>
      <c r="AQ28" s="498" t="str">
        <f t="shared" si="60"/>
        <v/>
      </c>
      <c r="AR28" s="441">
        <f>IF(AND(COUNTIF(AS$2:AS28,AS28)=1,AS28&lt;&gt;""),AR27+1,AR27)</f>
        <v>1</v>
      </c>
      <c r="AS28" s="469" t="str">
        <f t="shared" si="2"/>
        <v/>
      </c>
      <c r="AT28" s="441">
        <f>IF(AND(COUNTIF(AU$2:AU28,AU28)=1,AU28&lt;&gt;""),AT27+1,AT27)</f>
        <v>1</v>
      </c>
      <c r="AU28" s="469" t="str">
        <f t="shared" si="3"/>
        <v/>
      </c>
      <c r="AV28" s="498" t="str">
        <f t="shared" si="61"/>
        <v/>
      </c>
      <c r="AW28" s="498" t="str">
        <f t="shared" si="62"/>
        <v/>
      </c>
      <c r="AX28" s="441">
        <f>IF(AND(COUNTIF(AY$2:AY28,AY28)=1,AY28&lt;&gt;""),AX27+1,AX27)</f>
        <v>1</v>
      </c>
      <c r="AY28" s="469" t="str">
        <f t="shared" si="4"/>
        <v/>
      </c>
      <c r="AZ28" s="441">
        <f>IF(AND(COUNTIF(BA$2:BA28,BA28)=1,BA28&lt;&gt;""),AZ27+1,AZ27)</f>
        <v>1</v>
      </c>
      <c r="BA28" s="469" t="str">
        <f t="shared" si="5"/>
        <v/>
      </c>
      <c r="BB28" s="498" t="str">
        <f t="shared" si="63"/>
        <v/>
      </c>
      <c r="BC28" s="498" t="str">
        <f t="shared" si="64"/>
        <v/>
      </c>
      <c r="BD28" s="1">
        <f ca="1">IF(COUNTIF(INDIRECT(RIGHT(BD$1,3)&amp;"!"&amp;"$C$49"&amp;":"&amp;"$C$55"),Data0!$AJ28)&gt;=1,"",ROW())</f>
        <v>28</v>
      </c>
      <c r="BE28" s="1" t="str">
        <f t="shared" ca="1" si="65"/>
        <v/>
      </c>
      <c r="BF28" s="1">
        <f ca="1">IF(COUNTIF(INDIRECT(RIGHT(BF$1,3)&amp;"!"&amp;"$C$57"&amp;":"&amp;"$C$59"),Data0!$AK28)&gt;=1,"",ROW())</f>
        <v>28</v>
      </c>
      <c r="BG28" s="1" t="str">
        <f t="shared" ca="1" si="6"/>
        <v/>
      </c>
      <c r="BH28" s="1">
        <f ca="1">IF(COUNTIF(INDIRECT(RIGHT(BH$1,3)&amp;"!"&amp;"$C$49"&amp;":"&amp;"$C$55"),Data0!$AJ28)&gt;=1,"",ROW())</f>
        <v>28</v>
      </c>
      <c r="BI28" s="1" t="str">
        <f t="shared" ca="1" si="7"/>
        <v/>
      </c>
      <c r="BJ28" s="1">
        <f ca="1">IF(COUNTIF(INDIRECT(RIGHT(BJ$1,3)&amp;"!"&amp;"$C$57"&amp;":"&amp;"$C$59"),Data0!$AK28)&gt;=1,"",ROW())</f>
        <v>28</v>
      </c>
      <c r="BK28" s="1" t="str">
        <f t="shared" ca="1" si="8"/>
        <v/>
      </c>
      <c r="BL28" s="1">
        <f ca="1">IF(COUNTIF(INDIRECT(RIGHT(BL$1,3)&amp;"!"&amp;"$C$49"&amp;":"&amp;"$C$55"),Data0!$AJ28)&gt;=1,"",ROW())</f>
        <v>28</v>
      </c>
      <c r="BM28" s="1" t="str">
        <f t="shared" ca="1" si="9"/>
        <v/>
      </c>
      <c r="BN28" s="1">
        <f ca="1">IF(COUNTIF(INDIRECT(RIGHT(BN$1,3)&amp;"!"&amp;"$C$57"&amp;":"&amp;"$C$59"),Data0!$AK28)&gt;=1,"",ROW())</f>
        <v>28</v>
      </c>
      <c r="BO28" s="1" t="str">
        <f t="shared" ca="1" si="10"/>
        <v/>
      </c>
      <c r="BP28" s="1">
        <f ca="1">IF(COUNTIF(INDIRECT(RIGHT(BP$1,3)&amp;"!"&amp;"$C$49"&amp;":"&amp;"$C$55"),Data0!$AJ28)&gt;=1,"",ROW())</f>
        <v>28</v>
      </c>
      <c r="BQ28" s="1" t="str">
        <f t="shared" ca="1" si="11"/>
        <v/>
      </c>
      <c r="BR28" s="1">
        <f ca="1">IF(COUNTIF(INDIRECT(RIGHT(BR$1,3)&amp;"!"&amp;"$C$57"&amp;":"&amp;"$C$59"),Data0!$AK28)&gt;=1,"",ROW())</f>
        <v>28</v>
      </c>
      <c r="BS28" s="1" t="str">
        <f t="shared" ca="1" si="12"/>
        <v/>
      </c>
      <c r="BT28" s="1">
        <f ca="1">IF(COUNTIF(INDIRECT(RIGHT(BT$1,3)&amp;"!"&amp;"$C$49"&amp;":"&amp;"$C$55"),Data0!$AJ28)&gt;=1,"",ROW())</f>
        <v>28</v>
      </c>
      <c r="BU28" s="1" t="str">
        <f t="shared" ca="1" si="13"/>
        <v/>
      </c>
      <c r="BV28" s="1">
        <f ca="1">IF(COUNTIF(INDIRECT(RIGHT(BV$1,3)&amp;"!"&amp;"$C$57"&amp;":"&amp;"$C$59"),Data0!$AK28)&gt;=1,"",ROW())</f>
        <v>28</v>
      </c>
      <c r="BW28" s="1" t="str">
        <f t="shared" ca="1" si="14"/>
        <v/>
      </c>
      <c r="BX28" s="1">
        <f ca="1">IF(COUNTIF(INDIRECT(RIGHT(BX$1,3)&amp;"!"&amp;"$C$49"&amp;":"&amp;"$C$55"),Data0!$AJ28)&gt;=1,"",ROW())</f>
        <v>28</v>
      </c>
      <c r="BY28" s="1" t="str">
        <f t="shared" ca="1" si="15"/>
        <v/>
      </c>
      <c r="BZ28" s="1">
        <f ca="1">IF(COUNTIF(INDIRECT(RIGHT(BZ$1,3)&amp;"!"&amp;"$C$57"&amp;":"&amp;"$C$59"),Data0!$AK28)&gt;=1,"",ROW())</f>
        <v>28</v>
      </c>
      <c r="CA28" s="1" t="str">
        <f t="shared" ca="1" si="16"/>
        <v/>
      </c>
      <c r="CB28" s="1">
        <f ca="1">IF(COUNTIF(INDIRECT(RIGHT(CB$1,3)&amp;"!"&amp;"$C$49"&amp;":"&amp;"$C$55"),Data0!$AP28)&gt;=1,"",ROW())</f>
        <v>28</v>
      </c>
      <c r="CC28" s="1" t="str">
        <f t="shared" ca="1" si="17"/>
        <v/>
      </c>
      <c r="CD28" s="1">
        <f ca="1">IF(COUNTIF(INDIRECT(RIGHT(CD$1,3)&amp;"!"&amp;"$C$57"&amp;":"&amp;"$C$59"),Data0!$AQ28)&gt;=1,"",ROW())</f>
        <v>28</v>
      </c>
      <c r="CE28" s="1" t="str">
        <f t="shared" ca="1" si="18"/>
        <v/>
      </c>
      <c r="CF28" s="1">
        <f ca="1">IF(COUNTIF(INDIRECT(RIGHT(CF$1,3)&amp;"!"&amp;"$C$49"&amp;":"&amp;"$C$55"),Data0!$AP28)&gt;=1,"",ROW())</f>
        <v>28</v>
      </c>
      <c r="CG28" s="1" t="str">
        <f t="shared" ca="1" si="19"/>
        <v/>
      </c>
      <c r="CH28" s="1">
        <f ca="1">IF(COUNTIF(INDIRECT(RIGHT(CH$1,3)&amp;"!"&amp;"$C$57"&amp;":"&amp;"$C$59"),Data0!$AQ28)&gt;=1,"",ROW())</f>
        <v>28</v>
      </c>
      <c r="CI28" s="1" t="str">
        <f t="shared" ca="1" si="20"/>
        <v/>
      </c>
      <c r="CJ28" s="1">
        <f ca="1">IF(COUNTIF(INDIRECT(RIGHT(CJ$1,3)&amp;"!"&amp;"$C$49"&amp;":"&amp;"$C$55"),Data0!$AP28)&gt;=1,"",ROW())</f>
        <v>28</v>
      </c>
      <c r="CK28" s="1" t="str">
        <f t="shared" ca="1" si="21"/>
        <v/>
      </c>
      <c r="CL28" s="1">
        <f ca="1">IF(COUNTIF(INDIRECT(RIGHT(CL$1,3)&amp;"!"&amp;"$C$57"&amp;":"&amp;"$C$59"),Data0!$AQ28)&gt;=1,"",ROW())</f>
        <v>28</v>
      </c>
      <c r="CM28" s="1" t="str">
        <f t="shared" ca="1" si="22"/>
        <v/>
      </c>
      <c r="CN28" s="1">
        <f ca="1">IF(COUNTIF(INDIRECT(RIGHT(CN$1,3)&amp;"!"&amp;"$C$49"&amp;":"&amp;"$C$55"),Data0!$AP28)&gt;=1,"",ROW())</f>
        <v>28</v>
      </c>
      <c r="CO28" s="1" t="str">
        <f t="shared" ca="1" si="23"/>
        <v/>
      </c>
      <c r="CP28" s="1">
        <f ca="1">IF(COUNTIF(INDIRECT(RIGHT(CP$1,3)&amp;"!"&amp;"$C$57"&amp;":"&amp;"$C$59"),Data0!$AQ28)&gt;=1,"",ROW())</f>
        <v>28</v>
      </c>
      <c r="CQ28" s="1" t="str">
        <f t="shared" ca="1" si="24"/>
        <v/>
      </c>
      <c r="CR28" s="1">
        <f ca="1">IF(COUNTIF(INDIRECT(RIGHT(CR$1,3)&amp;"!"&amp;"$C$49"&amp;":"&amp;"$C$55"),Data0!$AP28)&gt;=1,"",ROW())</f>
        <v>28</v>
      </c>
      <c r="CS28" s="1" t="str">
        <f t="shared" ca="1" si="25"/>
        <v/>
      </c>
      <c r="CT28" s="1">
        <f ca="1">IF(COUNTIF(INDIRECT(RIGHT(CT$1,3)&amp;"!"&amp;"$C$57"&amp;":"&amp;"$C$59"),Data0!$AQ28)&gt;=1,"",ROW())</f>
        <v>28</v>
      </c>
      <c r="CU28" s="1" t="str">
        <f t="shared" ca="1" si="26"/>
        <v/>
      </c>
      <c r="CV28" s="1">
        <f ca="1">IF(COUNTIF(INDIRECT(RIGHT(CV$1,3)&amp;"!"&amp;"$C$49"&amp;":"&amp;"$C$55"),Data0!$AP28)&gt;=1,"",ROW())</f>
        <v>28</v>
      </c>
      <c r="CW28" s="1" t="str">
        <f t="shared" ca="1" si="27"/>
        <v/>
      </c>
      <c r="CX28" s="1">
        <f ca="1">IF(COUNTIF(INDIRECT(RIGHT(CX$1,3)&amp;"!"&amp;"$C$57"&amp;":"&amp;"$C$59"),Data0!$AQ28)&gt;=1,"",ROW())</f>
        <v>28</v>
      </c>
      <c r="CY28" s="1" t="str">
        <f t="shared" ca="1" si="28"/>
        <v/>
      </c>
      <c r="CZ28" s="1">
        <f ca="1">IF(COUNTIF(INDIRECT(RIGHT(CZ$1,3)&amp;"!"&amp;"$C$49"&amp;":"&amp;"$C$55"),Data0!$AV28)&gt;=1,"",ROW())</f>
        <v>28</v>
      </c>
      <c r="DA28" s="1" t="str">
        <f t="shared" ca="1" si="29"/>
        <v/>
      </c>
      <c r="DB28" s="1">
        <f ca="1">IF(COUNTIF(INDIRECT(RIGHT(DB$1,3)&amp;"!"&amp;"$C$57"&amp;":"&amp;"$C$59"),Data0!$AW28)&gt;=1,"",ROW())</f>
        <v>28</v>
      </c>
      <c r="DC28" s="1" t="str">
        <f t="shared" ca="1" si="30"/>
        <v/>
      </c>
      <c r="DD28" s="1">
        <f ca="1">IF(COUNTIF(INDIRECT(RIGHT(DD$1,3)&amp;"!"&amp;"$C$49"&amp;":"&amp;"$C$55"),Data0!$AV28)&gt;=1,"",ROW())</f>
        <v>28</v>
      </c>
      <c r="DE28" s="1" t="str">
        <f t="shared" ca="1" si="31"/>
        <v/>
      </c>
      <c r="DF28" s="1">
        <f ca="1">IF(COUNTIF(INDIRECT(RIGHT(DF$1,3)&amp;"!"&amp;"$C$57"&amp;":"&amp;"$C$59"),Data0!$AW28)&gt;=1,"",ROW())</f>
        <v>28</v>
      </c>
      <c r="DG28" s="1" t="str">
        <f t="shared" ca="1" si="32"/>
        <v/>
      </c>
      <c r="DH28" s="1">
        <f ca="1">IF(COUNTIF(INDIRECT(RIGHT(DH$1,3)&amp;"!"&amp;"$C$49"&amp;":"&amp;"$C$55"),Data0!$AV28)&gt;=1,"",ROW())</f>
        <v>28</v>
      </c>
      <c r="DI28" s="1" t="str">
        <f t="shared" ca="1" si="33"/>
        <v/>
      </c>
      <c r="DJ28" s="1">
        <f ca="1">IF(COUNTIF(INDIRECT(RIGHT(DJ$1,3)&amp;"!"&amp;"$C$57"&amp;":"&amp;"$C$59"),Data0!$AW28)&gt;=1,"",ROW())</f>
        <v>28</v>
      </c>
      <c r="DK28" s="1" t="str">
        <f t="shared" ca="1" si="34"/>
        <v/>
      </c>
      <c r="DL28" s="1">
        <f ca="1">IF(COUNTIF(INDIRECT(RIGHT(DL$1,3)&amp;"!"&amp;"$C$49"&amp;":"&amp;"$C$55"),Data0!$AV28)&gt;=1,"",ROW())</f>
        <v>28</v>
      </c>
      <c r="DM28" s="1" t="str">
        <f t="shared" ca="1" si="35"/>
        <v/>
      </c>
      <c r="DN28" s="1">
        <f ca="1">IF(COUNTIF(INDIRECT(RIGHT(DN$1,3)&amp;"!"&amp;"$C$47"&amp;":"&amp;"$C$59"),Data0!$AW28)&gt;=1,"",ROW())</f>
        <v>28</v>
      </c>
      <c r="DO28" s="1" t="str">
        <f t="shared" ca="1" si="36"/>
        <v/>
      </c>
      <c r="DP28" s="1">
        <f ca="1">IF(COUNTIF(INDIRECT(RIGHT(DP$1,3)&amp;"!"&amp;"$C$49"&amp;":"&amp;"$C$55"),Data0!$AV28)&gt;=1,"",ROW())</f>
        <v>28</v>
      </c>
      <c r="DQ28" s="1" t="str">
        <f t="shared" ca="1" si="37"/>
        <v/>
      </c>
      <c r="DR28" s="1">
        <f ca="1">IF(COUNTIF(INDIRECT(RIGHT(DR$1,3)&amp;"!"&amp;"$C$57"&amp;":"&amp;"$C$59"),Data0!$AW28)&gt;=1,"",ROW())</f>
        <v>28</v>
      </c>
      <c r="DS28" s="1" t="str">
        <f t="shared" ca="1" si="38"/>
        <v/>
      </c>
      <c r="DT28" s="1">
        <f ca="1">IF(COUNTIF(INDIRECT(RIGHT(DT$1,3)&amp;"!"&amp;"$C$49"&amp;":"&amp;"$C$55"),Data0!$AV28)&gt;=1,"",ROW())</f>
        <v>28</v>
      </c>
      <c r="DU28" s="1" t="str">
        <f t="shared" ca="1" si="39"/>
        <v/>
      </c>
      <c r="DV28" s="1">
        <f ca="1">IF(COUNTIF(INDIRECT(RIGHT(DV$1,3)&amp;"!"&amp;"$C$57"&amp;":"&amp;"$C$59"),Data0!$AW28)&gt;=1,"",ROW())</f>
        <v>28</v>
      </c>
      <c r="DW28" s="1" t="str">
        <f t="shared" ca="1" si="40"/>
        <v/>
      </c>
      <c r="DX28" s="1">
        <f ca="1">IF(COUNTIF(INDIRECT(RIGHT(DX$1,3)&amp;"!"&amp;"$C$49"&amp;":"&amp;"$C$55"),Data0!$BB28)&gt;=1,"",ROW())</f>
        <v>28</v>
      </c>
      <c r="DY28" s="1" t="str">
        <f t="shared" ca="1" si="41"/>
        <v/>
      </c>
      <c r="DZ28" s="1">
        <f ca="1">IF(COUNTIF(INDIRECT(RIGHT(DZ$1,3)&amp;"!"&amp;"$C$57"&amp;":"&amp;"$C$59"),Data0!$BC28)&gt;=1,"",ROW())</f>
        <v>28</v>
      </c>
      <c r="EA28" s="1" t="str">
        <f t="shared" ca="1" si="42"/>
        <v/>
      </c>
      <c r="EB28" s="1">
        <f ca="1">IF(COUNTIF(INDIRECT(RIGHT(EB$1,3)&amp;"!"&amp;"$C$49"&amp;":"&amp;"$C$55"),Data0!$BB28)&gt;=1,"",ROW())</f>
        <v>28</v>
      </c>
      <c r="EC28" s="1" t="str">
        <f t="shared" ca="1" si="43"/>
        <v/>
      </c>
      <c r="ED28" s="1">
        <f ca="1">IF(COUNTIF(INDIRECT(RIGHT(ED$1,3)&amp;"!"&amp;"$C$57"&amp;":"&amp;"$C$59"),Data0!$BC28)&gt;=1,"",ROW())</f>
        <v>28</v>
      </c>
      <c r="EE28" s="1" t="str">
        <f t="shared" ca="1" si="44"/>
        <v/>
      </c>
      <c r="EF28" s="1">
        <f ca="1">IF(COUNTIF(INDIRECT(RIGHT(EF$1,3)&amp;"!"&amp;"$C$49"&amp;":"&amp;"$C$55"),Data0!$BB28)&gt;=1,"",ROW())</f>
        <v>28</v>
      </c>
      <c r="EG28" s="1" t="str">
        <f t="shared" ca="1" si="45"/>
        <v/>
      </c>
      <c r="EH28" s="1">
        <f ca="1">IF(COUNTIF(INDIRECT(RIGHT(EH$1,3)&amp;"!"&amp;"$C$57"&amp;":"&amp;"$C$59"),Data0!$BC28)&gt;=1,"",ROW())</f>
        <v>28</v>
      </c>
      <c r="EI28" s="1" t="str">
        <f t="shared" ca="1" si="46"/>
        <v/>
      </c>
      <c r="EJ28" s="1">
        <f ca="1">IF(COUNTIF(INDIRECT(RIGHT(EJ$1,3)&amp;"!"&amp;"$C$49"&amp;":"&amp;"$C$55"),Data0!$BB28)&gt;=1,"",ROW())</f>
        <v>28</v>
      </c>
      <c r="EK28" s="1" t="str">
        <f t="shared" ca="1" si="47"/>
        <v/>
      </c>
      <c r="EL28" s="1">
        <f ca="1">IF(COUNTIF(INDIRECT(RIGHT(EL$1,3)&amp;"!"&amp;"$C$57"&amp;":"&amp;"$C$59"),Data0!$BC28)&gt;=1,"",ROW())</f>
        <v>28</v>
      </c>
      <c r="EM28" s="1" t="str">
        <f t="shared" ca="1" si="48"/>
        <v/>
      </c>
      <c r="EN28" s="1">
        <f ca="1">IF(COUNTIF(INDIRECT(RIGHT(EN$1,3)&amp;"!"&amp;"$C$49"&amp;":"&amp;"$C$55"),Data0!$BB28)&gt;=1,"",ROW())</f>
        <v>28</v>
      </c>
      <c r="EO28" s="1" t="str">
        <f t="shared" ca="1" si="49"/>
        <v/>
      </c>
      <c r="EP28" s="1">
        <f ca="1">IF(COUNTIF(INDIRECT(RIGHT(EP$1,3)&amp;"!"&amp;"$C$57"&amp;":"&amp;"$C$59"),Data0!$BC28)&gt;=1,"",ROW())</f>
        <v>28</v>
      </c>
      <c r="EQ28" s="1" t="str">
        <f t="shared" ca="1" si="50"/>
        <v/>
      </c>
      <c r="ER28" s="1">
        <f ca="1">IF(COUNTIF(INDIRECT(RIGHT(ER$1,3)&amp;"!"&amp;"$C$49"&amp;":"&amp;"$C$55"),Data0!$BB28)&gt;=1,"",ROW())</f>
        <v>28</v>
      </c>
      <c r="ES28" s="1" t="str">
        <f t="shared" ca="1" si="51"/>
        <v/>
      </c>
      <c r="ET28" s="1">
        <f ca="1">IF(COUNTIF(INDIRECT(RIGHT(ET$1,3)&amp;"!"&amp;"$C$57"&amp;":"&amp;"$C$59"),Data0!$BC28)&gt;=1,"",ROW())</f>
        <v>28</v>
      </c>
      <c r="EU28" s="1" t="str">
        <f t="shared" ca="1" si="52"/>
        <v/>
      </c>
    </row>
    <row r="29" spans="1:151" ht="15">
      <c r="A29" s="23" t="str">
        <f t="shared" si="66"/>
        <v>2.</v>
      </c>
      <c r="B29" s="23" t="s">
        <v>140</v>
      </c>
      <c r="C29" s="23" t="s">
        <v>105</v>
      </c>
      <c r="D29" s="23" t="s">
        <v>102</v>
      </c>
      <c r="F29"/>
      <c r="G29" s="6"/>
      <c r="I29" s="23">
        <v>30</v>
      </c>
      <c r="J29" s="1"/>
      <c r="Y29"/>
      <c r="Z29"/>
      <c r="AA29" s="23" t="s">
        <v>202</v>
      </c>
      <c r="AB29" s="23" t="s">
        <v>173</v>
      </c>
      <c r="AD29" s="520">
        <v>1.85</v>
      </c>
      <c r="AE29" s="525" t="s">
        <v>1132</v>
      </c>
      <c r="AF29" s="441">
        <f>IF(AND(COUNTIF(AG$2:AG29,AG29)=1,AG29&lt;&gt;""),AF28+1,AF28)</f>
        <v>1</v>
      </c>
      <c r="AG29" s="469" t="str">
        <f t="shared" si="55"/>
        <v/>
      </c>
      <c r="AH29" s="441">
        <f>IF(AND(COUNTIF(AI$2:AI29,AI29)=1,AI29&lt;&gt;""),AH28+1,AH28)</f>
        <v>1</v>
      </c>
      <c r="AI29" s="469" t="str">
        <f t="shared" si="56"/>
        <v/>
      </c>
      <c r="AJ29" s="498" t="str">
        <f t="shared" si="57"/>
        <v/>
      </c>
      <c r="AK29" s="498" t="str">
        <f t="shared" si="58"/>
        <v/>
      </c>
      <c r="AL29" s="441">
        <f>IF(AND(COUNTIF(AM$2:AM29,AM29)=1,AM29&lt;&gt;""),AL28+1,AL28)</f>
        <v>1</v>
      </c>
      <c r="AM29" s="469" t="str">
        <f t="shared" si="0"/>
        <v/>
      </c>
      <c r="AN29" s="441">
        <f>IF(AND(COUNTIF(AO$2:AO29,AO29)=1,AO29&lt;&gt;""),AN28+1,AN28)</f>
        <v>1</v>
      </c>
      <c r="AO29" s="469" t="str">
        <f t="shared" si="1"/>
        <v/>
      </c>
      <c r="AP29" s="498" t="str">
        <f t="shared" si="59"/>
        <v/>
      </c>
      <c r="AQ29" s="498" t="str">
        <f t="shared" si="60"/>
        <v/>
      </c>
      <c r="AR29" s="441">
        <f>IF(AND(COUNTIF(AS$2:AS29,AS29)=1,AS29&lt;&gt;""),AR28+1,AR28)</f>
        <v>1</v>
      </c>
      <c r="AS29" s="469" t="str">
        <f t="shared" si="2"/>
        <v/>
      </c>
      <c r="AT29" s="441">
        <f>IF(AND(COUNTIF(AU$2:AU29,AU29)=1,AU29&lt;&gt;""),AT28+1,AT28)</f>
        <v>1</v>
      </c>
      <c r="AU29" s="469" t="str">
        <f t="shared" si="3"/>
        <v/>
      </c>
      <c r="AV29" s="498" t="str">
        <f t="shared" si="61"/>
        <v/>
      </c>
      <c r="AW29" s="498" t="str">
        <f t="shared" si="62"/>
        <v/>
      </c>
      <c r="AX29" s="441">
        <f>IF(AND(COUNTIF(AY$2:AY29,AY29)=1,AY29&lt;&gt;""),AX28+1,AX28)</f>
        <v>1</v>
      </c>
      <c r="AY29" s="469" t="str">
        <f t="shared" si="4"/>
        <v/>
      </c>
      <c r="AZ29" s="441">
        <f>IF(AND(COUNTIF(BA$2:BA29,BA29)=1,BA29&lt;&gt;""),AZ28+1,AZ28)</f>
        <v>1</v>
      </c>
      <c r="BA29" s="469" t="str">
        <f t="shared" si="5"/>
        <v/>
      </c>
      <c r="BB29" s="498" t="str">
        <f t="shared" si="63"/>
        <v/>
      </c>
      <c r="BC29" s="498" t="str">
        <f t="shared" si="64"/>
        <v/>
      </c>
      <c r="BD29" s="1">
        <f ca="1">IF(COUNTIF(INDIRECT(RIGHT(BD$1,3)&amp;"!"&amp;"$C$49"&amp;":"&amp;"$C$55"),Data0!$AJ29)&gt;=1,"",ROW())</f>
        <v>29</v>
      </c>
      <c r="BE29" s="1" t="str">
        <f t="shared" ca="1" si="65"/>
        <v/>
      </c>
      <c r="BF29" s="1">
        <f ca="1">IF(COUNTIF(INDIRECT(RIGHT(BF$1,3)&amp;"!"&amp;"$C$57"&amp;":"&amp;"$C$59"),Data0!$AK29)&gt;=1,"",ROW())</f>
        <v>29</v>
      </c>
      <c r="BG29" s="1" t="str">
        <f t="shared" ca="1" si="6"/>
        <v/>
      </c>
      <c r="BH29" s="1">
        <f ca="1">IF(COUNTIF(INDIRECT(RIGHT(BH$1,3)&amp;"!"&amp;"$C$49"&amp;":"&amp;"$C$55"),Data0!$AJ29)&gt;=1,"",ROW())</f>
        <v>29</v>
      </c>
      <c r="BI29" s="1" t="str">
        <f t="shared" ca="1" si="7"/>
        <v/>
      </c>
      <c r="BJ29" s="1">
        <f ca="1">IF(COUNTIF(INDIRECT(RIGHT(BJ$1,3)&amp;"!"&amp;"$C$57"&amp;":"&amp;"$C$59"),Data0!$AK29)&gt;=1,"",ROW())</f>
        <v>29</v>
      </c>
      <c r="BK29" s="1" t="str">
        <f t="shared" ca="1" si="8"/>
        <v/>
      </c>
      <c r="BL29" s="1">
        <f ca="1">IF(COUNTIF(INDIRECT(RIGHT(BL$1,3)&amp;"!"&amp;"$C$49"&amp;":"&amp;"$C$55"),Data0!$AJ29)&gt;=1,"",ROW())</f>
        <v>29</v>
      </c>
      <c r="BM29" s="1" t="str">
        <f t="shared" ca="1" si="9"/>
        <v/>
      </c>
      <c r="BN29" s="1">
        <f ca="1">IF(COUNTIF(INDIRECT(RIGHT(BN$1,3)&amp;"!"&amp;"$C$57"&amp;":"&amp;"$C$59"),Data0!$AK29)&gt;=1,"",ROW())</f>
        <v>29</v>
      </c>
      <c r="BO29" s="1" t="str">
        <f t="shared" ca="1" si="10"/>
        <v/>
      </c>
      <c r="BP29" s="1">
        <f ca="1">IF(COUNTIF(INDIRECT(RIGHT(BP$1,3)&amp;"!"&amp;"$C$49"&amp;":"&amp;"$C$55"),Data0!$AJ29)&gt;=1,"",ROW())</f>
        <v>29</v>
      </c>
      <c r="BQ29" s="1" t="str">
        <f t="shared" ca="1" si="11"/>
        <v/>
      </c>
      <c r="BR29" s="1">
        <f ca="1">IF(COUNTIF(INDIRECT(RIGHT(BR$1,3)&amp;"!"&amp;"$C$57"&amp;":"&amp;"$C$59"),Data0!$AK29)&gt;=1,"",ROW())</f>
        <v>29</v>
      </c>
      <c r="BS29" s="1" t="str">
        <f t="shared" ca="1" si="12"/>
        <v/>
      </c>
      <c r="BT29" s="1">
        <f ca="1">IF(COUNTIF(INDIRECT(RIGHT(BT$1,3)&amp;"!"&amp;"$C$49"&amp;":"&amp;"$C$55"),Data0!$AJ29)&gt;=1,"",ROW())</f>
        <v>29</v>
      </c>
      <c r="BU29" s="1" t="str">
        <f t="shared" ca="1" si="13"/>
        <v/>
      </c>
      <c r="BV29" s="1">
        <f ca="1">IF(COUNTIF(INDIRECT(RIGHT(BV$1,3)&amp;"!"&amp;"$C$57"&amp;":"&amp;"$C$59"),Data0!$AK29)&gt;=1,"",ROW())</f>
        <v>29</v>
      </c>
      <c r="BW29" s="1" t="str">
        <f t="shared" ca="1" si="14"/>
        <v/>
      </c>
      <c r="BX29" s="1">
        <f ca="1">IF(COUNTIF(INDIRECT(RIGHT(BX$1,3)&amp;"!"&amp;"$C$49"&amp;":"&amp;"$C$55"),Data0!$AJ29)&gt;=1,"",ROW())</f>
        <v>29</v>
      </c>
      <c r="BY29" s="1" t="str">
        <f t="shared" ca="1" si="15"/>
        <v/>
      </c>
      <c r="BZ29" s="1">
        <f ca="1">IF(COUNTIF(INDIRECT(RIGHT(BZ$1,3)&amp;"!"&amp;"$C$57"&amp;":"&amp;"$C$59"),Data0!$AK29)&gt;=1,"",ROW())</f>
        <v>29</v>
      </c>
      <c r="CA29" s="1" t="str">
        <f t="shared" ca="1" si="16"/>
        <v/>
      </c>
      <c r="CB29" s="1">
        <f ca="1">IF(COUNTIF(INDIRECT(RIGHT(CB$1,3)&amp;"!"&amp;"$C$49"&amp;":"&amp;"$C$55"),Data0!$AP29)&gt;=1,"",ROW())</f>
        <v>29</v>
      </c>
      <c r="CC29" s="1" t="str">
        <f t="shared" ca="1" si="17"/>
        <v/>
      </c>
      <c r="CD29" s="1">
        <f ca="1">IF(COUNTIF(INDIRECT(RIGHT(CD$1,3)&amp;"!"&amp;"$C$57"&amp;":"&amp;"$C$59"),Data0!$AQ29)&gt;=1,"",ROW())</f>
        <v>29</v>
      </c>
      <c r="CE29" s="1" t="str">
        <f t="shared" ca="1" si="18"/>
        <v/>
      </c>
      <c r="CF29" s="1">
        <f ca="1">IF(COUNTIF(INDIRECT(RIGHT(CF$1,3)&amp;"!"&amp;"$C$49"&amp;":"&amp;"$C$55"),Data0!$AP29)&gt;=1,"",ROW())</f>
        <v>29</v>
      </c>
      <c r="CG29" s="1" t="str">
        <f t="shared" ca="1" si="19"/>
        <v/>
      </c>
      <c r="CH29" s="1">
        <f ca="1">IF(COUNTIF(INDIRECT(RIGHT(CH$1,3)&amp;"!"&amp;"$C$57"&amp;":"&amp;"$C$59"),Data0!$AQ29)&gt;=1,"",ROW())</f>
        <v>29</v>
      </c>
      <c r="CI29" s="1" t="str">
        <f t="shared" ca="1" si="20"/>
        <v/>
      </c>
      <c r="CJ29" s="1">
        <f ca="1">IF(COUNTIF(INDIRECT(RIGHT(CJ$1,3)&amp;"!"&amp;"$C$49"&amp;":"&amp;"$C$55"),Data0!$AP29)&gt;=1,"",ROW())</f>
        <v>29</v>
      </c>
      <c r="CK29" s="1" t="str">
        <f t="shared" ca="1" si="21"/>
        <v/>
      </c>
      <c r="CL29" s="1">
        <f ca="1">IF(COUNTIF(INDIRECT(RIGHT(CL$1,3)&amp;"!"&amp;"$C$57"&amp;":"&amp;"$C$59"),Data0!$AQ29)&gt;=1,"",ROW())</f>
        <v>29</v>
      </c>
      <c r="CM29" s="1" t="str">
        <f t="shared" ca="1" si="22"/>
        <v/>
      </c>
      <c r="CN29" s="1">
        <f ca="1">IF(COUNTIF(INDIRECT(RIGHT(CN$1,3)&amp;"!"&amp;"$C$49"&amp;":"&amp;"$C$55"),Data0!$AP29)&gt;=1,"",ROW())</f>
        <v>29</v>
      </c>
      <c r="CO29" s="1" t="str">
        <f t="shared" ca="1" si="23"/>
        <v/>
      </c>
      <c r="CP29" s="1">
        <f ca="1">IF(COUNTIF(INDIRECT(RIGHT(CP$1,3)&amp;"!"&amp;"$C$57"&amp;":"&amp;"$C$59"),Data0!$AQ29)&gt;=1,"",ROW())</f>
        <v>29</v>
      </c>
      <c r="CQ29" s="1" t="str">
        <f t="shared" ca="1" si="24"/>
        <v/>
      </c>
      <c r="CR29" s="1">
        <f ca="1">IF(COUNTIF(INDIRECT(RIGHT(CR$1,3)&amp;"!"&amp;"$C$49"&amp;":"&amp;"$C$55"),Data0!$AP29)&gt;=1,"",ROW())</f>
        <v>29</v>
      </c>
      <c r="CS29" s="1" t="str">
        <f t="shared" ca="1" si="25"/>
        <v/>
      </c>
      <c r="CT29" s="1">
        <f ca="1">IF(COUNTIF(INDIRECT(RIGHT(CT$1,3)&amp;"!"&amp;"$C$57"&amp;":"&amp;"$C$59"),Data0!$AQ29)&gt;=1,"",ROW())</f>
        <v>29</v>
      </c>
      <c r="CU29" s="1" t="str">
        <f t="shared" ca="1" si="26"/>
        <v/>
      </c>
      <c r="CV29" s="1">
        <f ca="1">IF(COUNTIF(INDIRECT(RIGHT(CV$1,3)&amp;"!"&amp;"$C$49"&amp;":"&amp;"$C$55"),Data0!$AP29)&gt;=1,"",ROW())</f>
        <v>29</v>
      </c>
      <c r="CW29" s="1" t="str">
        <f t="shared" ca="1" si="27"/>
        <v/>
      </c>
      <c r="CX29" s="1">
        <f ca="1">IF(COUNTIF(INDIRECT(RIGHT(CX$1,3)&amp;"!"&amp;"$C$57"&amp;":"&amp;"$C$59"),Data0!$AQ29)&gt;=1,"",ROW())</f>
        <v>29</v>
      </c>
      <c r="CY29" s="1" t="str">
        <f t="shared" ca="1" si="28"/>
        <v/>
      </c>
      <c r="CZ29" s="1">
        <f ca="1">IF(COUNTIF(INDIRECT(RIGHT(CZ$1,3)&amp;"!"&amp;"$C$49"&amp;":"&amp;"$C$55"),Data0!$AV29)&gt;=1,"",ROW())</f>
        <v>29</v>
      </c>
      <c r="DA29" s="1" t="str">
        <f t="shared" ca="1" si="29"/>
        <v/>
      </c>
      <c r="DB29" s="1">
        <f ca="1">IF(COUNTIF(INDIRECT(RIGHT(DB$1,3)&amp;"!"&amp;"$C$57"&amp;":"&amp;"$C$59"),Data0!$AW29)&gt;=1,"",ROW())</f>
        <v>29</v>
      </c>
      <c r="DC29" s="1" t="str">
        <f t="shared" ca="1" si="30"/>
        <v/>
      </c>
      <c r="DD29" s="1">
        <f ca="1">IF(COUNTIF(INDIRECT(RIGHT(DD$1,3)&amp;"!"&amp;"$C$49"&amp;":"&amp;"$C$55"),Data0!$AV29)&gt;=1,"",ROW())</f>
        <v>29</v>
      </c>
      <c r="DE29" s="1" t="str">
        <f t="shared" ca="1" si="31"/>
        <v/>
      </c>
      <c r="DF29" s="1">
        <f ca="1">IF(COUNTIF(INDIRECT(RIGHT(DF$1,3)&amp;"!"&amp;"$C$57"&amp;":"&amp;"$C$59"),Data0!$AW29)&gt;=1,"",ROW())</f>
        <v>29</v>
      </c>
      <c r="DG29" s="1" t="str">
        <f t="shared" ca="1" si="32"/>
        <v/>
      </c>
      <c r="DH29" s="1">
        <f ca="1">IF(COUNTIF(INDIRECT(RIGHT(DH$1,3)&amp;"!"&amp;"$C$49"&amp;":"&amp;"$C$55"),Data0!$AV29)&gt;=1,"",ROW())</f>
        <v>29</v>
      </c>
      <c r="DI29" s="1" t="str">
        <f t="shared" ca="1" si="33"/>
        <v/>
      </c>
      <c r="DJ29" s="1">
        <f ca="1">IF(COUNTIF(INDIRECT(RIGHT(DJ$1,3)&amp;"!"&amp;"$C$57"&amp;":"&amp;"$C$59"),Data0!$AW29)&gt;=1,"",ROW())</f>
        <v>29</v>
      </c>
      <c r="DK29" s="1" t="str">
        <f t="shared" ca="1" si="34"/>
        <v/>
      </c>
      <c r="DL29" s="1">
        <f ca="1">IF(COUNTIF(INDIRECT(RIGHT(DL$1,3)&amp;"!"&amp;"$C$49"&amp;":"&amp;"$C$55"),Data0!$AV29)&gt;=1,"",ROW())</f>
        <v>29</v>
      </c>
      <c r="DM29" s="1" t="str">
        <f t="shared" ca="1" si="35"/>
        <v/>
      </c>
      <c r="DN29" s="1">
        <f ca="1">IF(COUNTIF(INDIRECT(RIGHT(DN$1,3)&amp;"!"&amp;"$C$47"&amp;":"&amp;"$C$59"),Data0!$AW29)&gt;=1,"",ROW())</f>
        <v>29</v>
      </c>
      <c r="DO29" s="1" t="str">
        <f t="shared" ca="1" si="36"/>
        <v/>
      </c>
      <c r="DP29" s="1">
        <f ca="1">IF(COUNTIF(INDIRECT(RIGHT(DP$1,3)&amp;"!"&amp;"$C$49"&amp;":"&amp;"$C$55"),Data0!$AV29)&gt;=1,"",ROW())</f>
        <v>29</v>
      </c>
      <c r="DQ29" s="1" t="str">
        <f t="shared" ca="1" si="37"/>
        <v/>
      </c>
      <c r="DR29" s="1">
        <f ca="1">IF(COUNTIF(INDIRECT(RIGHT(DR$1,3)&amp;"!"&amp;"$C$57"&amp;":"&amp;"$C$59"),Data0!$AW29)&gt;=1,"",ROW())</f>
        <v>29</v>
      </c>
      <c r="DS29" s="1" t="str">
        <f t="shared" ca="1" si="38"/>
        <v/>
      </c>
      <c r="DT29" s="1">
        <f ca="1">IF(COUNTIF(INDIRECT(RIGHT(DT$1,3)&amp;"!"&amp;"$C$49"&amp;":"&amp;"$C$55"),Data0!$AV29)&gt;=1,"",ROW())</f>
        <v>29</v>
      </c>
      <c r="DU29" s="1" t="str">
        <f t="shared" ca="1" si="39"/>
        <v/>
      </c>
      <c r="DV29" s="1">
        <f ca="1">IF(COUNTIF(INDIRECT(RIGHT(DV$1,3)&amp;"!"&amp;"$C$57"&amp;":"&amp;"$C$59"),Data0!$AW29)&gt;=1,"",ROW())</f>
        <v>29</v>
      </c>
      <c r="DW29" s="1" t="str">
        <f t="shared" ca="1" si="40"/>
        <v/>
      </c>
      <c r="DX29" s="1">
        <f ca="1">IF(COUNTIF(INDIRECT(RIGHT(DX$1,3)&amp;"!"&amp;"$C$49"&amp;":"&amp;"$C$55"),Data0!$BB29)&gt;=1,"",ROW())</f>
        <v>29</v>
      </c>
      <c r="DY29" s="1" t="str">
        <f t="shared" ca="1" si="41"/>
        <v/>
      </c>
      <c r="DZ29" s="1">
        <f ca="1">IF(COUNTIF(INDIRECT(RIGHT(DZ$1,3)&amp;"!"&amp;"$C$57"&amp;":"&amp;"$C$59"),Data0!$BC29)&gt;=1,"",ROW())</f>
        <v>29</v>
      </c>
      <c r="EA29" s="1" t="str">
        <f t="shared" ca="1" si="42"/>
        <v/>
      </c>
      <c r="EB29" s="1">
        <f ca="1">IF(COUNTIF(INDIRECT(RIGHT(EB$1,3)&amp;"!"&amp;"$C$49"&amp;":"&amp;"$C$55"),Data0!$BB29)&gt;=1,"",ROW())</f>
        <v>29</v>
      </c>
      <c r="EC29" s="1" t="str">
        <f t="shared" ca="1" si="43"/>
        <v/>
      </c>
      <c r="ED29" s="1">
        <f ca="1">IF(COUNTIF(INDIRECT(RIGHT(ED$1,3)&amp;"!"&amp;"$C$57"&amp;":"&amp;"$C$59"),Data0!$BC29)&gt;=1,"",ROW())</f>
        <v>29</v>
      </c>
      <c r="EE29" s="1" t="str">
        <f t="shared" ca="1" si="44"/>
        <v/>
      </c>
      <c r="EF29" s="1">
        <f ca="1">IF(COUNTIF(INDIRECT(RIGHT(EF$1,3)&amp;"!"&amp;"$C$49"&amp;":"&amp;"$C$55"),Data0!$BB29)&gt;=1,"",ROW())</f>
        <v>29</v>
      </c>
      <c r="EG29" s="1" t="str">
        <f t="shared" ca="1" si="45"/>
        <v/>
      </c>
      <c r="EH29" s="1">
        <f ca="1">IF(COUNTIF(INDIRECT(RIGHT(EH$1,3)&amp;"!"&amp;"$C$57"&amp;":"&amp;"$C$59"),Data0!$BC29)&gt;=1,"",ROW())</f>
        <v>29</v>
      </c>
      <c r="EI29" s="1" t="str">
        <f t="shared" ca="1" si="46"/>
        <v/>
      </c>
      <c r="EJ29" s="1">
        <f ca="1">IF(COUNTIF(INDIRECT(RIGHT(EJ$1,3)&amp;"!"&amp;"$C$49"&amp;":"&amp;"$C$55"),Data0!$BB29)&gt;=1,"",ROW())</f>
        <v>29</v>
      </c>
      <c r="EK29" s="1" t="str">
        <f t="shared" ca="1" si="47"/>
        <v/>
      </c>
      <c r="EL29" s="1">
        <f ca="1">IF(COUNTIF(INDIRECT(RIGHT(EL$1,3)&amp;"!"&amp;"$C$57"&amp;":"&amp;"$C$59"),Data0!$BC29)&gt;=1,"",ROW())</f>
        <v>29</v>
      </c>
      <c r="EM29" s="1" t="str">
        <f t="shared" ca="1" si="48"/>
        <v/>
      </c>
      <c r="EN29" s="1">
        <f ca="1">IF(COUNTIF(INDIRECT(RIGHT(EN$1,3)&amp;"!"&amp;"$C$49"&amp;":"&amp;"$C$55"),Data0!$BB29)&gt;=1,"",ROW())</f>
        <v>29</v>
      </c>
      <c r="EO29" s="1" t="str">
        <f t="shared" ca="1" si="49"/>
        <v/>
      </c>
      <c r="EP29" s="1">
        <f ca="1">IF(COUNTIF(INDIRECT(RIGHT(EP$1,3)&amp;"!"&amp;"$C$57"&amp;":"&amp;"$C$59"),Data0!$BC29)&gt;=1,"",ROW())</f>
        <v>29</v>
      </c>
      <c r="EQ29" s="1" t="str">
        <f t="shared" ca="1" si="50"/>
        <v/>
      </c>
      <c r="ER29" s="1">
        <f ca="1">IF(COUNTIF(INDIRECT(RIGHT(ER$1,3)&amp;"!"&amp;"$C$49"&amp;":"&amp;"$C$55"),Data0!$BB29)&gt;=1,"",ROW())</f>
        <v>29</v>
      </c>
      <c r="ES29" s="1" t="str">
        <f t="shared" ca="1" si="51"/>
        <v/>
      </c>
      <c r="ET29" s="1">
        <f ca="1">IF(COUNTIF(INDIRECT(RIGHT(ET$1,3)&amp;"!"&amp;"$C$57"&amp;":"&amp;"$C$59"),Data0!$BC29)&gt;=1,"",ROW())</f>
        <v>29</v>
      </c>
      <c r="EU29" s="1" t="str">
        <f t="shared" ca="1" si="52"/>
        <v/>
      </c>
    </row>
    <row r="30" spans="1:151" ht="15">
      <c r="A30" s="22" t="str">
        <f t="shared" si="66"/>
        <v>3.</v>
      </c>
      <c r="B30" s="22" t="s">
        <v>147</v>
      </c>
      <c r="C30" s="22" t="s">
        <v>107</v>
      </c>
      <c r="D30" s="22" t="s">
        <v>107</v>
      </c>
      <c r="F30"/>
      <c r="G30" s="6"/>
      <c r="Y30"/>
      <c r="Z30"/>
      <c r="AA30" s="22" t="s">
        <v>203</v>
      </c>
      <c r="AB30" s="22" t="s">
        <v>174</v>
      </c>
      <c r="AD30" s="519">
        <v>1.9</v>
      </c>
      <c r="AE30" s="526" t="s">
        <v>1133</v>
      </c>
      <c r="AF30" s="441">
        <f>IF(AND(COUNTIF(AG$2:AG30,AG30)=1,AG30&lt;&gt;""),AF29+1,AF29)</f>
        <v>1</v>
      </c>
      <c r="AG30" s="469" t="str">
        <f t="shared" si="55"/>
        <v/>
      </c>
      <c r="AH30" s="441">
        <f>IF(AND(COUNTIF(AI$2:AI30,AI30)=1,AI30&lt;&gt;""),AH29+1,AH29)</f>
        <v>1</v>
      </c>
      <c r="AI30" s="469" t="str">
        <f t="shared" si="56"/>
        <v/>
      </c>
      <c r="AJ30" s="498" t="str">
        <f t="shared" si="57"/>
        <v/>
      </c>
      <c r="AK30" s="498" t="str">
        <f t="shared" si="58"/>
        <v/>
      </c>
      <c r="AL30" s="441">
        <f>IF(AND(COUNTIF(AM$2:AM30,AM30)=1,AM30&lt;&gt;""),AL29+1,AL29)</f>
        <v>1</v>
      </c>
      <c r="AM30" s="469" t="str">
        <f t="shared" si="0"/>
        <v/>
      </c>
      <c r="AN30" s="441">
        <f>IF(AND(COUNTIF(AO$2:AO30,AO30)=1,AO30&lt;&gt;""),AN29+1,AN29)</f>
        <v>1</v>
      </c>
      <c r="AO30" s="469" t="str">
        <f t="shared" si="1"/>
        <v/>
      </c>
      <c r="AP30" s="498" t="str">
        <f t="shared" si="59"/>
        <v/>
      </c>
      <c r="AQ30" s="498" t="str">
        <f t="shared" si="60"/>
        <v/>
      </c>
      <c r="AR30" s="441">
        <f>IF(AND(COUNTIF(AS$2:AS30,AS30)=1,AS30&lt;&gt;""),AR29+1,AR29)</f>
        <v>1</v>
      </c>
      <c r="AS30" s="469" t="str">
        <f t="shared" si="2"/>
        <v/>
      </c>
      <c r="AT30" s="441">
        <f>IF(AND(COUNTIF(AU$2:AU30,AU30)=1,AU30&lt;&gt;""),AT29+1,AT29)</f>
        <v>1</v>
      </c>
      <c r="AU30" s="469" t="str">
        <f t="shared" si="3"/>
        <v/>
      </c>
      <c r="AV30" s="498" t="str">
        <f t="shared" si="61"/>
        <v/>
      </c>
      <c r="AW30" s="498" t="str">
        <f t="shared" si="62"/>
        <v/>
      </c>
      <c r="AX30" s="441">
        <f>IF(AND(COUNTIF(AY$2:AY30,AY30)=1,AY30&lt;&gt;""),AX29+1,AX29)</f>
        <v>1</v>
      </c>
      <c r="AY30" s="469" t="str">
        <f t="shared" si="4"/>
        <v/>
      </c>
      <c r="AZ30" s="441">
        <f>IF(AND(COUNTIF(BA$2:BA30,BA30)=1,BA30&lt;&gt;""),AZ29+1,AZ29)</f>
        <v>1</v>
      </c>
      <c r="BA30" s="469" t="str">
        <f t="shared" si="5"/>
        <v/>
      </c>
      <c r="BB30" s="498" t="str">
        <f t="shared" si="63"/>
        <v/>
      </c>
      <c r="BC30" s="498" t="str">
        <f t="shared" si="64"/>
        <v/>
      </c>
      <c r="BD30" s="1">
        <f ca="1">IF(COUNTIF(INDIRECT(RIGHT(BD$1,3)&amp;"!"&amp;"$C$49"&amp;":"&amp;"$C$55"),Data0!$AJ30)&gt;=1,"",ROW())</f>
        <v>30</v>
      </c>
      <c r="BE30" s="1" t="str">
        <f t="shared" ca="1" si="65"/>
        <v/>
      </c>
      <c r="BF30" s="1">
        <f ca="1">IF(COUNTIF(INDIRECT(RIGHT(BF$1,3)&amp;"!"&amp;"$C$57"&amp;":"&amp;"$C$59"),Data0!$AK30)&gt;=1,"",ROW())</f>
        <v>30</v>
      </c>
      <c r="BG30" s="1" t="str">
        <f t="shared" ca="1" si="6"/>
        <v/>
      </c>
      <c r="BH30" s="1">
        <f ca="1">IF(COUNTIF(INDIRECT(RIGHT(BH$1,3)&amp;"!"&amp;"$C$49"&amp;":"&amp;"$C$55"),Data0!$AJ30)&gt;=1,"",ROW())</f>
        <v>30</v>
      </c>
      <c r="BI30" s="1" t="str">
        <f t="shared" ca="1" si="7"/>
        <v/>
      </c>
      <c r="BJ30" s="1">
        <f ca="1">IF(COUNTIF(INDIRECT(RIGHT(BJ$1,3)&amp;"!"&amp;"$C$57"&amp;":"&amp;"$C$59"),Data0!$AK30)&gt;=1,"",ROW())</f>
        <v>30</v>
      </c>
      <c r="BK30" s="1" t="str">
        <f t="shared" ca="1" si="8"/>
        <v/>
      </c>
      <c r="BL30" s="1">
        <f ca="1">IF(COUNTIF(INDIRECT(RIGHT(BL$1,3)&amp;"!"&amp;"$C$49"&amp;":"&amp;"$C$55"),Data0!$AJ30)&gt;=1,"",ROW())</f>
        <v>30</v>
      </c>
      <c r="BM30" s="1" t="str">
        <f t="shared" ca="1" si="9"/>
        <v/>
      </c>
      <c r="BN30" s="1">
        <f ca="1">IF(COUNTIF(INDIRECT(RIGHT(BN$1,3)&amp;"!"&amp;"$C$57"&amp;":"&amp;"$C$59"),Data0!$AK30)&gt;=1,"",ROW())</f>
        <v>30</v>
      </c>
      <c r="BO30" s="1" t="str">
        <f t="shared" ca="1" si="10"/>
        <v/>
      </c>
      <c r="BP30" s="1">
        <f ca="1">IF(COUNTIF(INDIRECT(RIGHT(BP$1,3)&amp;"!"&amp;"$C$49"&amp;":"&amp;"$C$55"),Data0!$AJ30)&gt;=1,"",ROW())</f>
        <v>30</v>
      </c>
      <c r="BQ30" s="1" t="str">
        <f t="shared" ca="1" si="11"/>
        <v/>
      </c>
      <c r="BR30" s="1">
        <f ca="1">IF(COUNTIF(INDIRECT(RIGHT(BR$1,3)&amp;"!"&amp;"$C$57"&amp;":"&amp;"$C$59"),Data0!$AK30)&gt;=1,"",ROW())</f>
        <v>30</v>
      </c>
      <c r="BS30" s="1" t="str">
        <f t="shared" ca="1" si="12"/>
        <v/>
      </c>
      <c r="BT30" s="1">
        <f ca="1">IF(COUNTIF(INDIRECT(RIGHT(BT$1,3)&amp;"!"&amp;"$C$49"&amp;":"&amp;"$C$55"),Data0!$AJ30)&gt;=1,"",ROW())</f>
        <v>30</v>
      </c>
      <c r="BU30" s="1" t="str">
        <f t="shared" ca="1" si="13"/>
        <v/>
      </c>
      <c r="BV30" s="1">
        <f ca="1">IF(COUNTIF(INDIRECT(RIGHT(BV$1,3)&amp;"!"&amp;"$C$57"&amp;":"&amp;"$C$59"),Data0!$AK30)&gt;=1,"",ROW())</f>
        <v>30</v>
      </c>
      <c r="BW30" s="1" t="str">
        <f t="shared" ca="1" si="14"/>
        <v/>
      </c>
      <c r="BX30" s="1">
        <f ca="1">IF(COUNTIF(INDIRECT(RIGHT(BX$1,3)&amp;"!"&amp;"$C$49"&amp;":"&amp;"$C$55"),Data0!$AJ30)&gt;=1,"",ROW())</f>
        <v>30</v>
      </c>
      <c r="BY30" s="1" t="str">
        <f t="shared" ca="1" si="15"/>
        <v/>
      </c>
      <c r="BZ30" s="1">
        <f ca="1">IF(COUNTIF(INDIRECT(RIGHT(BZ$1,3)&amp;"!"&amp;"$C$57"&amp;":"&amp;"$C$59"),Data0!$AK30)&gt;=1,"",ROW())</f>
        <v>30</v>
      </c>
      <c r="CA30" s="1" t="str">
        <f t="shared" ca="1" si="16"/>
        <v/>
      </c>
      <c r="CB30" s="1">
        <f ca="1">IF(COUNTIF(INDIRECT(RIGHT(CB$1,3)&amp;"!"&amp;"$C$49"&amp;":"&amp;"$C$55"),Data0!$AP30)&gt;=1,"",ROW())</f>
        <v>30</v>
      </c>
      <c r="CC30" s="1" t="str">
        <f t="shared" ca="1" si="17"/>
        <v/>
      </c>
      <c r="CD30" s="1">
        <f ca="1">IF(COUNTIF(INDIRECT(RIGHT(CD$1,3)&amp;"!"&amp;"$C$57"&amp;":"&amp;"$C$59"),Data0!$AQ30)&gt;=1,"",ROW())</f>
        <v>30</v>
      </c>
      <c r="CE30" s="1" t="str">
        <f t="shared" ca="1" si="18"/>
        <v/>
      </c>
      <c r="CF30" s="1">
        <f ca="1">IF(COUNTIF(INDIRECT(RIGHT(CF$1,3)&amp;"!"&amp;"$C$49"&amp;":"&amp;"$C$55"),Data0!$AP30)&gt;=1,"",ROW())</f>
        <v>30</v>
      </c>
      <c r="CG30" s="1" t="str">
        <f t="shared" ca="1" si="19"/>
        <v/>
      </c>
      <c r="CH30" s="1">
        <f ca="1">IF(COUNTIF(INDIRECT(RIGHT(CH$1,3)&amp;"!"&amp;"$C$57"&amp;":"&amp;"$C$59"),Data0!$AQ30)&gt;=1,"",ROW())</f>
        <v>30</v>
      </c>
      <c r="CI30" s="1" t="str">
        <f t="shared" ca="1" si="20"/>
        <v/>
      </c>
      <c r="CJ30" s="1">
        <f ca="1">IF(COUNTIF(INDIRECT(RIGHT(CJ$1,3)&amp;"!"&amp;"$C$49"&amp;":"&amp;"$C$55"),Data0!$AP30)&gt;=1,"",ROW())</f>
        <v>30</v>
      </c>
      <c r="CK30" s="1" t="str">
        <f t="shared" ca="1" si="21"/>
        <v/>
      </c>
      <c r="CL30" s="1">
        <f ca="1">IF(COUNTIF(INDIRECT(RIGHT(CL$1,3)&amp;"!"&amp;"$C$57"&amp;":"&amp;"$C$59"),Data0!$AQ30)&gt;=1,"",ROW())</f>
        <v>30</v>
      </c>
      <c r="CM30" s="1" t="str">
        <f t="shared" ca="1" si="22"/>
        <v/>
      </c>
      <c r="CN30" s="1">
        <f ca="1">IF(COUNTIF(INDIRECT(RIGHT(CN$1,3)&amp;"!"&amp;"$C$49"&amp;":"&amp;"$C$55"),Data0!$AP30)&gt;=1,"",ROW())</f>
        <v>30</v>
      </c>
      <c r="CO30" s="1" t="str">
        <f t="shared" ca="1" si="23"/>
        <v/>
      </c>
      <c r="CP30" s="1">
        <f ca="1">IF(COUNTIF(INDIRECT(RIGHT(CP$1,3)&amp;"!"&amp;"$C$57"&amp;":"&amp;"$C$59"),Data0!$AQ30)&gt;=1,"",ROW())</f>
        <v>30</v>
      </c>
      <c r="CQ30" s="1" t="str">
        <f t="shared" ca="1" si="24"/>
        <v/>
      </c>
      <c r="CR30" s="1">
        <f ca="1">IF(COUNTIF(INDIRECT(RIGHT(CR$1,3)&amp;"!"&amp;"$C$49"&amp;":"&amp;"$C$55"),Data0!$AP30)&gt;=1,"",ROW())</f>
        <v>30</v>
      </c>
      <c r="CS30" s="1" t="str">
        <f t="shared" ca="1" si="25"/>
        <v/>
      </c>
      <c r="CT30" s="1">
        <f ca="1">IF(COUNTIF(INDIRECT(RIGHT(CT$1,3)&amp;"!"&amp;"$C$57"&amp;":"&amp;"$C$59"),Data0!$AQ30)&gt;=1,"",ROW())</f>
        <v>30</v>
      </c>
      <c r="CU30" s="1" t="str">
        <f t="shared" ca="1" si="26"/>
        <v/>
      </c>
      <c r="CV30" s="1">
        <f ca="1">IF(COUNTIF(INDIRECT(RIGHT(CV$1,3)&amp;"!"&amp;"$C$49"&amp;":"&amp;"$C$55"),Data0!$AP30)&gt;=1,"",ROW())</f>
        <v>30</v>
      </c>
      <c r="CW30" s="1" t="str">
        <f t="shared" ca="1" si="27"/>
        <v/>
      </c>
      <c r="CX30" s="1">
        <f ca="1">IF(COUNTIF(INDIRECT(RIGHT(CX$1,3)&amp;"!"&amp;"$C$57"&amp;":"&amp;"$C$59"),Data0!$AQ30)&gt;=1,"",ROW())</f>
        <v>30</v>
      </c>
      <c r="CY30" s="1" t="str">
        <f t="shared" ca="1" si="28"/>
        <v/>
      </c>
      <c r="CZ30" s="1">
        <f ca="1">IF(COUNTIF(INDIRECT(RIGHT(CZ$1,3)&amp;"!"&amp;"$C$49"&amp;":"&amp;"$C$55"),Data0!$AV30)&gt;=1,"",ROW())</f>
        <v>30</v>
      </c>
      <c r="DA30" s="1" t="str">
        <f t="shared" ca="1" si="29"/>
        <v/>
      </c>
      <c r="DB30" s="1">
        <f ca="1">IF(COUNTIF(INDIRECT(RIGHT(DB$1,3)&amp;"!"&amp;"$C$57"&amp;":"&amp;"$C$59"),Data0!$AW30)&gt;=1,"",ROW())</f>
        <v>30</v>
      </c>
      <c r="DC30" s="1" t="str">
        <f t="shared" ca="1" si="30"/>
        <v/>
      </c>
      <c r="DD30" s="1">
        <f ca="1">IF(COUNTIF(INDIRECT(RIGHT(DD$1,3)&amp;"!"&amp;"$C$49"&amp;":"&amp;"$C$55"),Data0!$AV30)&gt;=1,"",ROW())</f>
        <v>30</v>
      </c>
      <c r="DE30" s="1" t="str">
        <f t="shared" ca="1" si="31"/>
        <v/>
      </c>
      <c r="DF30" s="1">
        <f ca="1">IF(COUNTIF(INDIRECT(RIGHT(DF$1,3)&amp;"!"&amp;"$C$57"&amp;":"&amp;"$C$59"),Data0!$AW30)&gt;=1,"",ROW())</f>
        <v>30</v>
      </c>
      <c r="DG30" s="1" t="str">
        <f t="shared" ca="1" si="32"/>
        <v/>
      </c>
      <c r="DH30" s="1">
        <f ca="1">IF(COUNTIF(INDIRECT(RIGHT(DH$1,3)&amp;"!"&amp;"$C$49"&amp;":"&amp;"$C$55"),Data0!$AV30)&gt;=1,"",ROW())</f>
        <v>30</v>
      </c>
      <c r="DI30" s="1" t="str">
        <f t="shared" ca="1" si="33"/>
        <v/>
      </c>
      <c r="DJ30" s="1">
        <f ca="1">IF(COUNTIF(INDIRECT(RIGHT(DJ$1,3)&amp;"!"&amp;"$C$57"&amp;":"&amp;"$C$59"),Data0!$AW30)&gt;=1,"",ROW())</f>
        <v>30</v>
      </c>
      <c r="DK30" s="1" t="str">
        <f t="shared" ca="1" si="34"/>
        <v/>
      </c>
      <c r="DL30" s="1">
        <f ca="1">IF(COUNTIF(INDIRECT(RIGHT(DL$1,3)&amp;"!"&amp;"$C$49"&amp;":"&amp;"$C$55"),Data0!$AV30)&gt;=1,"",ROW())</f>
        <v>30</v>
      </c>
      <c r="DM30" s="1" t="str">
        <f t="shared" ca="1" si="35"/>
        <v/>
      </c>
      <c r="DN30" s="1">
        <f ca="1">IF(COUNTIF(INDIRECT(RIGHT(DN$1,3)&amp;"!"&amp;"$C$47"&amp;":"&amp;"$C$59"),Data0!$AW30)&gt;=1,"",ROW())</f>
        <v>30</v>
      </c>
      <c r="DO30" s="1" t="str">
        <f t="shared" ca="1" si="36"/>
        <v/>
      </c>
      <c r="DP30" s="1">
        <f ca="1">IF(COUNTIF(INDIRECT(RIGHT(DP$1,3)&amp;"!"&amp;"$C$49"&amp;":"&amp;"$C$55"),Data0!$AV30)&gt;=1,"",ROW())</f>
        <v>30</v>
      </c>
      <c r="DQ30" s="1" t="str">
        <f t="shared" ca="1" si="37"/>
        <v/>
      </c>
      <c r="DR30" s="1">
        <f ca="1">IF(COUNTIF(INDIRECT(RIGHT(DR$1,3)&amp;"!"&amp;"$C$57"&amp;":"&amp;"$C$59"),Data0!$AW30)&gt;=1,"",ROW())</f>
        <v>30</v>
      </c>
      <c r="DS30" s="1" t="str">
        <f t="shared" ca="1" si="38"/>
        <v/>
      </c>
      <c r="DT30" s="1">
        <f ca="1">IF(COUNTIF(INDIRECT(RIGHT(DT$1,3)&amp;"!"&amp;"$C$49"&amp;":"&amp;"$C$55"),Data0!$AV30)&gt;=1,"",ROW())</f>
        <v>30</v>
      </c>
      <c r="DU30" s="1" t="str">
        <f t="shared" ca="1" si="39"/>
        <v/>
      </c>
      <c r="DV30" s="1">
        <f ca="1">IF(COUNTIF(INDIRECT(RIGHT(DV$1,3)&amp;"!"&amp;"$C$57"&amp;":"&amp;"$C$59"),Data0!$AW30)&gt;=1,"",ROW())</f>
        <v>30</v>
      </c>
      <c r="DW30" s="1" t="str">
        <f t="shared" ca="1" si="40"/>
        <v/>
      </c>
      <c r="DX30" s="1">
        <f ca="1">IF(COUNTIF(INDIRECT(RIGHT(DX$1,3)&amp;"!"&amp;"$C$49"&amp;":"&amp;"$C$55"),Data0!$BB30)&gt;=1,"",ROW())</f>
        <v>30</v>
      </c>
      <c r="DY30" s="1" t="str">
        <f t="shared" ca="1" si="41"/>
        <v/>
      </c>
      <c r="DZ30" s="1">
        <f ca="1">IF(COUNTIF(INDIRECT(RIGHT(DZ$1,3)&amp;"!"&amp;"$C$57"&amp;":"&amp;"$C$59"),Data0!$BC30)&gt;=1,"",ROW())</f>
        <v>30</v>
      </c>
      <c r="EA30" s="1" t="str">
        <f t="shared" ca="1" si="42"/>
        <v/>
      </c>
      <c r="EB30" s="1">
        <f ca="1">IF(COUNTIF(INDIRECT(RIGHT(EB$1,3)&amp;"!"&amp;"$C$49"&amp;":"&amp;"$C$55"),Data0!$BB30)&gt;=1,"",ROW())</f>
        <v>30</v>
      </c>
      <c r="EC30" s="1" t="str">
        <f t="shared" ca="1" si="43"/>
        <v/>
      </c>
      <c r="ED30" s="1">
        <f ca="1">IF(COUNTIF(INDIRECT(RIGHT(ED$1,3)&amp;"!"&amp;"$C$57"&amp;":"&amp;"$C$59"),Data0!$BC30)&gt;=1,"",ROW())</f>
        <v>30</v>
      </c>
      <c r="EE30" s="1" t="str">
        <f t="shared" ca="1" si="44"/>
        <v/>
      </c>
      <c r="EF30" s="1">
        <f ca="1">IF(COUNTIF(INDIRECT(RIGHT(EF$1,3)&amp;"!"&amp;"$C$49"&amp;":"&amp;"$C$55"),Data0!$BB30)&gt;=1,"",ROW())</f>
        <v>30</v>
      </c>
      <c r="EG30" s="1" t="str">
        <f t="shared" ca="1" si="45"/>
        <v/>
      </c>
      <c r="EH30" s="1">
        <f ca="1">IF(COUNTIF(INDIRECT(RIGHT(EH$1,3)&amp;"!"&amp;"$C$57"&amp;":"&amp;"$C$59"),Data0!$BC30)&gt;=1,"",ROW())</f>
        <v>30</v>
      </c>
      <c r="EI30" s="1" t="str">
        <f t="shared" ca="1" si="46"/>
        <v/>
      </c>
      <c r="EJ30" s="1">
        <f ca="1">IF(COUNTIF(INDIRECT(RIGHT(EJ$1,3)&amp;"!"&amp;"$C$49"&amp;":"&amp;"$C$55"),Data0!$BB30)&gt;=1,"",ROW())</f>
        <v>30</v>
      </c>
      <c r="EK30" s="1" t="str">
        <f t="shared" ca="1" si="47"/>
        <v/>
      </c>
      <c r="EL30" s="1">
        <f ca="1">IF(COUNTIF(INDIRECT(RIGHT(EL$1,3)&amp;"!"&amp;"$C$57"&amp;":"&amp;"$C$59"),Data0!$BC30)&gt;=1,"",ROW())</f>
        <v>30</v>
      </c>
      <c r="EM30" s="1" t="str">
        <f t="shared" ca="1" si="48"/>
        <v/>
      </c>
      <c r="EN30" s="1">
        <f ca="1">IF(COUNTIF(INDIRECT(RIGHT(EN$1,3)&amp;"!"&amp;"$C$49"&amp;":"&amp;"$C$55"),Data0!$BB30)&gt;=1,"",ROW())</f>
        <v>30</v>
      </c>
      <c r="EO30" s="1" t="str">
        <f t="shared" ca="1" si="49"/>
        <v/>
      </c>
      <c r="EP30" s="1">
        <f ca="1">IF(COUNTIF(INDIRECT(RIGHT(EP$1,3)&amp;"!"&amp;"$C$57"&amp;":"&amp;"$C$59"),Data0!$BC30)&gt;=1,"",ROW())</f>
        <v>30</v>
      </c>
      <c r="EQ30" s="1" t="str">
        <f t="shared" ca="1" si="50"/>
        <v/>
      </c>
      <c r="ER30" s="1">
        <f ca="1">IF(COUNTIF(INDIRECT(RIGHT(ER$1,3)&amp;"!"&amp;"$C$49"&amp;":"&amp;"$C$55"),Data0!$BB30)&gt;=1,"",ROW())</f>
        <v>30</v>
      </c>
      <c r="ES30" s="1" t="str">
        <f t="shared" ca="1" si="51"/>
        <v/>
      </c>
      <c r="ET30" s="1">
        <f ca="1">IF(COUNTIF(INDIRECT(RIGHT(ET$1,3)&amp;"!"&amp;"$C$57"&amp;":"&amp;"$C$59"),Data0!$BC30)&gt;=1,"",ROW())</f>
        <v>30</v>
      </c>
      <c r="EU30" s="1" t="str">
        <f t="shared" ca="1" si="52"/>
        <v/>
      </c>
    </row>
    <row r="31" spans="1:151" ht="15">
      <c r="A31" s="23" t="str">
        <f t="shared" si="66"/>
        <v>3.</v>
      </c>
      <c r="B31" s="23" t="s">
        <v>148</v>
      </c>
      <c r="C31" s="23" t="s">
        <v>107</v>
      </c>
      <c r="D31" s="23" t="s">
        <v>108</v>
      </c>
      <c r="F31"/>
      <c r="G31" s="6"/>
      <c r="Y31"/>
      <c r="Z31"/>
      <c r="AA31" s="23" t="s">
        <v>204</v>
      </c>
      <c r="AB31" s="23" t="s">
        <v>175</v>
      </c>
      <c r="AD31" s="520">
        <v>1.95</v>
      </c>
      <c r="AE31" s="525" t="s">
        <v>1134</v>
      </c>
      <c r="AF31" s="441">
        <f>IF(AND(COUNTIF(AG$2:AG31,AG31)=1,AG31&lt;&gt;""),AF30+1,AF30)</f>
        <v>1</v>
      </c>
      <c r="AG31" s="469" t="str">
        <f t="shared" si="55"/>
        <v/>
      </c>
      <c r="AH31" s="441">
        <f>IF(AND(COUNTIF(AI$2:AI31,AI31)=1,AI31&lt;&gt;""),AH30+1,AH30)</f>
        <v>1</v>
      </c>
      <c r="AI31" s="469" t="str">
        <f t="shared" si="56"/>
        <v/>
      </c>
      <c r="AJ31" s="498" t="str">
        <f t="shared" si="57"/>
        <v/>
      </c>
      <c r="AK31" s="498" t="str">
        <f t="shared" si="58"/>
        <v/>
      </c>
      <c r="AL31" s="441">
        <f>IF(AND(COUNTIF(AM$2:AM31,AM31)=1,AM31&lt;&gt;""),AL30+1,AL30)</f>
        <v>1</v>
      </c>
      <c r="AM31" s="469" t="str">
        <f t="shared" si="0"/>
        <v/>
      </c>
      <c r="AN31" s="441">
        <f>IF(AND(COUNTIF(AO$2:AO31,AO31)=1,AO31&lt;&gt;""),AN30+1,AN30)</f>
        <v>1</v>
      </c>
      <c r="AO31" s="469" t="str">
        <f t="shared" si="1"/>
        <v/>
      </c>
      <c r="AP31" s="498" t="str">
        <f t="shared" si="59"/>
        <v/>
      </c>
      <c r="AQ31" s="498" t="str">
        <f t="shared" si="60"/>
        <v/>
      </c>
      <c r="AR31" s="441">
        <f>IF(AND(COUNTIF(AS$2:AS31,AS31)=1,AS31&lt;&gt;""),AR30+1,AR30)</f>
        <v>1</v>
      </c>
      <c r="AS31" s="469" t="str">
        <f t="shared" si="2"/>
        <v/>
      </c>
      <c r="AT31" s="441">
        <f>IF(AND(COUNTIF(AU$2:AU31,AU31)=1,AU31&lt;&gt;""),AT30+1,AT30)</f>
        <v>1</v>
      </c>
      <c r="AU31" s="469" t="str">
        <f t="shared" si="3"/>
        <v/>
      </c>
      <c r="AV31" s="498" t="str">
        <f t="shared" si="61"/>
        <v/>
      </c>
      <c r="AW31" s="498" t="str">
        <f t="shared" si="62"/>
        <v/>
      </c>
      <c r="AX31" s="441">
        <f>IF(AND(COUNTIF(AY$2:AY31,AY31)=1,AY31&lt;&gt;""),AX30+1,AX30)</f>
        <v>1</v>
      </c>
      <c r="AY31" s="469" t="str">
        <f t="shared" si="4"/>
        <v/>
      </c>
      <c r="AZ31" s="441">
        <f>IF(AND(COUNTIF(BA$2:BA31,BA31)=1,BA31&lt;&gt;""),AZ30+1,AZ30)</f>
        <v>1</v>
      </c>
      <c r="BA31" s="469" t="str">
        <f t="shared" si="5"/>
        <v/>
      </c>
      <c r="BB31" s="498" t="str">
        <f t="shared" si="63"/>
        <v/>
      </c>
      <c r="BC31" s="498" t="str">
        <f t="shared" si="64"/>
        <v/>
      </c>
      <c r="BD31" s="1">
        <f ca="1">IF(COUNTIF(INDIRECT(RIGHT(BD$1,3)&amp;"!"&amp;"$C$49"&amp;":"&amp;"$C$55"),Data0!$AJ31)&gt;=1,"",ROW())</f>
        <v>31</v>
      </c>
      <c r="BE31" s="1" t="str">
        <f t="shared" ca="1" si="65"/>
        <v/>
      </c>
      <c r="BF31" s="1">
        <f ca="1">IF(COUNTIF(INDIRECT(RIGHT(BF$1,3)&amp;"!"&amp;"$C$57"&amp;":"&amp;"$C$59"),Data0!$AK31)&gt;=1,"",ROW())</f>
        <v>31</v>
      </c>
      <c r="BG31" s="1" t="str">
        <f t="shared" ca="1" si="6"/>
        <v/>
      </c>
      <c r="BH31" s="1">
        <f ca="1">IF(COUNTIF(INDIRECT(RIGHT(BH$1,3)&amp;"!"&amp;"$C$49"&amp;":"&amp;"$C$55"),Data0!$AJ31)&gt;=1,"",ROW())</f>
        <v>31</v>
      </c>
      <c r="BI31" s="1" t="str">
        <f t="shared" ca="1" si="7"/>
        <v/>
      </c>
      <c r="BJ31" s="1">
        <f ca="1">IF(COUNTIF(INDIRECT(RIGHT(BJ$1,3)&amp;"!"&amp;"$C$57"&amp;":"&amp;"$C$59"),Data0!$AK31)&gt;=1,"",ROW())</f>
        <v>31</v>
      </c>
      <c r="BK31" s="1" t="str">
        <f t="shared" ca="1" si="8"/>
        <v/>
      </c>
      <c r="BL31" s="1">
        <f ca="1">IF(COUNTIF(INDIRECT(RIGHT(BL$1,3)&amp;"!"&amp;"$C$49"&amp;":"&amp;"$C$55"),Data0!$AJ31)&gt;=1,"",ROW())</f>
        <v>31</v>
      </c>
      <c r="BM31" s="1" t="str">
        <f t="shared" ca="1" si="9"/>
        <v/>
      </c>
      <c r="BN31" s="1">
        <f ca="1">IF(COUNTIF(INDIRECT(RIGHT(BN$1,3)&amp;"!"&amp;"$C$57"&amp;":"&amp;"$C$59"),Data0!$AK31)&gt;=1,"",ROW())</f>
        <v>31</v>
      </c>
      <c r="BO31" s="1" t="str">
        <f t="shared" ca="1" si="10"/>
        <v/>
      </c>
      <c r="BP31" s="1">
        <f ca="1">IF(COUNTIF(INDIRECT(RIGHT(BP$1,3)&amp;"!"&amp;"$C$49"&amp;":"&amp;"$C$55"),Data0!$AJ31)&gt;=1,"",ROW())</f>
        <v>31</v>
      </c>
      <c r="BQ31" s="1" t="str">
        <f t="shared" ca="1" si="11"/>
        <v/>
      </c>
      <c r="BR31" s="1">
        <f ca="1">IF(COUNTIF(INDIRECT(RIGHT(BR$1,3)&amp;"!"&amp;"$C$57"&amp;":"&amp;"$C$59"),Data0!$AK31)&gt;=1,"",ROW())</f>
        <v>31</v>
      </c>
      <c r="BS31" s="1" t="str">
        <f t="shared" ca="1" si="12"/>
        <v/>
      </c>
      <c r="BT31" s="1">
        <f ca="1">IF(COUNTIF(INDIRECT(RIGHT(BT$1,3)&amp;"!"&amp;"$C$49"&amp;":"&amp;"$C$55"),Data0!$AJ31)&gt;=1,"",ROW())</f>
        <v>31</v>
      </c>
      <c r="BU31" s="1" t="str">
        <f t="shared" ca="1" si="13"/>
        <v/>
      </c>
      <c r="BV31" s="1">
        <f ca="1">IF(COUNTIF(INDIRECT(RIGHT(BV$1,3)&amp;"!"&amp;"$C$57"&amp;":"&amp;"$C$59"),Data0!$AK31)&gt;=1,"",ROW())</f>
        <v>31</v>
      </c>
      <c r="BW31" s="1" t="str">
        <f t="shared" ca="1" si="14"/>
        <v/>
      </c>
      <c r="BX31" s="1">
        <f ca="1">IF(COUNTIF(INDIRECT(RIGHT(BX$1,3)&amp;"!"&amp;"$C$49"&amp;":"&amp;"$C$55"),Data0!$AJ31)&gt;=1,"",ROW())</f>
        <v>31</v>
      </c>
      <c r="BY31" s="1" t="str">
        <f t="shared" ca="1" si="15"/>
        <v/>
      </c>
      <c r="BZ31" s="1">
        <f ca="1">IF(COUNTIF(INDIRECT(RIGHT(BZ$1,3)&amp;"!"&amp;"$C$57"&amp;":"&amp;"$C$59"),Data0!$AK31)&gt;=1,"",ROW())</f>
        <v>31</v>
      </c>
      <c r="CA31" s="1" t="str">
        <f t="shared" ca="1" si="16"/>
        <v/>
      </c>
      <c r="CB31" s="1">
        <f ca="1">IF(COUNTIF(INDIRECT(RIGHT(CB$1,3)&amp;"!"&amp;"$C$49"&amp;":"&amp;"$C$55"),Data0!$AP31)&gt;=1,"",ROW())</f>
        <v>31</v>
      </c>
      <c r="CC31" s="1" t="str">
        <f t="shared" ca="1" si="17"/>
        <v/>
      </c>
      <c r="CD31" s="1">
        <f ca="1">IF(COUNTIF(INDIRECT(RIGHT(CD$1,3)&amp;"!"&amp;"$C$57"&amp;":"&amp;"$C$59"),Data0!$AQ31)&gt;=1,"",ROW())</f>
        <v>31</v>
      </c>
      <c r="CE31" s="1" t="str">
        <f t="shared" ca="1" si="18"/>
        <v/>
      </c>
      <c r="CF31" s="1">
        <f ca="1">IF(COUNTIF(INDIRECT(RIGHT(CF$1,3)&amp;"!"&amp;"$C$49"&amp;":"&amp;"$C$55"),Data0!$AP31)&gt;=1,"",ROW())</f>
        <v>31</v>
      </c>
      <c r="CG31" s="1" t="str">
        <f t="shared" ca="1" si="19"/>
        <v/>
      </c>
      <c r="CH31" s="1">
        <f ca="1">IF(COUNTIF(INDIRECT(RIGHT(CH$1,3)&amp;"!"&amp;"$C$57"&amp;":"&amp;"$C$59"),Data0!$AQ31)&gt;=1,"",ROW())</f>
        <v>31</v>
      </c>
      <c r="CI31" s="1" t="str">
        <f t="shared" ca="1" si="20"/>
        <v/>
      </c>
      <c r="CJ31" s="1">
        <f ca="1">IF(COUNTIF(INDIRECT(RIGHT(CJ$1,3)&amp;"!"&amp;"$C$49"&amp;":"&amp;"$C$55"),Data0!$AP31)&gt;=1,"",ROW())</f>
        <v>31</v>
      </c>
      <c r="CK31" s="1" t="str">
        <f t="shared" ca="1" si="21"/>
        <v/>
      </c>
      <c r="CL31" s="1">
        <f ca="1">IF(COUNTIF(INDIRECT(RIGHT(CL$1,3)&amp;"!"&amp;"$C$57"&amp;":"&amp;"$C$59"),Data0!$AQ31)&gt;=1,"",ROW())</f>
        <v>31</v>
      </c>
      <c r="CM31" s="1" t="str">
        <f t="shared" ca="1" si="22"/>
        <v/>
      </c>
      <c r="CN31" s="1">
        <f ca="1">IF(COUNTIF(INDIRECT(RIGHT(CN$1,3)&amp;"!"&amp;"$C$49"&amp;":"&amp;"$C$55"),Data0!$AP31)&gt;=1,"",ROW())</f>
        <v>31</v>
      </c>
      <c r="CO31" s="1" t="str">
        <f t="shared" ca="1" si="23"/>
        <v/>
      </c>
      <c r="CP31" s="1">
        <f ca="1">IF(COUNTIF(INDIRECT(RIGHT(CP$1,3)&amp;"!"&amp;"$C$57"&amp;":"&amp;"$C$59"),Data0!$AQ31)&gt;=1,"",ROW())</f>
        <v>31</v>
      </c>
      <c r="CQ31" s="1" t="str">
        <f t="shared" ca="1" si="24"/>
        <v/>
      </c>
      <c r="CR31" s="1">
        <f ca="1">IF(COUNTIF(INDIRECT(RIGHT(CR$1,3)&amp;"!"&amp;"$C$49"&amp;":"&amp;"$C$55"),Data0!$AP31)&gt;=1,"",ROW())</f>
        <v>31</v>
      </c>
      <c r="CS31" s="1" t="str">
        <f t="shared" ca="1" si="25"/>
        <v/>
      </c>
      <c r="CT31" s="1">
        <f ca="1">IF(COUNTIF(INDIRECT(RIGHT(CT$1,3)&amp;"!"&amp;"$C$57"&amp;":"&amp;"$C$59"),Data0!$AQ31)&gt;=1,"",ROW())</f>
        <v>31</v>
      </c>
      <c r="CU31" s="1" t="str">
        <f t="shared" ca="1" si="26"/>
        <v/>
      </c>
      <c r="CV31" s="1">
        <f ca="1">IF(COUNTIF(INDIRECT(RIGHT(CV$1,3)&amp;"!"&amp;"$C$49"&amp;":"&amp;"$C$55"),Data0!$AP31)&gt;=1,"",ROW())</f>
        <v>31</v>
      </c>
      <c r="CW31" s="1" t="str">
        <f t="shared" ca="1" si="27"/>
        <v/>
      </c>
      <c r="CX31" s="1">
        <f ca="1">IF(COUNTIF(INDIRECT(RIGHT(CX$1,3)&amp;"!"&amp;"$C$57"&amp;":"&amp;"$C$59"),Data0!$AQ31)&gt;=1,"",ROW())</f>
        <v>31</v>
      </c>
      <c r="CY31" s="1" t="str">
        <f t="shared" ca="1" si="28"/>
        <v/>
      </c>
      <c r="CZ31" s="1">
        <f ca="1">IF(COUNTIF(INDIRECT(RIGHT(CZ$1,3)&amp;"!"&amp;"$C$49"&amp;":"&amp;"$C$55"),Data0!$AV31)&gt;=1,"",ROW())</f>
        <v>31</v>
      </c>
      <c r="DA31" s="1" t="str">
        <f t="shared" ca="1" si="29"/>
        <v/>
      </c>
      <c r="DB31" s="1">
        <f ca="1">IF(COUNTIF(INDIRECT(RIGHT(DB$1,3)&amp;"!"&amp;"$C$57"&amp;":"&amp;"$C$59"),Data0!$AW31)&gt;=1,"",ROW())</f>
        <v>31</v>
      </c>
      <c r="DC31" s="1" t="str">
        <f t="shared" ca="1" si="30"/>
        <v/>
      </c>
      <c r="DD31" s="1">
        <f ca="1">IF(COUNTIF(INDIRECT(RIGHT(DD$1,3)&amp;"!"&amp;"$C$49"&amp;":"&amp;"$C$55"),Data0!$AV31)&gt;=1,"",ROW())</f>
        <v>31</v>
      </c>
      <c r="DE31" s="1" t="str">
        <f t="shared" ca="1" si="31"/>
        <v/>
      </c>
      <c r="DF31" s="1">
        <f ca="1">IF(COUNTIF(INDIRECT(RIGHT(DF$1,3)&amp;"!"&amp;"$C$57"&amp;":"&amp;"$C$59"),Data0!$AW31)&gt;=1,"",ROW())</f>
        <v>31</v>
      </c>
      <c r="DG31" s="1" t="str">
        <f t="shared" ca="1" si="32"/>
        <v/>
      </c>
      <c r="DH31" s="1">
        <f ca="1">IF(COUNTIF(INDIRECT(RIGHT(DH$1,3)&amp;"!"&amp;"$C$49"&amp;":"&amp;"$C$55"),Data0!$AV31)&gt;=1,"",ROW())</f>
        <v>31</v>
      </c>
      <c r="DI31" s="1" t="str">
        <f t="shared" ca="1" si="33"/>
        <v/>
      </c>
      <c r="DJ31" s="1">
        <f ca="1">IF(COUNTIF(INDIRECT(RIGHT(DJ$1,3)&amp;"!"&amp;"$C$57"&amp;":"&amp;"$C$59"),Data0!$AW31)&gt;=1,"",ROW())</f>
        <v>31</v>
      </c>
      <c r="DK31" s="1" t="str">
        <f t="shared" ca="1" si="34"/>
        <v/>
      </c>
      <c r="DL31" s="1">
        <f ca="1">IF(COUNTIF(INDIRECT(RIGHT(DL$1,3)&amp;"!"&amp;"$C$49"&amp;":"&amp;"$C$55"),Data0!$AV31)&gt;=1,"",ROW())</f>
        <v>31</v>
      </c>
      <c r="DM31" s="1" t="str">
        <f t="shared" ca="1" si="35"/>
        <v/>
      </c>
      <c r="DN31" s="1">
        <f ca="1">IF(COUNTIF(INDIRECT(RIGHT(DN$1,3)&amp;"!"&amp;"$C$47"&amp;":"&amp;"$C$59"),Data0!$AW31)&gt;=1,"",ROW())</f>
        <v>31</v>
      </c>
      <c r="DO31" s="1" t="str">
        <f t="shared" ca="1" si="36"/>
        <v/>
      </c>
      <c r="DP31" s="1">
        <f ca="1">IF(COUNTIF(INDIRECT(RIGHT(DP$1,3)&amp;"!"&amp;"$C$49"&amp;":"&amp;"$C$55"),Data0!$AV31)&gt;=1,"",ROW())</f>
        <v>31</v>
      </c>
      <c r="DQ31" s="1" t="str">
        <f t="shared" ca="1" si="37"/>
        <v/>
      </c>
      <c r="DR31" s="1">
        <f ca="1">IF(COUNTIF(INDIRECT(RIGHT(DR$1,3)&amp;"!"&amp;"$C$57"&amp;":"&amp;"$C$59"),Data0!$AW31)&gt;=1,"",ROW())</f>
        <v>31</v>
      </c>
      <c r="DS31" s="1" t="str">
        <f t="shared" ca="1" si="38"/>
        <v/>
      </c>
      <c r="DT31" s="1">
        <f ca="1">IF(COUNTIF(INDIRECT(RIGHT(DT$1,3)&amp;"!"&amp;"$C$49"&amp;":"&amp;"$C$55"),Data0!$AV31)&gt;=1,"",ROW())</f>
        <v>31</v>
      </c>
      <c r="DU31" s="1" t="str">
        <f t="shared" ca="1" si="39"/>
        <v/>
      </c>
      <c r="DV31" s="1">
        <f ca="1">IF(COUNTIF(INDIRECT(RIGHT(DV$1,3)&amp;"!"&amp;"$C$57"&amp;":"&amp;"$C$59"),Data0!$AW31)&gt;=1,"",ROW())</f>
        <v>31</v>
      </c>
      <c r="DW31" s="1" t="str">
        <f t="shared" ca="1" si="40"/>
        <v/>
      </c>
      <c r="DX31" s="1">
        <f ca="1">IF(COUNTIF(INDIRECT(RIGHT(DX$1,3)&amp;"!"&amp;"$C$49"&amp;":"&amp;"$C$55"),Data0!$BB31)&gt;=1,"",ROW())</f>
        <v>31</v>
      </c>
      <c r="DY31" s="1" t="str">
        <f t="shared" ca="1" si="41"/>
        <v/>
      </c>
      <c r="DZ31" s="1">
        <f ca="1">IF(COUNTIF(INDIRECT(RIGHT(DZ$1,3)&amp;"!"&amp;"$C$57"&amp;":"&amp;"$C$59"),Data0!$BC31)&gt;=1,"",ROW())</f>
        <v>31</v>
      </c>
      <c r="EA31" s="1" t="str">
        <f t="shared" ca="1" si="42"/>
        <v/>
      </c>
      <c r="EB31" s="1">
        <f ca="1">IF(COUNTIF(INDIRECT(RIGHT(EB$1,3)&amp;"!"&amp;"$C$49"&amp;":"&amp;"$C$55"),Data0!$BB31)&gt;=1,"",ROW())</f>
        <v>31</v>
      </c>
      <c r="EC31" s="1" t="str">
        <f t="shared" ca="1" si="43"/>
        <v/>
      </c>
      <c r="ED31" s="1">
        <f ca="1">IF(COUNTIF(INDIRECT(RIGHT(ED$1,3)&amp;"!"&amp;"$C$57"&amp;":"&amp;"$C$59"),Data0!$BC31)&gt;=1,"",ROW())</f>
        <v>31</v>
      </c>
      <c r="EE31" s="1" t="str">
        <f t="shared" ca="1" si="44"/>
        <v/>
      </c>
      <c r="EF31" s="1">
        <f ca="1">IF(COUNTIF(INDIRECT(RIGHT(EF$1,3)&amp;"!"&amp;"$C$49"&amp;":"&amp;"$C$55"),Data0!$BB31)&gt;=1,"",ROW())</f>
        <v>31</v>
      </c>
      <c r="EG31" s="1" t="str">
        <f t="shared" ca="1" si="45"/>
        <v/>
      </c>
      <c r="EH31" s="1">
        <f ca="1">IF(COUNTIF(INDIRECT(RIGHT(EH$1,3)&amp;"!"&amp;"$C$57"&amp;":"&amp;"$C$59"),Data0!$BC31)&gt;=1,"",ROW())</f>
        <v>31</v>
      </c>
      <c r="EI31" s="1" t="str">
        <f t="shared" ca="1" si="46"/>
        <v/>
      </c>
      <c r="EJ31" s="1">
        <f ca="1">IF(COUNTIF(INDIRECT(RIGHT(EJ$1,3)&amp;"!"&amp;"$C$49"&amp;":"&amp;"$C$55"),Data0!$BB31)&gt;=1,"",ROW())</f>
        <v>31</v>
      </c>
      <c r="EK31" s="1" t="str">
        <f t="shared" ca="1" si="47"/>
        <v/>
      </c>
      <c r="EL31" s="1">
        <f ca="1">IF(COUNTIF(INDIRECT(RIGHT(EL$1,3)&amp;"!"&amp;"$C$57"&amp;":"&amp;"$C$59"),Data0!$BC31)&gt;=1,"",ROW())</f>
        <v>31</v>
      </c>
      <c r="EM31" s="1" t="str">
        <f t="shared" ca="1" si="48"/>
        <v/>
      </c>
      <c r="EN31" s="1">
        <f ca="1">IF(COUNTIF(INDIRECT(RIGHT(EN$1,3)&amp;"!"&amp;"$C$49"&amp;":"&amp;"$C$55"),Data0!$BB31)&gt;=1,"",ROW())</f>
        <v>31</v>
      </c>
      <c r="EO31" s="1" t="str">
        <f t="shared" ca="1" si="49"/>
        <v/>
      </c>
      <c r="EP31" s="1">
        <f ca="1">IF(COUNTIF(INDIRECT(RIGHT(EP$1,3)&amp;"!"&amp;"$C$57"&amp;":"&amp;"$C$59"),Data0!$BC31)&gt;=1,"",ROW())</f>
        <v>31</v>
      </c>
      <c r="EQ31" s="1" t="str">
        <f t="shared" ca="1" si="50"/>
        <v/>
      </c>
      <c r="ER31" s="1">
        <f ca="1">IF(COUNTIF(INDIRECT(RIGHT(ER$1,3)&amp;"!"&amp;"$C$49"&amp;":"&amp;"$C$55"),Data0!$BB31)&gt;=1,"",ROW())</f>
        <v>31</v>
      </c>
      <c r="ES31" s="1" t="str">
        <f t="shared" ca="1" si="51"/>
        <v/>
      </c>
      <c r="ET31" s="1">
        <f ca="1">IF(COUNTIF(INDIRECT(RIGHT(ET$1,3)&amp;"!"&amp;"$C$57"&amp;":"&amp;"$C$59"),Data0!$BC31)&gt;=1,"",ROW())</f>
        <v>31</v>
      </c>
      <c r="EU31" s="1" t="str">
        <f t="shared" ca="1" si="52"/>
        <v/>
      </c>
    </row>
    <row r="32" spans="1:151" ht="15">
      <c r="A32" s="22" t="str">
        <f t="shared" si="66"/>
        <v>3.</v>
      </c>
      <c r="B32" s="22" t="s">
        <v>149</v>
      </c>
      <c r="C32" s="22" t="s">
        <v>107</v>
      </c>
      <c r="D32" s="22" t="s">
        <v>106</v>
      </c>
      <c r="F32"/>
      <c r="G32" s="6"/>
      <c r="Y32"/>
      <c r="Z32"/>
      <c r="AA32" s="22" t="s">
        <v>205</v>
      </c>
      <c r="AB32" s="22" t="s">
        <v>176</v>
      </c>
      <c r="AD32" s="519">
        <v>2</v>
      </c>
      <c r="AE32" s="526" t="s">
        <v>1135</v>
      </c>
      <c r="AF32" s="441">
        <f>IF(AND(COUNTIF(AG$2:AG32,AG32)=1,AG32&lt;&gt;""),AF31+1,AF31)</f>
        <v>1</v>
      </c>
      <c r="AG32" s="469" t="str">
        <f t="shared" si="55"/>
        <v/>
      </c>
      <c r="AH32" s="441">
        <f>IF(AND(COUNTIF(AI$2:AI32,AI32)=1,AI32&lt;&gt;""),AH31+1,AH31)</f>
        <v>1</v>
      </c>
      <c r="AI32" s="469" t="str">
        <f t="shared" si="56"/>
        <v/>
      </c>
      <c r="AJ32" s="498" t="str">
        <f t="shared" si="57"/>
        <v/>
      </c>
      <c r="AK32" s="498" t="str">
        <f t="shared" si="58"/>
        <v/>
      </c>
      <c r="AL32" s="441">
        <f>IF(AND(COUNTIF(AM$2:AM32,AM32)=1,AM32&lt;&gt;""),AL31+1,AL31)</f>
        <v>1</v>
      </c>
      <c r="AM32" s="469" t="str">
        <f t="shared" si="0"/>
        <v/>
      </c>
      <c r="AN32" s="441">
        <f>IF(AND(COUNTIF(AO$2:AO32,AO32)=1,AO32&lt;&gt;""),AN31+1,AN31)</f>
        <v>1</v>
      </c>
      <c r="AO32" s="469" t="str">
        <f t="shared" si="1"/>
        <v/>
      </c>
      <c r="AP32" s="498" t="str">
        <f t="shared" si="59"/>
        <v/>
      </c>
      <c r="AQ32" s="498" t="str">
        <f t="shared" si="60"/>
        <v/>
      </c>
      <c r="AR32" s="441">
        <f>IF(AND(COUNTIF(AS$2:AS32,AS32)=1,AS32&lt;&gt;""),AR31+1,AR31)</f>
        <v>1</v>
      </c>
      <c r="AS32" s="469" t="str">
        <f t="shared" si="2"/>
        <v/>
      </c>
      <c r="AT32" s="441">
        <f>IF(AND(COUNTIF(AU$2:AU32,AU32)=1,AU32&lt;&gt;""),AT31+1,AT31)</f>
        <v>1</v>
      </c>
      <c r="AU32" s="469" t="str">
        <f t="shared" si="3"/>
        <v/>
      </c>
      <c r="AV32" s="498" t="str">
        <f t="shared" si="61"/>
        <v/>
      </c>
      <c r="AW32" s="498" t="str">
        <f t="shared" si="62"/>
        <v/>
      </c>
      <c r="AX32" s="441">
        <f>IF(AND(COUNTIF(AY$2:AY32,AY32)=1,AY32&lt;&gt;""),AX31+1,AX31)</f>
        <v>1</v>
      </c>
      <c r="AY32" s="469" t="str">
        <f t="shared" si="4"/>
        <v/>
      </c>
      <c r="AZ32" s="441">
        <f>IF(AND(COUNTIF(BA$2:BA32,BA32)=1,BA32&lt;&gt;""),AZ31+1,AZ31)</f>
        <v>1</v>
      </c>
      <c r="BA32" s="469" t="str">
        <f t="shared" si="5"/>
        <v/>
      </c>
      <c r="BB32" s="498" t="str">
        <f t="shared" si="63"/>
        <v/>
      </c>
      <c r="BC32" s="498" t="str">
        <f t="shared" si="64"/>
        <v/>
      </c>
      <c r="BD32" s="1">
        <f ca="1">IF(COUNTIF(INDIRECT(RIGHT(BD$1,3)&amp;"!"&amp;"$C$49"&amp;":"&amp;"$C$55"),Data0!$AJ32)&gt;=1,"",ROW())</f>
        <v>32</v>
      </c>
      <c r="BE32" s="1" t="str">
        <f t="shared" ca="1" si="65"/>
        <v/>
      </c>
      <c r="BF32" s="1">
        <f ca="1">IF(COUNTIF(INDIRECT(RIGHT(BF$1,3)&amp;"!"&amp;"$C$57"&amp;":"&amp;"$C$59"),Data0!$AK32)&gt;=1,"",ROW())</f>
        <v>32</v>
      </c>
      <c r="BG32" s="1" t="str">
        <f t="shared" ca="1" si="6"/>
        <v/>
      </c>
      <c r="BH32" s="1">
        <f ca="1">IF(COUNTIF(INDIRECT(RIGHT(BH$1,3)&amp;"!"&amp;"$C$49"&amp;":"&amp;"$C$55"),Data0!$AJ32)&gt;=1,"",ROW())</f>
        <v>32</v>
      </c>
      <c r="BI32" s="1" t="str">
        <f t="shared" ca="1" si="7"/>
        <v/>
      </c>
      <c r="BJ32" s="1">
        <f ca="1">IF(COUNTIF(INDIRECT(RIGHT(BJ$1,3)&amp;"!"&amp;"$C$57"&amp;":"&amp;"$C$59"),Data0!$AK32)&gt;=1,"",ROW())</f>
        <v>32</v>
      </c>
      <c r="BK32" s="1" t="str">
        <f t="shared" ca="1" si="8"/>
        <v/>
      </c>
      <c r="BL32" s="1">
        <f ca="1">IF(COUNTIF(INDIRECT(RIGHT(BL$1,3)&amp;"!"&amp;"$C$49"&amp;":"&amp;"$C$55"),Data0!$AJ32)&gt;=1,"",ROW())</f>
        <v>32</v>
      </c>
      <c r="BM32" s="1" t="str">
        <f t="shared" ca="1" si="9"/>
        <v/>
      </c>
      <c r="BN32" s="1">
        <f ca="1">IF(COUNTIF(INDIRECT(RIGHT(BN$1,3)&amp;"!"&amp;"$C$57"&amp;":"&amp;"$C$59"),Data0!$AK32)&gt;=1,"",ROW())</f>
        <v>32</v>
      </c>
      <c r="BO32" s="1" t="str">
        <f t="shared" ca="1" si="10"/>
        <v/>
      </c>
      <c r="BP32" s="1">
        <f ca="1">IF(COUNTIF(INDIRECT(RIGHT(BP$1,3)&amp;"!"&amp;"$C$49"&amp;":"&amp;"$C$55"),Data0!$AJ32)&gt;=1,"",ROW())</f>
        <v>32</v>
      </c>
      <c r="BQ32" s="1" t="str">
        <f t="shared" ca="1" si="11"/>
        <v/>
      </c>
      <c r="BR32" s="1">
        <f ca="1">IF(COUNTIF(INDIRECT(RIGHT(BR$1,3)&amp;"!"&amp;"$C$57"&amp;":"&amp;"$C$59"),Data0!$AK32)&gt;=1,"",ROW())</f>
        <v>32</v>
      </c>
      <c r="BS32" s="1" t="str">
        <f t="shared" ca="1" si="12"/>
        <v/>
      </c>
      <c r="BT32" s="1">
        <f ca="1">IF(COUNTIF(INDIRECT(RIGHT(BT$1,3)&amp;"!"&amp;"$C$49"&amp;":"&amp;"$C$55"),Data0!$AJ32)&gt;=1,"",ROW())</f>
        <v>32</v>
      </c>
      <c r="BU32" s="1" t="str">
        <f t="shared" ca="1" si="13"/>
        <v/>
      </c>
      <c r="BV32" s="1">
        <f ca="1">IF(COUNTIF(INDIRECT(RIGHT(BV$1,3)&amp;"!"&amp;"$C$57"&amp;":"&amp;"$C$59"),Data0!$AK32)&gt;=1,"",ROW())</f>
        <v>32</v>
      </c>
      <c r="BW32" s="1" t="str">
        <f t="shared" ca="1" si="14"/>
        <v/>
      </c>
      <c r="BX32" s="1">
        <f ca="1">IF(COUNTIF(INDIRECT(RIGHT(BX$1,3)&amp;"!"&amp;"$C$49"&amp;":"&amp;"$C$55"),Data0!$AJ32)&gt;=1,"",ROW())</f>
        <v>32</v>
      </c>
      <c r="BY32" s="1" t="str">
        <f t="shared" ca="1" si="15"/>
        <v/>
      </c>
      <c r="BZ32" s="1">
        <f ca="1">IF(COUNTIF(INDIRECT(RIGHT(BZ$1,3)&amp;"!"&amp;"$C$57"&amp;":"&amp;"$C$59"),Data0!$AK32)&gt;=1,"",ROW())</f>
        <v>32</v>
      </c>
      <c r="CA32" s="1" t="str">
        <f t="shared" ca="1" si="16"/>
        <v/>
      </c>
      <c r="CB32" s="1">
        <f ca="1">IF(COUNTIF(INDIRECT(RIGHT(CB$1,3)&amp;"!"&amp;"$C$49"&amp;":"&amp;"$C$55"),Data0!$AP32)&gt;=1,"",ROW())</f>
        <v>32</v>
      </c>
      <c r="CC32" s="1" t="str">
        <f t="shared" ca="1" si="17"/>
        <v/>
      </c>
      <c r="CD32" s="1">
        <f ca="1">IF(COUNTIF(INDIRECT(RIGHT(CD$1,3)&amp;"!"&amp;"$C$57"&amp;":"&amp;"$C$59"),Data0!$AQ32)&gt;=1,"",ROW())</f>
        <v>32</v>
      </c>
      <c r="CE32" s="1" t="str">
        <f t="shared" ca="1" si="18"/>
        <v/>
      </c>
      <c r="CF32" s="1">
        <f ca="1">IF(COUNTIF(INDIRECT(RIGHT(CF$1,3)&amp;"!"&amp;"$C$49"&amp;":"&amp;"$C$55"),Data0!$AP32)&gt;=1,"",ROW())</f>
        <v>32</v>
      </c>
      <c r="CG32" s="1" t="str">
        <f t="shared" ca="1" si="19"/>
        <v/>
      </c>
      <c r="CH32" s="1">
        <f ca="1">IF(COUNTIF(INDIRECT(RIGHT(CH$1,3)&amp;"!"&amp;"$C$57"&amp;":"&amp;"$C$59"),Data0!$AQ32)&gt;=1,"",ROW())</f>
        <v>32</v>
      </c>
      <c r="CI32" s="1" t="str">
        <f t="shared" ca="1" si="20"/>
        <v/>
      </c>
      <c r="CJ32" s="1">
        <f ca="1">IF(COUNTIF(INDIRECT(RIGHT(CJ$1,3)&amp;"!"&amp;"$C$49"&amp;":"&amp;"$C$55"),Data0!$AP32)&gt;=1,"",ROW())</f>
        <v>32</v>
      </c>
      <c r="CK32" s="1" t="str">
        <f t="shared" ca="1" si="21"/>
        <v/>
      </c>
      <c r="CL32" s="1">
        <f ca="1">IF(COUNTIF(INDIRECT(RIGHT(CL$1,3)&amp;"!"&amp;"$C$57"&amp;":"&amp;"$C$59"),Data0!$AQ32)&gt;=1,"",ROW())</f>
        <v>32</v>
      </c>
      <c r="CM32" s="1" t="str">
        <f t="shared" ca="1" si="22"/>
        <v/>
      </c>
      <c r="CN32" s="1">
        <f ca="1">IF(COUNTIF(INDIRECT(RIGHT(CN$1,3)&amp;"!"&amp;"$C$49"&amp;":"&amp;"$C$55"),Data0!$AP32)&gt;=1,"",ROW())</f>
        <v>32</v>
      </c>
      <c r="CO32" s="1" t="str">
        <f t="shared" ca="1" si="23"/>
        <v/>
      </c>
      <c r="CP32" s="1">
        <f ca="1">IF(COUNTIF(INDIRECT(RIGHT(CP$1,3)&amp;"!"&amp;"$C$57"&amp;":"&amp;"$C$59"),Data0!$AQ32)&gt;=1,"",ROW())</f>
        <v>32</v>
      </c>
      <c r="CQ32" s="1" t="str">
        <f t="shared" ca="1" si="24"/>
        <v/>
      </c>
      <c r="CR32" s="1">
        <f ca="1">IF(COUNTIF(INDIRECT(RIGHT(CR$1,3)&amp;"!"&amp;"$C$49"&amp;":"&amp;"$C$55"),Data0!$AP32)&gt;=1,"",ROW())</f>
        <v>32</v>
      </c>
      <c r="CS32" s="1" t="str">
        <f t="shared" ca="1" si="25"/>
        <v/>
      </c>
      <c r="CT32" s="1">
        <f ca="1">IF(COUNTIF(INDIRECT(RIGHT(CT$1,3)&amp;"!"&amp;"$C$57"&amp;":"&amp;"$C$59"),Data0!$AQ32)&gt;=1,"",ROW())</f>
        <v>32</v>
      </c>
      <c r="CU32" s="1" t="str">
        <f t="shared" ca="1" si="26"/>
        <v/>
      </c>
      <c r="CV32" s="1">
        <f ca="1">IF(COUNTIF(INDIRECT(RIGHT(CV$1,3)&amp;"!"&amp;"$C$49"&amp;":"&amp;"$C$55"),Data0!$AP32)&gt;=1,"",ROW())</f>
        <v>32</v>
      </c>
      <c r="CW32" s="1" t="str">
        <f t="shared" ca="1" si="27"/>
        <v/>
      </c>
      <c r="CX32" s="1">
        <f ca="1">IF(COUNTIF(INDIRECT(RIGHT(CX$1,3)&amp;"!"&amp;"$C$57"&amp;":"&amp;"$C$59"),Data0!$AQ32)&gt;=1,"",ROW())</f>
        <v>32</v>
      </c>
      <c r="CY32" s="1" t="str">
        <f t="shared" ca="1" si="28"/>
        <v/>
      </c>
      <c r="CZ32" s="1">
        <f ca="1">IF(COUNTIF(INDIRECT(RIGHT(CZ$1,3)&amp;"!"&amp;"$C$49"&amp;":"&amp;"$C$55"),Data0!$AV32)&gt;=1,"",ROW())</f>
        <v>32</v>
      </c>
      <c r="DA32" s="1" t="str">
        <f t="shared" ca="1" si="29"/>
        <v/>
      </c>
      <c r="DB32" s="1">
        <f ca="1">IF(COUNTIF(INDIRECT(RIGHT(DB$1,3)&amp;"!"&amp;"$C$57"&amp;":"&amp;"$C$59"),Data0!$AW32)&gt;=1,"",ROW())</f>
        <v>32</v>
      </c>
      <c r="DC32" s="1" t="str">
        <f t="shared" ca="1" si="30"/>
        <v/>
      </c>
      <c r="DD32" s="1">
        <f ca="1">IF(COUNTIF(INDIRECT(RIGHT(DD$1,3)&amp;"!"&amp;"$C$49"&amp;":"&amp;"$C$55"),Data0!$AV32)&gt;=1,"",ROW())</f>
        <v>32</v>
      </c>
      <c r="DE32" s="1" t="str">
        <f t="shared" ca="1" si="31"/>
        <v/>
      </c>
      <c r="DF32" s="1">
        <f ca="1">IF(COUNTIF(INDIRECT(RIGHT(DF$1,3)&amp;"!"&amp;"$C$57"&amp;":"&amp;"$C$59"),Data0!$AW32)&gt;=1,"",ROW())</f>
        <v>32</v>
      </c>
      <c r="DG32" s="1" t="str">
        <f t="shared" ca="1" si="32"/>
        <v/>
      </c>
      <c r="DH32" s="1">
        <f ca="1">IF(COUNTIF(INDIRECT(RIGHT(DH$1,3)&amp;"!"&amp;"$C$49"&amp;":"&amp;"$C$55"),Data0!$AV32)&gt;=1,"",ROW())</f>
        <v>32</v>
      </c>
      <c r="DI32" s="1" t="str">
        <f t="shared" ca="1" si="33"/>
        <v/>
      </c>
      <c r="DJ32" s="1">
        <f ca="1">IF(COUNTIF(INDIRECT(RIGHT(DJ$1,3)&amp;"!"&amp;"$C$57"&amp;":"&amp;"$C$59"),Data0!$AW32)&gt;=1,"",ROW())</f>
        <v>32</v>
      </c>
      <c r="DK32" s="1" t="str">
        <f t="shared" ca="1" si="34"/>
        <v/>
      </c>
      <c r="DL32" s="1">
        <f ca="1">IF(COUNTIF(INDIRECT(RIGHT(DL$1,3)&amp;"!"&amp;"$C$49"&amp;":"&amp;"$C$55"),Data0!$AV32)&gt;=1,"",ROW())</f>
        <v>32</v>
      </c>
      <c r="DM32" s="1" t="str">
        <f t="shared" ca="1" si="35"/>
        <v/>
      </c>
      <c r="DN32" s="1">
        <f ca="1">IF(COUNTIF(INDIRECT(RIGHT(DN$1,3)&amp;"!"&amp;"$C$47"&amp;":"&amp;"$C$59"),Data0!$AW32)&gt;=1,"",ROW())</f>
        <v>32</v>
      </c>
      <c r="DO32" s="1" t="str">
        <f t="shared" ca="1" si="36"/>
        <v/>
      </c>
      <c r="DP32" s="1">
        <f ca="1">IF(COUNTIF(INDIRECT(RIGHT(DP$1,3)&amp;"!"&amp;"$C$49"&amp;":"&amp;"$C$55"),Data0!$AV32)&gt;=1,"",ROW())</f>
        <v>32</v>
      </c>
      <c r="DQ32" s="1" t="str">
        <f t="shared" ca="1" si="37"/>
        <v/>
      </c>
      <c r="DR32" s="1">
        <f ca="1">IF(COUNTIF(INDIRECT(RIGHT(DR$1,3)&amp;"!"&amp;"$C$57"&amp;":"&amp;"$C$59"),Data0!$AW32)&gt;=1,"",ROW())</f>
        <v>32</v>
      </c>
      <c r="DS32" s="1" t="str">
        <f t="shared" ca="1" si="38"/>
        <v/>
      </c>
      <c r="DT32" s="1">
        <f ca="1">IF(COUNTIF(INDIRECT(RIGHT(DT$1,3)&amp;"!"&amp;"$C$49"&amp;":"&amp;"$C$55"),Data0!$AV32)&gt;=1,"",ROW())</f>
        <v>32</v>
      </c>
      <c r="DU32" s="1" t="str">
        <f t="shared" ca="1" si="39"/>
        <v/>
      </c>
      <c r="DV32" s="1">
        <f ca="1">IF(COUNTIF(INDIRECT(RIGHT(DV$1,3)&amp;"!"&amp;"$C$57"&amp;":"&amp;"$C$59"),Data0!$AW32)&gt;=1,"",ROW())</f>
        <v>32</v>
      </c>
      <c r="DW32" s="1" t="str">
        <f t="shared" ca="1" si="40"/>
        <v/>
      </c>
      <c r="DX32" s="1">
        <f ca="1">IF(COUNTIF(INDIRECT(RIGHT(DX$1,3)&amp;"!"&amp;"$C$49"&amp;":"&amp;"$C$55"),Data0!$BB32)&gt;=1,"",ROW())</f>
        <v>32</v>
      </c>
      <c r="DY32" s="1" t="str">
        <f t="shared" ca="1" si="41"/>
        <v/>
      </c>
      <c r="DZ32" s="1">
        <f ca="1">IF(COUNTIF(INDIRECT(RIGHT(DZ$1,3)&amp;"!"&amp;"$C$57"&amp;":"&amp;"$C$59"),Data0!$BC32)&gt;=1,"",ROW())</f>
        <v>32</v>
      </c>
      <c r="EA32" s="1" t="str">
        <f t="shared" ca="1" si="42"/>
        <v/>
      </c>
      <c r="EB32" s="1">
        <f ca="1">IF(COUNTIF(INDIRECT(RIGHT(EB$1,3)&amp;"!"&amp;"$C$49"&amp;":"&amp;"$C$55"),Data0!$BB32)&gt;=1,"",ROW())</f>
        <v>32</v>
      </c>
      <c r="EC32" s="1" t="str">
        <f t="shared" ca="1" si="43"/>
        <v/>
      </c>
      <c r="ED32" s="1">
        <f ca="1">IF(COUNTIF(INDIRECT(RIGHT(ED$1,3)&amp;"!"&amp;"$C$57"&amp;":"&amp;"$C$59"),Data0!$BC32)&gt;=1,"",ROW())</f>
        <v>32</v>
      </c>
      <c r="EE32" s="1" t="str">
        <f t="shared" ca="1" si="44"/>
        <v/>
      </c>
      <c r="EF32" s="1">
        <f ca="1">IF(COUNTIF(INDIRECT(RIGHT(EF$1,3)&amp;"!"&amp;"$C$49"&amp;":"&amp;"$C$55"),Data0!$BB32)&gt;=1,"",ROW())</f>
        <v>32</v>
      </c>
      <c r="EG32" s="1" t="str">
        <f t="shared" ca="1" si="45"/>
        <v/>
      </c>
      <c r="EH32" s="1">
        <f ca="1">IF(COUNTIF(INDIRECT(RIGHT(EH$1,3)&amp;"!"&amp;"$C$57"&amp;":"&amp;"$C$59"),Data0!$BC32)&gt;=1,"",ROW())</f>
        <v>32</v>
      </c>
      <c r="EI32" s="1" t="str">
        <f t="shared" ca="1" si="46"/>
        <v/>
      </c>
      <c r="EJ32" s="1">
        <f ca="1">IF(COUNTIF(INDIRECT(RIGHT(EJ$1,3)&amp;"!"&amp;"$C$49"&amp;":"&amp;"$C$55"),Data0!$BB32)&gt;=1,"",ROW())</f>
        <v>32</v>
      </c>
      <c r="EK32" s="1" t="str">
        <f t="shared" ca="1" si="47"/>
        <v/>
      </c>
      <c r="EL32" s="1">
        <f ca="1">IF(COUNTIF(INDIRECT(RIGHT(EL$1,3)&amp;"!"&amp;"$C$57"&amp;":"&amp;"$C$59"),Data0!$BC32)&gt;=1,"",ROW())</f>
        <v>32</v>
      </c>
      <c r="EM32" s="1" t="str">
        <f t="shared" ca="1" si="48"/>
        <v/>
      </c>
      <c r="EN32" s="1">
        <f ca="1">IF(COUNTIF(INDIRECT(RIGHT(EN$1,3)&amp;"!"&amp;"$C$49"&amp;":"&amp;"$C$55"),Data0!$BB32)&gt;=1,"",ROW())</f>
        <v>32</v>
      </c>
      <c r="EO32" s="1" t="str">
        <f t="shared" ca="1" si="49"/>
        <v/>
      </c>
      <c r="EP32" s="1">
        <f ca="1">IF(COUNTIF(INDIRECT(RIGHT(EP$1,3)&amp;"!"&amp;"$C$57"&amp;":"&amp;"$C$59"),Data0!$BC32)&gt;=1,"",ROW())</f>
        <v>32</v>
      </c>
      <c r="EQ32" s="1" t="str">
        <f t="shared" ca="1" si="50"/>
        <v/>
      </c>
      <c r="ER32" s="1">
        <f ca="1">IF(COUNTIF(INDIRECT(RIGHT(ER$1,3)&amp;"!"&amp;"$C$49"&amp;":"&amp;"$C$55"),Data0!$BB32)&gt;=1,"",ROW())</f>
        <v>32</v>
      </c>
      <c r="ES32" s="1" t="str">
        <f t="shared" ca="1" si="51"/>
        <v/>
      </c>
      <c r="ET32" s="1">
        <f ca="1">IF(COUNTIF(INDIRECT(RIGHT(ET$1,3)&amp;"!"&amp;"$C$57"&amp;":"&amp;"$C$59"),Data0!$BC32)&gt;=1,"",ROW())</f>
        <v>32</v>
      </c>
      <c r="EU32" s="1" t="str">
        <f t="shared" ca="1" si="52"/>
        <v/>
      </c>
    </row>
    <row r="33" spans="1:151" ht="15">
      <c r="A33" s="23" t="str">
        <f t="shared" si="66"/>
        <v>3.</v>
      </c>
      <c r="B33" s="23" t="s">
        <v>150</v>
      </c>
      <c r="C33" s="23" t="s">
        <v>107</v>
      </c>
      <c r="D33" s="23" t="s">
        <v>102</v>
      </c>
      <c r="F33"/>
      <c r="G33" s="6"/>
      <c r="Y33"/>
      <c r="Z33"/>
      <c r="AA33" s="23" t="s">
        <v>207</v>
      </c>
      <c r="AB33" s="23" t="s">
        <v>177</v>
      </c>
      <c r="AE33" s="525" t="s">
        <v>1136</v>
      </c>
      <c r="AF33" s="441">
        <f>IF(AND(COUNTIF(AG$2:AG33,AG33)=1,AG33&lt;&gt;""),AF32+1,AF32)</f>
        <v>1</v>
      </c>
      <c r="AG33" s="469" t="str">
        <f t="shared" si="55"/>
        <v/>
      </c>
      <c r="AH33" s="441">
        <f>IF(AND(COUNTIF(AI$2:AI33,AI33)=1,AI33&lt;&gt;""),AH32+1,AH32)</f>
        <v>1</v>
      </c>
      <c r="AI33" s="469" t="str">
        <f t="shared" si="56"/>
        <v/>
      </c>
      <c r="AJ33" s="498" t="str">
        <f t="shared" si="57"/>
        <v/>
      </c>
      <c r="AK33" s="498" t="str">
        <f t="shared" si="58"/>
        <v/>
      </c>
      <c r="AL33" s="441">
        <f>IF(AND(COUNTIF(AM$2:AM33,AM33)=1,AM33&lt;&gt;""),AL32+1,AL32)</f>
        <v>1</v>
      </c>
      <c r="AM33" s="469" t="str">
        <f t="shared" si="0"/>
        <v/>
      </c>
      <c r="AN33" s="441">
        <f>IF(AND(COUNTIF(AO$2:AO33,AO33)=1,AO33&lt;&gt;""),AN32+1,AN32)</f>
        <v>1</v>
      </c>
      <c r="AO33" s="469" t="str">
        <f t="shared" si="1"/>
        <v/>
      </c>
      <c r="AP33" s="498" t="str">
        <f t="shared" si="59"/>
        <v/>
      </c>
      <c r="AQ33" s="498" t="str">
        <f t="shared" si="60"/>
        <v/>
      </c>
      <c r="AR33" s="441">
        <f>IF(AND(COUNTIF(AS$2:AS33,AS33)=1,AS33&lt;&gt;""),AR32+1,AR32)</f>
        <v>1</v>
      </c>
      <c r="AS33" s="469" t="str">
        <f t="shared" si="2"/>
        <v/>
      </c>
      <c r="AT33" s="441">
        <f>IF(AND(COUNTIF(AU$2:AU33,AU33)=1,AU33&lt;&gt;""),AT32+1,AT32)</f>
        <v>1</v>
      </c>
      <c r="AU33" s="469" t="str">
        <f t="shared" si="3"/>
        <v/>
      </c>
      <c r="AV33" s="498" t="str">
        <f t="shared" si="61"/>
        <v/>
      </c>
      <c r="AW33" s="498" t="str">
        <f t="shared" si="62"/>
        <v/>
      </c>
      <c r="AX33" s="441">
        <f>IF(AND(COUNTIF(AY$2:AY33,AY33)=1,AY33&lt;&gt;""),AX32+1,AX32)</f>
        <v>1</v>
      </c>
      <c r="AY33" s="469" t="str">
        <f t="shared" si="4"/>
        <v/>
      </c>
      <c r="AZ33" s="441">
        <f>IF(AND(COUNTIF(BA$2:BA33,BA33)=1,BA33&lt;&gt;""),AZ32+1,AZ32)</f>
        <v>1</v>
      </c>
      <c r="BA33" s="469" t="str">
        <f t="shared" si="5"/>
        <v/>
      </c>
      <c r="BB33" s="498" t="str">
        <f t="shared" si="63"/>
        <v/>
      </c>
      <c r="BC33" s="498" t="str">
        <f t="shared" si="64"/>
        <v/>
      </c>
      <c r="BD33" s="1">
        <f ca="1">IF(COUNTIF(INDIRECT(RIGHT(BD$1,3)&amp;"!"&amp;"$C$49"&amp;":"&amp;"$C$55"),Data0!$AJ33)&gt;=1,"",ROW())</f>
        <v>33</v>
      </c>
      <c r="BE33" s="1" t="str">
        <f t="shared" ca="1" si="65"/>
        <v/>
      </c>
      <c r="BF33" s="1">
        <f ca="1">IF(COUNTIF(INDIRECT(RIGHT(BF$1,3)&amp;"!"&amp;"$C$57"&amp;":"&amp;"$C$59"),Data0!$AK33)&gt;=1,"",ROW())</f>
        <v>33</v>
      </c>
      <c r="BG33" s="1" t="str">
        <f t="shared" ca="1" si="6"/>
        <v/>
      </c>
      <c r="BH33" s="1">
        <f ca="1">IF(COUNTIF(INDIRECT(RIGHT(BH$1,3)&amp;"!"&amp;"$C$49"&amp;":"&amp;"$C$55"),Data0!$AJ33)&gt;=1,"",ROW())</f>
        <v>33</v>
      </c>
      <c r="BI33" s="1" t="str">
        <f t="shared" ca="1" si="7"/>
        <v/>
      </c>
      <c r="BJ33" s="1">
        <f ca="1">IF(COUNTIF(INDIRECT(RIGHT(BJ$1,3)&amp;"!"&amp;"$C$57"&amp;":"&amp;"$C$59"),Data0!$AK33)&gt;=1,"",ROW())</f>
        <v>33</v>
      </c>
      <c r="BK33" s="1" t="str">
        <f t="shared" ca="1" si="8"/>
        <v/>
      </c>
      <c r="BL33" s="1">
        <f ca="1">IF(COUNTIF(INDIRECT(RIGHT(BL$1,3)&amp;"!"&amp;"$C$49"&amp;":"&amp;"$C$55"),Data0!$AJ33)&gt;=1,"",ROW())</f>
        <v>33</v>
      </c>
      <c r="BM33" s="1" t="str">
        <f t="shared" ca="1" si="9"/>
        <v/>
      </c>
      <c r="BN33" s="1">
        <f ca="1">IF(COUNTIF(INDIRECT(RIGHT(BN$1,3)&amp;"!"&amp;"$C$57"&amp;":"&amp;"$C$59"),Data0!$AK33)&gt;=1,"",ROW())</f>
        <v>33</v>
      </c>
      <c r="BO33" s="1" t="str">
        <f t="shared" ca="1" si="10"/>
        <v/>
      </c>
      <c r="BP33" s="1">
        <f ca="1">IF(COUNTIF(INDIRECT(RIGHT(BP$1,3)&amp;"!"&amp;"$C$49"&amp;":"&amp;"$C$55"),Data0!$AJ33)&gt;=1,"",ROW())</f>
        <v>33</v>
      </c>
      <c r="BQ33" s="1" t="str">
        <f t="shared" ca="1" si="11"/>
        <v/>
      </c>
      <c r="BR33" s="1">
        <f ca="1">IF(COUNTIF(INDIRECT(RIGHT(BR$1,3)&amp;"!"&amp;"$C$57"&amp;":"&amp;"$C$59"),Data0!$AK33)&gt;=1,"",ROW())</f>
        <v>33</v>
      </c>
      <c r="BS33" s="1" t="str">
        <f t="shared" ca="1" si="12"/>
        <v/>
      </c>
      <c r="BT33" s="1">
        <f ca="1">IF(COUNTIF(INDIRECT(RIGHT(BT$1,3)&amp;"!"&amp;"$C$49"&amp;":"&amp;"$C$55"),Data0!$AJ33)&gt;=1,"",ROW())</f>
        <v>33</v>
      </c>
      <c r="BU33" s="1" t="str">
        <f t="shared" ca="1" si="13"/>
        <v/>
      </c>
      <c r="BV33" s="1">
        <f ca="1">IF(COUNTIF(INDIRECT(RIGHT(BV$1,3)&amp;"!"&amp;"$C$57"&amp;":"&amp;"$C$59"),Data0!$AK33)&gt;=1,"",ROW())</f>
        <v>33</v>
      </c>
      <c r="BW33" s="1" t="str">
        <f t="shared" ca="1" si="14"/>
        <v/>
      </c>
      <c r="BX33" s="1">
        <f ca="1">IF(COUNTIF(INDIRECT(RIGHT(BX$1,3)&amp;"!"&amp;"$C$49"&amp;":"&amp;"$C$55"),Data0!$AJ33)&gt;=1,"",ROW())</f>
        <v>33</v>
      </c>
      <c r="BY33" s="1" t="str">
        <f t="shared" ca="1" si="15"/>
        <v/>
      </c>
      <c r="BZ33" s="1">
        <f ca="1">IF(COUNTIF(INDIRECT(RIGHT(BZ$1,3)&amp;"!"&amp;"$C$57"&amp;":"&amp;"$C$59"),Data0!$AK33)&gt;=1,"",ROW())</f>
        <v>33</v>
      </c>
      <c r="CA33" s="1" t="str">
        <f t="shared" ca="1" si="16"/>
        <v/>
      </c>
      <c r="CB33" s="1">
        <f ca="1">IF(COUNTIF(INDIRECT(RIGHT(CB$1,3)&amp;"!"&amp;"$C$49"&amp;":"&amp;"$C$55"),Data0!$AP33)&gt;=1,"",ROW())</f>
        <v>33</v>
      </c>
      <c r="CC33" s="1" t="str">
        <f t="shared" ca="1" si="17"/>
        <v/>
      </c>
      <c r="CD33" s="1">
        <f ca="1">IF(COUNTIF(INDIRECT(RIGHT(CD$1,3)&amp;"!"&amp;"$C$57"&amp;":"&amp;"$C$59"),Data0!$AQ33)&gt;=1,"",ROW())</f>
        <v>33</v>
      </c>
      <c r="CE33" s="1" t="str">
        <f t="shared" ca="1" si="18"/>
        <v/>
      </c>
      <c r="CF33" s="1">
        <f ca="1">IF(COUNTIF(INDIRECT(RIGHT(CF$1,3)&amp;"!"&amp;"$C$49"&amp;":"&amp;"$C$55"),Data0!$AP33)&gt;=1,"",ROW())</f>
        <v>33</v>
      </c>
      <c r="CG33" s="1" t="str">
        <f t="shared" ca="1" si="19"/>
        <v/>
      </c>
      <c r="CH33" s="1">
        <f ca="1">IF(COUNTIF(INDIRECT(RIGHT(CH$1,3)&amp;"!"&amp;"$C$57"&amp;":"&amp;"$C$59"),Data0!$AQ33)&gt;=1,"",ROW())</f>
        <v>33</v>
      </c>
      <c r="CI33" s="1" t="str">
        <f t="shared" ca="1" si="20"/>
        <v/>
      </c>
      <c r="CJ33" s="1">
        <f ca="1">IF(COUNTIF(INDIRECT(RIGHT(CJ$1,3)&amp;"!"&amp;"$C$49"&amp;":"&amp;"$C$55"),Data0!$AP33)&gt;=1,"",ROW())</f>
        <v>33</v>
      </c>
      <c r="CK33" s="1" t="str">
        <f t="shared" ca="1" si="21"/>
        <v/>
      </c>
      <c r="CL33" s="1">
        <f ca="1">IF(COUNTIF(INDIRECT(RIGHT(CL$1,3)&amp;"!"&amp;"$C$57"&amp;":"&amp;"$C$59"),Data0!$AQ33)&gt;=1,"",ROW())</f>
        <v>33</v>
      </c>
      <c r="CM33" s="1" t="str">
        <f t="shared" ca="1" si="22"/>
        <v/>
      </c>
      <c r="CN33" s="1">
        <f ca="1">IF(COUNTIF(INDIRECT(RIGHT(CN$1,3)&amp;"!"&amp;"$C$49"&amp;":"&amp;"$C$55"),Data0!$AP33)&gt;=1,"",ROW())</f>
        <v>33</v>
      </c>
      <c r="CO33" s="1" t="str">
        <f t="shared" ca="1" si="23"/>
        <v/>
      </c>
      <c r="CP33" s="1">
        <f ca="1">IF(COUNTIF(INDIRECT(RIGHT(CP$1,3)&amp;"!"&amp;"$C$57"&amp;":"&amp;"$C$59"),Data0!$AQ33)&gt;=1,"",ROW())</f>
        <v>33</v>
      </c>
      <c r="CQ33" s="1" t="str">
        <f t="shared" ca="1" si="24"/>
        <v/>
      </c>
      <c r="CR33" s="1">
        <f ca="1">IF(COUNTIF(INDIRECT(RIGHT(CR$1,3)&amp;"!"&amp;"$C$49"&amp;":"&amp;"$C$55"),Data0!$AP33)&gt;=1,"",ROW())</f>
        <v>33</v>
      </c>
      <c r="CS33" s="1" t="str">
        <f t="shared" ca="1" si="25"/>
        <v/>
      </c>
      <c r="CT33" s="1">
        <f ca="1">IF(COUNTIF(INDIRECT(RIGHT(CT$1,3)&amp;"!"&amp;"$C$57"&amp;":"&amp;"$C$59"),Data0!$AQ33)&gt;=1,"",ROW())</f>
        <v>33</v>
      </c>
      <c r="CU33" s="1" t="str">
        <f t="shared" ca="1" si="26"/>
        <v/>
      </c>
      <c r="CV33" s="1">
        <f ca="1">IF(COUNTIF(INDIRECT(RIGHT(CV$1,3)&amp;"!"&amp;"$C$49"&amp;":"&amp;"$C$55"),Data0!$AP33)&gt;=1,"",ROW())</f>
        <v>33</v>
      </c>
      <c r="CW33" s="1" t="str">
        <f t="shared" ca="1" si="27"/>
        <v/>
      </c>
      <c r="CX33" s="1">
        <f ca="1">IF(COUNTIF(INDIRECT(RIGHT(CX$1,3)&amp;"!"&amp;"$C$57"&amp;":"&amp;"$C$59"),Data0!$AQ33)&gt;=1,"",ROW())</f>
        <v>33</v>
      </c>
      <c r="CY33" s="1" t="str">
        <f t="shared" ca="1" si="28"/>
        <v/>
      </c>
      <c r="CZ33" s="1">
        <f ca="1">IF(COUNTIF(INDIRECT(RIGHT(CZ$1,3)&amp;"!"&amp;"$C$49"&amp;":"&amp;"$C$55"),Data0!$AV33)&gt;=1,"",ROW())</f>
        <v>33</v>
      </c>
      <c r="DA33" s="1" t="str">
        <f t="shared" ca="1" si="29"/>
        <v/>
      </c>
      <c r="DB33" s="1">
        <f ca="1">IF(COUNTIF(INDIRECT(RIGHT(DB$1,3)&amp;"!"&amp;"$C$57"&amp;":"&amp;"$C$59"),Data0!$AW33)&gt;=1,"",ROW())</f>
        <v>33</v>
      </c>
      <c r="DC33" s="1" t="str">
        <f t="shared" ca="1" si="30"/>
        <v/>
      </c>
      <c r="DD33" s="1">
        <f ca="1">IF(COUNTIF(INDIRECT(RIGHT(DD$1,3)&amp;"!"&amp;"$C$49"&amp;":"&amp;"$C$55"),Data0!$AV33)&gt;=1,"",ROW())</f>
        <v>33</v>
      </c>
      <c r="DE33" s="1" t="str">
        <f t="shared" ca="1" si="31"/>
        <v/>
      </c>
      <c r="DF33" s="1">
        <f ca="1">IF(COUNTIF(INDIRECT(RIGHT(DF$1,3)&amp;"!"&amp;"$C$57"&amp;":"&amp;"$C$59"),Data0!$AW33)&gt;=1,"",ROW())</f>
        <v>33</v>
      </c>
      <c r="DG33" s="1" t="str">
        <f t="shared" ca="1" si="32"/>
        <v/>
      </c>
      <c r="DH33" s="1">
        <f ca="1">IF(COUNTIF(INDIRECT(RIGHT(DH$1,3)&amp;"!"&amp;"$C$49"&amp;":"&amp;"$C$55"),Data0!$AV33)&gt;=1,"",ROW())</f>
        <v>33</v>
      </c>
      <c r="DI33" s="1" t="str">
        <f t="shared" ca="1" si="33"/>
        <v/>
      </c>
      <c r="DJ33" s="1">
        <f ca="1">IF(COUNTIF(INDIRECT(RIGHT(DJ$1,3)&amp;"!"&amp;"$C$57"&amp;":"&amp;"$C$59"),Data0!$AW33)&gt;=1,"",ROW())</f>
        <v>33</v>
      </c>
      <c r="DK33" s="1" t="str">
        <f t="shared" ca="1" si="34"/>
        <v/>
      </c>
      <c r="DL33" s="1">
        <f ca="1">IF(COUNTIF(INDIRECT(RIGHT(DL$1,3)&amp;"!"&amp;"$C$49"&amp;":"&amp;"$C$55"),Data0!$AV33)&gt;=1,"",ROW())</f>
        <v>33</v>
      </c>
      <c r="DM33" s="1" t="str">
        <f t="shared" ca="1" si="35"/>
        <v/>
      </c>
      <c r="DN33" s="1">
        <f ca="1">IF(COUNTIF(INDIRECT(RIGHT(DN$1,3)&amp;"!"&amp;"$C$47"&amp;":"&amp;"$C$59"),Data0!$AW33)&gt;=1,"",ROW())</f>
        <v>33</v>
      </c>
      <c r="DO33" s="1" t="str">
        <f t="shared" ca="1" si="36"/>
        <v/>
      </c>
      <c r="DP33" s="1">
        <f ca="1">IF(COUNTIF(INDIRECT(RIGHT(DP$1,3)&amp;"!"&amp;"$C$49"&amp;":"&amp;"$C$55"),Data0!$AV33)&gt;=1,"",ROW())</f>
        <v>33</v>
      </c>
      <c r="DQ33" s="1" t="str">
        <f t="shared" ca="1" si="37"/>
        <v/>
      </c>
      <c r="DR33" s="1">
        <f ca="1">IF(COUNTIF(INDIRECT(RIGHT(DR$1,3)&amp;"!"&amp;"$C$57"&amp;":"&amp;"$C$59"),Data0!$AW33)&gt;=1,"",ROW())</f>
        <v>33</v>
      </c>
      <c r="DS33" s="1" t="str">
        <f t="shared" ca="1" si="38"/>
        <v/>
      </c>
      <c r="DT33" s="1">
        <f ca="1">IF(COUNTIF(INDIRECT(RIGHT(DT$1,3)&amp;"!"&amp;"$C$49"&amp;":"&amp;"$C$55"),Data0!$AV33)&gt;=1,"",ROW())</f>
        <v>33</v>
      </c>
      <c r="DU33" s="1" t="str">
        <f t="shared" ca="1" si="39"/>
        <v/>
      </c>
      <c r="DV33" s="1">
        <f ca="1">IF(COUNTIF(INDIRECT(RIGHT(DV$1,3)&amp;"!"&amp;"$C$57"&amp;":"&amp;"$C$59"),Data0!$AW33)&gt;=1,"",ROW())</f>
        <v>33</v>
      </c>
      <c r="DW33" s="1" t="str">
        <f t="shared" ca="1" si="40"/>
        <v/>
      </c>
      <c r="DX33" s="1">
        <f ca="1">IF(COUNTIF(INDIRECT(RIGHT(DX$1,3)&amp;"!"&amp;"$C$49"&amp;":"&amp;"$C$55"),Data0!$BB33)&gt;=1,"",ROW())</f>
        <v>33</v>
      </c>
      <c r="DY33" s="1" t="str">
        <f t="shared" ca="1" si="41"/>
        <v/>
      </c>
      <c r="DZ33" s="1">
        <f ca="1">IF(COUNTIF(INDIRECT(RIGHT(DZ$1,3)&amp;"!"&amp;"$C$57"&amp;":"&amp;"$C$59"),Data0!$BC33)&gt;=1,"",ROW())</f>
        <v>33</v>
      </c>
      <c r="EA33" s="1" t="str">
        <f t="shared" ca="1" si="42"/>
        <v/>
      </c>
      <c r="EB33" s="1">
        <f ca="1">IF(COUNTIF(INDIRECT(RIGHT(EB$1,3)&amp;"!"&amp;"$C$49"&amp;":"&amp;"$C$55"),Data0!$BB33)&gt;=1,"",ROW())</f>
        <v>33</v>
      </c>
      <c r="EC33" s="1" t="str">
        <f t="shared" ca="1" si="43"/>
        <v/>
      </c>
      <c r="ED33" s="1">
        <f ca="1">IF(COUNTIF(INDIRECT(RIGHT(ED$1,3)&amp;"!"&amp;"$C$57"&amp;":"&amp;"$C$59"),Data0!$BC33)&gt;=1,"",ROW())</f>
        <v>33</v>
      </c>
      <c r="EE33" s="1" t="str">
        <f t="shared" ca="1" si="44"/>
        <v/>
      </c>
      <c r="EF33" s="1">
        <f ca="1">IF(COUNTIF(INDIRECT(RIGHT(EF$1,3)&amp;"!"&amp;"$C$49"&amp;":"&amp;"$C$55"),Data0!$BB33)&gt;=1,"",ROW())</f>
        <v>33</v>
      </c>
      <c r="EG33" s="1" t="str">
        <f t="shared" ca="1" si="45"/>
        <v/>
      </c>
      <c r="EH33" s="1">
        <f ca="1">IF(COUNTIF(INDIRECT(RIGHT(EH$1,3)&amp;"!"&amp;"$C$57"&amp;":"&amp;"$C$59"),Data0!$BC33)&gt;=1,"",ROW())</f>
        <v>33</v>
      </c>
      <c r="EI33" s="1" t="str">
        <f t="shared" ca="1" si="46"/>
        <v/>
      </c>
      <c r="EJ33" s="1">
        <f ca="1">IF(COUNTIF(INDIRECT(RIGHT(EJ$1,3)&amp;"!"&amp;"$C$49"&amp;":"&amp;"$C$55"),Data0!$BB33)&gt;=1,"",ROW())</f>
        <v>33</v>
      </c>
      <c r="EK33" s="1" t="str">
        <f t="shared" ca="1" si="47"/>
        <v/>
      </c>
      <c r="EL33" s="1">
        <f ca="1">IF(COUNTIF(INDIRECT(RIGHT(EL$1,3)&amp;"!"&amp;"$C$57"&amp;":"&amp;"$C$59"),Data0!$BC33)&gt;=1,"",ROW())</f>
        <v>33</v>
      </c>
      <c r="EM33" s="1" t="str">
        <f t="shared" ca="1" si="48"/>
        <v/>
      </c>
      <c r="EN33" s="1">
        <f ca="1">IF(COUNTIF(INDIRECT(RIGHT(EN$1,3)&amp;"!"&amp;"$C$49"&amp;":"&amp;"$C$55"),Data0!$BB33)&gt;=1,"",ROW())</f>
        <v>33</v>
      </c>
      <c r="EO33" s="1" t="str">
        <f t="shared" ca="1" si="49"/>
        <v/>
      </c>
      <c r="EP33" s="1">
        <f ca="1">IF(COUNTIF(INDIRECT(RIGHT(EP$1,3)&amp;"!"&amp;"$C$57"&amp;":"&amp;"$C$59"),Data0!$BC33)&gt;=1,"",ROW())</f>
        <v>33</v>
      </c>
      <c r="EQ33" s="1" t="str">
        <f t="shared" ca="1" si="50"/>
        <v/>
      </c>
      <c r="ER33" s="1">
        <f ca="1">IF(COUNTIF(INDIRECT(RIGHT(ER$1,3)&amp;"!"&amp;"$C$49"&amp;":"&amp;"$C$55"),Data0!$BB33)&gt;=1,"",ROW())</f>
        <v>33</v>
      </c>
      <c r="ES33" s="1" t="str">
        <f t="shared" ca="1" si="51"/>
        <v/>
      </c>
      <c r="ET33" s="1">
        <f ca="1">IF(COUNTIF(INDIRECT(RIGHT(ET$1,3)&amp;"!"&amp;"$C$57"&amp;":"&amp;"$C$59"),Data0!$BC33)&gt;=1,"",ROW())</f>
        <v>33</v>
      </c>
      <c r="EU33" s="1" t="str">
        <f t="shared" ca="1" si="52"/>
        <v/>
      </c>
    </row>
    <row r="34" spans="1:151" ht="15">
      <c r="A34" s="22" t="str">
        <f t="shared" si="66"/>
        <v>4.</v>
      </c>
      <c r="B34" s="22" t="s">
        <v>157</v>
      </c>
      <c r="C34" s="22" t="s">
        <v>231</v>
      </c>
      <c r="D34" s="22" t="s">
        <v>231</v>
      </c>
      <c r="F34"/>
      <c r="G34" s="6"/>
      <c r="Y34"/>
      <c r="Z34"/>
      <c r="AA34" s="22" t="s">
        <v>218</v>
      </c>
      <c r="AB34" s="22" t="s">
        <v>178</v>
      </c>
      <c r="AE34" s="526" t="s">
        <v>1137</v>
      </c>
      <c r="AF34" s="441">
        <f>IF(AND(COUNTIF(AG$2:AG34,AG34)=1,AG34&lt;&gt;""),AF33+1,AF33)</f>
        <v>1</v>
      </c>
      <c r="AG34" s="469" t="str">
        <f t="shared" ref="AG34:AG65" si="67">IF(AND((IFERROR(VLOOKUP(Naudos_Zalos_kodas,$P$2:$P$5,1,0),"")&lt;&gt;""),Naudos_Zalos="N"),Naudos_Zalos_pav,"")</f>
        <v/>
      </c>
      <c r="AH34" s="441">
        <f>IF(AND(COUNTIF(AI$2:AI34,AI34)=1,AI34&lt;&gt;""),AH33+1,AH33)</f>
        <v>1</v>
      </c>
      <c r="AI34" s="469" t="str">
        <f t="shared" ref="AI34:AI65" si="68">IF(AND((IFERROR(VLOOKUP(Naudos_Zalos_kodas,$P$2:$P$5,1,0),"")&lt;&gt;""),Naudos_Zalos="Ž"),Naudos_Zalos_pav,"")</f>
        <v/>
      </c>
      <c r="AJ34" s="498" t="str">
        <f t="shared" si="57"/>
        <v/>
      </c>
      <c r="AK34" s="498" t="str">
        <f t="shared" si="58"/>
        <v/>
      </c>
      <c r="AL34" s="441">
        <f>IF(AND(COUNTIF(AM$2:AM34,AM34)=1,AM34&lt;&gt;""),AL33+1,AL33)</f>
        <v>1</v>
      </c>
      <c r="AM34" s="469" t="str">
        <f t="shared" ref="AM34:AM65" si="69">IF(AND((IFERROR(VLOOKUP(Naudos_Zalos_kodas,$P$6:$P$9,1,0),"")&lt;&gt;""),Naudos_Zalos="N"),Naudos_Zalos_pav,"")</f>
        <v/>
      </c>
      <c r="AN34" s="441">
        <f>IF(AND(COUNTIF(AO$2:AO34,AO34)=1,AO34&lt;&gt;""),AN33+1,AN33)</f>
        <v>1</v>
      </c>
      <c r="AO34" s="469" t="str">
        <f t="shared" ref="AO34:AO65" si="70">IF(AND((IFERROR(VLOOKUP(Naudos_Zalos_kodas,$P$6:$P$9,1,0),"")&lt;&gt;""),Naudos_Zalos="Ž"),Naudos_Zalos_pav,"")</f>
        <v/>
      </c>
      <c r="AP34" s="498" t="str">
        <f t="shared" si="59"/>
        <v/>
      </c>
      <c r="AQ34" s="498" t="str">
        <f t="shared" si="60"/>
        <v/>
      </c>
      <c r="AR34" s="441">
        <f>IF(AND(COUNTIF(AS$2:AS34,AS34)=1,AS34&lt;&gt;""),AR33+1,AR33)</f>
        <v>1</v>
      </c>
      <c r="AS34" s="469" t="str">
        <f t="shared" ref="AS34:AS65" si="71">IF(AND((IFERROR(VLOOKUP(Naudos_Zalos_kodas,$P$10:$P$13,1,0),"")&lt;&gt;""),Naudos_Zalos="N"),Naudos_Zalos_pav,"")</f>
        <v/>
      </c>
      <c r="AT34" s="441">
        <f>IF(AND(COUNTIF(AU$2:AU34,AU34)=1,AU34&lt;&gt;""),AT33+1,AT33)</f>
        <v>1</v>
      </c>
      <c r="AU34" s="469" t="str">
        <f t="shared" ref="AU34:AU65" si="72">IF(AND((IFERROR(VLOOKUP(Naudos_Zalos_kodas,$P$10:$P$13,1,0),"")&lt;&gt;""),Naudos_Zalos="Ž"),Naudos_Zalos_pav,"")</f>
        <v/>
      </c>
      <c r="AV34" s="498" t="str">
        <f t="shared" si="61"/>
        <v/>
      </c>
      <c r="AW34" s="498" t="str">
        <f t="shared" si="62"/>
        <v/>
      </c>
      <c r="AX34" s="441">
        <f>IF(AND(COUNTIF(AY$2:AY34,AY34)=1,AY34&lt;&gt;""),AX33+1,AX33)</f>
        <v>1</v>
      </c>
      <c r="AY34" s="469" t="str">
        <f t="shared" ref="AY34:AY65" si="73">IF(AND((IFERROR(VLOOKUP(Naudos_Zalos_kodas,$P$14:$P$17,1,0),"")&lt;&gt;""),Naudos_Zalos="N"),Naudos_Zalos_pav,"")</f>
        <v/>
      </c>
      <c r="AZ34" s="441">
        <f>IF(AND(COUNTIF(BA$2:BA34,BA34)=1,BA34&lt;&gt;""),AZ33+1,AZ33)</f>
        <v>1</v>
      </c>
      <c r="BA34" s="469" t="str">
        <f t="shared" ref="BA34:BA65" si="74">IF(AND((IFERROR(VLOOKUP(Naudos_Zalos_kodas,$P$14:$P$17,1,0),"")&lt;&gt;""),Naudos_Zalos="Ž"),Naudos_Zalos_pav,"")</f>
        <v/>
      </c>
      <c r="BB34" s="498" t="str">
        <f t="shared" si="63"/>
        <v/>
      </c>
      <c r="BC34" s="498"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3" t="str">
        <f t="shared" si="66"/>
        <v>4.</v>
      </c>
      <c r="B35" s="23" t="s">
        <v>158</v>
      </c>
      <c r="C35" s="23" t="s">
        <v>231</v>
      </c>
      <c r="D35" s="23" t="s">
        <v>232</v>
      </c>
      <c r="F35"/>
      <c r="G35" s="6"/>
      <c r="Y35"/>
      <c r="Z35"/>
      <c r="AA35" s="23" t="s">
        <v>208</v>
      </c>
      <c r="AB35" s="23" t="s">
        <v>276</v>
      </c>
      <c r="AE35" s="525" t="s">
        <v>1138</v>
      </c>
      <c r="AF35" s="441">
        <f>IF(AND(COUNTIF(AG$2:AG35,AG35)=1,AG35&lt;&gt;""),AF34+1,AF34)</f>
        <v>1</v>
      </c>
      <c r="AG35" s="469" t="str">
        <f t="shared" si="67"/>
        <v/>
      </c>
      <c r="AH35" s="441">
        <f>IF(AND(COUNTIF(AI$2:AI35,AI35)=1,AI35&lt;&gt;""),AH34+1,AH34)</f>
        <v>1</v>
      </c>
      <c r="AI35" s="469" t="str">
        <f t="shared" si="68"/>
        <v/>
      </c>
      <c r="AJ35" s="498" t="str">
        <f t="shared" si="57"/>
        <v/>
      </c>
      <c r="AK35" s="498" t="str">
        <f t="shared" si="58"/>
        <v/>
      </c>
      <c r="AL35" s="441">
        <f>IF(AND(COUNTIF(AM$2:AM35,AM35)=1,AM35&lt;&gt;""),AL34+1,AL34)</f>
        <v>1</v>
      </c>
      <c r="AM35" s="469" t="str">
        <f t="shared" si="69"/>
        <v/>
      </c>
      <c r="AN35" s="441">
        <f>IF(AND(COUNTIF(AO$2:AO35,AO35)=1,AO35&lt;&gt;""),AN34+1,AN34)</f>
        <v>1</v>
      </c>
      <c r="AO35" s="469" t="str">
        <f t="shared" si="70"/>
        <v/>
      </c>
      <c r="AP35" s="498" t="str">
        <f t="shared" si="59"/>
        <v/>
      </c>
      <c r="AQ35" s="498" t="str">
        <f t="shared" si="60"/>
        <v/>
      </c>
      <c r="AR35" s="441">
        <f>IF(AND(COUNTIF(AS$2:AS35,AS35)=1,AS35&lt;&gt;""),AR34+1,AR34)</f>
        <v>1</v>
      </c>
      <c r="AS35" s="469" t="str">
        <f t="shared" si="71"/>
        <v/>
      </c>
      <c r="AT35" s="441">
        <f>IF(AND(COUNTIF(AU$2:AU35,AU35)=1,AU35&lt;&gt;""),AT34+1,AT34)</f>
        <v>1</v>
      </c>
      <c r="AU35" s="469" t="str">
        <f t="shared" si="72"/>
        <v/>
      </c>
      <c r="AV35" s="498" t="str">
        <f t="shared" si="61"/>
        <v/>
      </c>
      <c r="AW35" s="498" t="str">
        <f t="shared" si="62"/>
        <v/>
      </c>
      <c r="AX35" s="441">
        <f>IF(AND(COUNTIF(AY$2:AY35,AY35)=1,AY35&lt;&gt;""),AX34+1,AX34)</f>
        <v>1</v>
      </c>
      <c r="AY35" s="469" t="str">
        <f t="shared" si="73"/>
        <v/>
      </c>
      <c r="AZ35" s="441">
        <f>IF(AND(COUNTIF(BA$2:BA35,BA35)=1,BA35&lt;&gt;""),AZ34+1,AZ34)</f>
        <v>1</v>
      </c>
      <c r="BA35" s="469" t="str">
        <f t="shared" si="74"/>
        <v/>
      </c>
      <c r="BB35" s="498" t="str">
        <f t="shared" si="63"/>
        <v/>
      </c>
      <c r="BC35" s="498"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2" t="str">
        <f t="shared" si="66"/>
        <v>4.</v>
      </c>
      <c r="B36" s="22" t="s">
        <v>159</v>
      </c>
      <c r="C36" s="22" t="s">
        <v>231</v>
      </c>
      <c r="D36" s="22" t="s">
        <v>106</v>
      </c>
      <c r="F36"/>
      <c r="G36" s="6"/>
      <c r="Y36"/>
      <c r="Z36"/>
      <c r="AA36" s="22" t="s">
        <v>212</v>
      </c>
      <c r="AB36" s="22" t="s">
        <v>179</v>
      </c>
      <c r="AE36" s="526" t="s">
        <v>1139</v>
      </c>
      <c r="AF36" s="441">
        <f>IF(AND(COUNTIF(AG$2:AG36,AG36)=1,AG36&lt;&gt;""),AF35+1,AF35)</f>
        <v>1</v>
      </c>
      <c r="AG36" s="469" t="str">
        <f t="shared" si="67"/>
        <v/>
      </c>
      <c r="AH36" s="441">
        <f>IF(AND(COUNTIF(AI$2:AI36,AI36)=1,AI36&lt;&gt;""),AH35+1,AH35)</f>
        <v>1</v>
      </c>
      <c r="AI36" s="469" t="str">
        <f t="shared" si="68"/>
        <v/>
      </c>
      <c r="AJ36" s="498" t="str">
        <f t="shared" si="57"/>
        <v/>
      </c>
      <c r="AK36" s="498" t="str">
        <f t="shared" si="58"/>
        <v/>
      </c>
      <c r="AL36" s="441">
        <f>IF(AND(COUNTIF(AM$2:AM36,AM36)=1,AM36&lt;&gt;""),AL35+1,AL35)</f>
        <v>1</v>
      </c>
      <c r="AM36" s="469" t="str">
        <f t="shared" si="69"/>
        <v/>
      </c>
      <c r="AN36" s="441">
        <f>IF(AND(COUNTIF(AO$2:AO36,AO36)=1,AO36&lt;&gt;""),AN35+1,AN35)</f>
        <v>1</v>
      </c>
      <c r="AO36" s="469" t="str">
        <f t="shared" si="70"/>
        <v/>
      </c>
      <c r="AP36" s="498" t="str">
        <f t="shared" si="59"/>
        <v/>
      </c>
      <c r="AQ36" s="498" t="str">
        <f t="shared" si="60"/>
        <v/>
      </c>
      <c r="AR36" s="441">
        <f>IF(AND(COUNTIF(AS$2:AS36,AS36)=1,AS36&lt;&gt;""),AR35+1,AR35)</f>
        <v>1</v>
      </c>
      <c r="AS36" s="469" t="str">
        <f t="shared" si="71"/>
        <v/>
      </c>
      <c r="AT36" s="441">
        <f>IF(AND(COUNTIF(AU$2:AU36,AU36)=1,AU36&lt;&gt;""),AT35+1,AT35)</f>
        <v>1</v>
      </c>
      <c r="AU36" s="469" t="str">
        <f t="shared" si="72"/>
        <v/>
      </c>
      <c r="AV36" s="498" t="str">
        <f t="shared" si="61"/>
        <v/>
      </c>
      <c r="AW36" s="498" t="str">
        <f t="shared" si="62"/>
        <v/>
      </c>
      <c r="AX36" s="441">
        <f>IF(AND(COUNTIF(AY$2:AY36,AY36)=1,AY36&lt;&gt;""),AX35+1,AX35)</f>
        <v>1</v>
      </c>
      <c r="AY36" s="469" t="str">
        <f t="shared" si="73"/>
        <v/>
      </c>
      <c r="AZ36" s="441">
        <f>IF(AND(COUNTIF(BA$2:BA36,BA36)=1,BA36&lt;&gt;""),AZ35+1,AZ35)</f>
        <v>1</v>
      </c>
      <c r="BA36" s="469" t="str">
        <f t="shared" si="74"/>
        <v/>
      </c>
      <c r="BB36" s="498" t="str">
        <f t="shared" si="63"/>
        <v/>
      </c>
      <c r="BC36" s="498"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3" t="str">
        <f t="shared" si="66"/>
        <v>4.</v>
      </c>
      <c r="B37" s="23" t="s">
        <v>160</v>
      </c>
      <c r="C37" s="23" t="s">
        <v>231</v>
      </c>
      <c r="D37" s="23" t="s">
        <v>102</v>
      </c>
      <c r="F37"/>
      <c r="G37" s="6"/>
      <c r="Y37"/>
      <c r="Z37"/>
      <c r="AA37" s="23" t="s">
        <v>213</v>
      </c>
      <c r="AB37" s="23" t="s">
        <v>180</v>
      </c>
      <c r="AE37" s="525" t="s">
        <v>1140</v>
      </c>
      <c r="AF37" s="441">
        <f>IF(AND(COUNTIF(AG$2:AG37,AG37)=1,AG37&lt;&gt;""),AF36+1,AF36)</f>
        <v>1</v>
      </c>
      <c r="AG37" s="469" t="str">
        <f t="shared" si="67"/>
        <v/>
      </c>
      <c r="AH37" s="441">
        <f>IF(AND(COUNTIF(AI$2:AI37,AI37)=1,AI37&lt;&gt;""),AH36+1,AH36)</f>
        <v>1</v>
      </c>
      <c r="AI37" s="469" t="str">
        <f t="shared" si="68"/>
        <v/>
      </c>
      <c r="AJ37" s="498" t="str">
        <f t="shared" si="57"/>
        <v/>
      </c>
      <c r="AK37" s="498" t="str">
        <f t="shared" si="58"/>
        <v/>
      </c>
      <c r="AL37" s="441">
        <f>IF(AND(COUNTIF(AM$2:AM37,AM37)=1,AM37&lt;&gt;""),AL36+1,AL36)</f>
        <v>1</v>
      </c>
      <c r="AM37" s="469" t="str">
        <f t="shared" si="69"/>
        <v/>
      </c>
      <c r="AN37" s="441">
        <f>IF(AND(COUNTIF(AO$2:AO37,AO37)=1,AO37&lt;&gt;""),AN36+1,AN36)</f>
        <v>1</v>
      </c>
      <c r="AO37" s="469" t="str">
        <f t="shared" si="70"/>
        <v/>
      </c>
      <c r="AP37" s="498" t="str">
        <f t="shared" si="59"/>
        <v/>
      </c>
      <c r="AQ37" s="498" t="str">
        <f t="shared" si="60"/>
        <v/>
      </c>
      <c r="AR37" s="441">
        <f>IF(AND(COUNTIF(AS$2:AS37,AS37)=1,AS37&lt;&gt;""),AR36+1,AR36)</f>
        <v>1</v>
      </c>
      <c r="AS37" s="469" t="str">
        <f t="shared" si="71"/>
        <v/>
      </c>
      <c r="AT37" s="441">
        <f>IF(AND(COUNTIF(AU$2:AU37,AU37)=1,AU37&lt;&gt;""),AT36+1,AT36)</f>
        <v>1</v>
      </c>
      <c r="AU37" s="469" t="str">
        <f t="shared" si="72"/>
        <v/>
      </c>
      <c r="AV37" s="498" t="str">
        <f t="shared" si="61"/>
        <v/>
      </c>
      <c r="AW37" s="498" t="str">
        <f t="shared" si="62"/>
        <v/>
      </c>
      <c r="AX37" s="441">
        <f>IF(AND(COUNTIF(AY$2:AY37,AY37)=1,AY37&lt;&gt;""),AX36+1,AX36)</f>
        <v>1</v>
      </c>
      <c r="AY37" s="469" t="str">
        <f t="shared" si="73"/>
        <v/>
      </c>
      <c r="AZ37" s="441">
        <f>IF(AND(COUNTIF(BA$2:BA37,BA37)=1,BA37&lt;&gt;""),AZ36+1,AZ36)</f>
        <v>1</v>
      </c>
      <c r="BA37" s="469" t="str">
        <f t="shared" si="74"/>
        <v/>
      </c>
      <c r="BB37" s="498" t="str">
        <f t="shared" si="63"/>
        <v/>
      </c>
      <c r="BC37" s="498"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2" t="str">
        <f t="shared" si="66"/>
        <v>5.</v>
      </c>
      <c r="B38" s="22" t="s">
        <v>193</v>
      </c>
      <c r="C38" s="22" t="s">
        <v>233</v>
      </c>
      <c r="D38" s="22" t="s">
        <v>233</v>
      </c>
      <c r="F38"/>
      <c r="G38" s="6"/>
      <c r="Y38"/>
      <c r="Z38"/>
      <c r="AA38" s="22" t="s">
        <v>214</v>
      </c>
      <c r="AB38" s="22" t="s">
        <v>181</v>
      </c>
      <c r="AE38" s="526" t="s">
        <v>1141</v>
      </c>
      <c r="AF38" s="441">
        <f>IF(AND(COUNTIF(AG$2:AG38,AG38)=1,AG38&lt;&gt;""),AF37+1,AF37)</f>
        <v>1</v>
      </c>
      <c r="AG38" s="469" t="str">
        <f t="shared" si="67"/>
        <v/>
      </c>
      <c r="AH38" s="441">
        <f>IF(AND(COUNTIF(AI$2:AI38,AI38)=1,AI38&lt;&gt;""),AH37+1,AH37)</f>
        <v>1</v>
      </c>
      <c r="AI38" s="469" t="str">
        <f t="shared" si="68"/>
        <v/>
      </c>
      <c r="AJ38" s="498" t="str">
        <f t="shared" si="57"/>
        <v/>
      </c>
      <c r="AK38" s="498" t="str">
        <f t="shared" si="58"/>
        <v/>
      </c>
      <c r="AL38" s="441">
        <f>IF(AND(COUNTIF(AM$2:AM38,AM38)=1,AM38&lt;&gt;""),AL37+1,AL37)</f>
        <v>1</v>
      </c>
      <c r="AM38" s="469" t="str">
        <f t="shared" si="69"/>
        <v/>
      </c>
      <c r="AN38" s="441">
        <f>IF(AND(COUNTIF(AO$2:AO38,AO38)=1,AO38&lt;&gt;""),AN37+1,AN37)</f>
        <v>1</v>
      </c>
      <c r="AO38" s="469" t="str">
        <f t="shared" si="70"/>
        <v/>
      </c>
      <c r="AP38" s="498" t="str">
        <f t="shared" si="59"/>
        <v/>
      </c>
      <c r="AQ38" s="498" t="str">
        <f t="shared" si="60"/>
        <v/>
      </c>
      <c r="AR38" s="441">
        <f>IF(AND(COUNTIF(AS$2:AS38,AS38)=1,AS38&lt;&gt;""),AR37+1,AR37)</f>
        <v>1</v>
      </c>
      <c r="AS38" s="469" t="str">
        <f t="shared" si="71"/>
        <v/>
      </c>
      <c r="AT38" s="441">
        <f>IF(AND(COUNTIF(AU$2:AU38,AU38)=1,AU38&lt;&gt;""),AT37+1,AT37)</f>
        <v>1</v>
      </c>
      <c r="AU38" s="469" t="str">
        <f t="shared" si="72"/>
        <v/>
      </c>
      <c r="AV38" s="498" t="str">
        <f t="shared" si="61"/>
        <v/>
      </c>
      <c r="AW38" s="498" t="str">
        <f t="shared" si="62"/>
        <v/>
      </c>
      <c r="AX38" s="441">
        <f>IF(AND(COUNTIF(AY$2:AY38,AY38)=1,AY38&lt;&gt;""),AX37+1,AX37)</f>
        <v>1</v>
      </c>
      <c r="AY38" s="469" t="str">
        <f t="shared" si="73"/>
        <v/>
      </c>
      <c r="AZ38" s="441">
        <f>IF(AND(COUNTIF(BA$2:BA38,BA38)=1,BA38&lt;&gt;""),AZ37+1,AZ37)</f>
        <v>1</v>
      </c>
      <c r="BA38" s="469" t="str">
        <f t="shared" si="74"/>
        <v/>
      </c>
      <c r="BB38" s="498" t="str">
        <f t="shared" si="63"/>
        <v/>
      </c>
      <c r="BC38" s="498"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3" t="str">
        <f t="shared" si="66"/>
        <v>5.</v>
      </c>
      <c r="B39" s="23" t="s">
        <v>194</v>
      </c>
      <c r="C39" s="23" t="s">
        <v>233</v>
      </c>
      <c r="D39" s="23" t="s">
        <v>106</v>
      </c>
      <c r="F39"/>
      <c r="Y39"/>
      <c r="Z39"/>
      <c r="AA39" s="23" t="s">
        <v>215</v>
      </c>
      <c r="AB39" s="23" t="s">
        <v>182</v>
      </c>
      <c r="AE39" s="528" t="s">
        <v>1142</v>
      </c>
      <c r="AF39" s="441">
        <f>IF(AND(COUNTIF(AG$2:AG39,AG39)=1,AG39&lt;&gt;""),AF38+1,AF38)</f>
        <v>1</v>
      </c>
      <c r="AG39" s="469" t="str">
        <f t="shared" si="67"/>
        <v/>
      </c>
      <c r="AH39" s="441">
        <f>IF(AND(COUNTIF(AI$2:AI39,AI39)=1,AI39&lt;&gt;""),AH38+1,AH38)</f>
        <v>1</v>
      </c>
      <c r="AI39" s="469" t="str">
        <f t="shared" si="68"/>
        <v/>
      </c>
      <c r="AJ39" s="498" t="str">
        <f t="shared" si="57"/>
        <v/>
      </c>
      <c r="AK39" s="498" t="str">
        <f t="shared" si="58"/>
        <v/>
      </c>
      <c r="AL39" s="441">
        <f>IF(AND(COUNTIF(AM$2:AM39,AM39)=1,AM39&lt;&gt;""),AL38+1,AL38)</f>
        <v>1</v>
      </c>
      <c r="AM39" s="469" t="str">
        <f t="shared" si="69"/>
        <v/>
      </c>
      <c r="AN39" s="441">
        <f>IF(AND(COUNTIF(AO$2:AO39,AO39)=1,AO39&lt;&gt;""),AN38+1,AN38)</f>
        <v>1</v>
      </c>
      <c r="AO39" s="469" t="str">
        <f t="shared" si="70"/>
        <v/>
      </c>
      <c r="AP39" s="498" t="str">
        <f t="shared" si="59"/>
        <v/>
      </c>
      <c r="AQ39" s="498" t="str">
        <f t="shared" si="60"/>
        <v/>
      </c>
      <c r="AR39" s="441">
        <f>IF(AND(COUNTIF(AS$2:AS39,AS39)=1,AS39&lt;&gt;""),AR38+1,AR38)</f>
        <v>1</v>
      </c>
      <c r="AS39" s="469" t="str">
        <f t="shared" si="71"/>
        <v/>
      </c>
      <c r="AT39" s="441">
        <f>IF(AND(COUNTIF(AU$2:AU39,AU39)=1,AU39&lt;&gt;""),AT38+1,AT38)</f>
        <v>1</v>
      </c>
      <c r="AU39" s="469" t="str">
        <f t="shared" si="72"/>
        <v/>
      </c>
      <c r="AV39" s="498" t="str">
        <f t="shared" si="61"/>
        <v/>
      </c>
      <c r="AW39" s="498" t="str">
        <f t="shared" si="62"/>
        <v/>
      </c>
      <c r="AX39" s="441">
        <f>IF(AND(COUNTIF(AY$2:AY39,AY39)=1,AY39&lt;&gt;""),AX38+1,AX38)</f>
        <v>1</v>
      </c>
      <c r="AY39" s="469" t="str">
        <f t="shared" si="73"/>
        <v/>
      </c>
      <c r="AZ39" s="441">
        <f>IF(AND(COUNTIF(BA$2:BA39,BA39)=1,BA39&lt;&gt;""),AZ38+1,AZ38)</f>
        <v>1</v>
      </c>
      <c r="BA39" s="469" t="str">
        <f t="shared" si="74"/>
        <v/>
      </c>
      <c r="BB39" s="498" t="str">
        <f t="shared" si="63"/>
        <v/>
      </c>
      <c r="BC39" s="498"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2" t="str">
        <f t="shared" si="66"/>
        <v>5.</v>
      </c>
      <c r="B40" s="22" t="s">
        <v>195</v>
      </c>
      <c r="C40" s="22" t="s">
        <v>233</v>
      </c>
      <c r="D40" s="22" t="s">
        <v>102</v>
      </c>
      <c r="F40"/>
      <c r="Y40"/>
      <c r="Z40"/>
      <c r="AA40" s="22" t="s">
        <v>219</v>
      </c>
      <c r="AB40" s="22" t="s">
        <v>183</v>
      </c>
      <c r="AE40" s="524" t="s">
        <v>1143</v>
      </c>
      <c r="AF40" s="441">
        <f>IF(AND(COUNTIF(AG$2:AG40,AG40)=1,AG40&lt;&gt;""),AF39+1,AF39)</f>
        <v>1</v>
      </c>
      <c r="AG40" s="469" t="str">
        <f t="shared" si="67"/>
        <v/>
      </c>
      <c r="AH40" s="441">
        <f>IF(AND(COUNTIF(AI$2:AI40,AI40)=1,AI40&lt;&gt;""),AH39+1,AH39)</f>
        <v>1</v>
      </c>
      <c r="AI40" s="469" t="str">
        <f t="shared" si="68"/>
        <v/>
      </c>
      <c r="AJ40" s="498" t="str">
        <f t="shared" si="57"/>
        <v/>
      </c>
      <c r="AK40" s="498" t="str">
        <f t="shared" si="58"/>
        <v/>
      </c>
      <c r="AL40" s="441">
        <f>IF(AND(COUNTIF(AM$2:AM40,AM40)=1,AM40&lt;&gt;""),AL39+1,AL39)</f>
        <v>1</v>
      </c>
      <c r="AM40" s="469" t="str">
        <f t="shared" si="69"/>
        <v/>
      </c>
      <c r="AN40" s="441">
        <f>IF(AND(COUNTIF(AO$2:AO40,AO40)=1,AO40&lt;&gt;""),AN39+1,AN39)</f>
        <v>1</v>
      </c>
      <c r="AO40" s="469" t="str">
        <f t="shared" si="70"/>
        <v/>
      </c>
      <c r="AP40" s="498" t="str">
        <f t="shared" si="59"/>
        <v/>
      </c>
      <c r="AQ40" s="498" t="str">
        <f t="shared" si="60"/>
        <v/>
      </c>
      <c r="AR40" s="441">
        <f>IF(AND(COUNTIF(AS$2:AS40,AS40)=1,AS40&lt;&gt;""),AR39+1,AR39)</f>
        <v>1</v>
      </c>
      <c r="AS40" s="469" t="str">
        <f t="shared" si="71"/>
        <v/>
      </c>
      <c r="AT40" s="441">
        <f>IF(AND(COUNTIF(AU$2:AU40,AU40)=1,AU40&lt;&gt;""),AT39+1,AT39)</f>
        <v>1</v>
      </c>
      <c r="AU40" s="469" t="str">
        <f t="shared" si="72"/>
        <v/>
      </c>
      <c r="AV40" s="498" t="str">
        <f t="shared" si="61"/>
        <v/>
      </c>
      <c r="AW40" s="498" t="str">
        <f t="shared" si="62"/>
        <v/>
      </c>
      <c r="AX40" s="441">
        <f>IF(AND(COUNTIF(AY$2:AY40,AY40)=1,AY40&lt;&gt;""),AX39+1,AX39)</f>
        <v>1</v>
      </c>
      <c r="AY40" s="469" t="str">
        <f t="shared" si="73"/>
        <v/>
      </c>
      <c r="AZ40" s="441">
        <f>IF(AND(COUNTIF(BA$2:BA40,BA40)=1,BA40&lt;&gt;""),AZ39+1,AZ39)</f>
        <v>1</v>
      </c>
      <c r="BA40" s="469" t="str">
        <f t="shared" si="74"/>
        <v/>
      </c>
      <c r="BB40" s="498" t="str">
        <f t="shared" si="63"/>
        <v/>
      </c>
      <c r="BC40" s="498"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3" t="str">
        <f t="shared" si="66"/>
        <v>6.</v>
      </c>
      <c r="B41" s="23" t="s">
        <v>198</v>
      </c>
      <c r="C41" s="23" t="s">
        <v>234</v>
      </c>
      <c r="D41" s="23" t="s">
        <v>234</v>
      </c>
      <c r="F41"/>
      <c r="Y41"/>
      <c r="Z41"/>
      <c r="AA41" s="23" t="s">
        <v>220</v>
      </c>
      <c r="AB41" s="23" t="s">
        <v>184</v>
      </c>
      <c r="AE41" s="525" t="s">
        <v>1144</v>
      </c>
      <c r="AF41" s="441">
        <f>IF(AND(COUNTIF(AG$2:AG41,AG41)=1,AG41&lt;&gt;""),AF40+1,AF40)</f>
        <v>1</v>
      </c>
      <c r="AG41" s="469" t="str">
        <f t="shared" si="67"/>
        <v/>
      </c>
      <c r="AH41" s="441">
        <f>IF(AND(COUNTIF(AI$2:AI41,AI41)=1,AI41&lt;&gt;""),AH40+1,AH40)</f>
        <v>1</v>
      </c>
      <c r="AI41" s="469" t="str">
        <f t="shared" si="68"/>
        <v/>
      </c>
      <c r="AJ41" s="498" t="str">
        <f t="shared" si="57"/>
        <v/>
      </c>
      <c r="AK41" s="498" t="str">
        <f t="shared" si="58"/>
        <v/>
      </c>
      <c r="AL41" s="441">
        <f>IF(AND(COUNTIF(AM$2:AM41,AM41)=1,AM41&lt;&gt;""),AL40+1,AL40)</f>
        <v>1</v>
      </c>
      <c r="AM41" s="469" t="str">
        <f t="shared" si="69"/>
        <v/>
      </c>
      <c r="AN41" s="441">
        <f>IF(AND(COUNTIF(AO$2:AO41,AO41)=1,AO41&lt;&gt;""),AN40+1,AN40)</f>
        <v>1</v>
      </c>
      <c r="AO41" s="469" t="str">
        <f t="shared" si="70"/>
        <v/>
      </c>
      <c r="AP41" s="498" t="str">
        <f t="shared" si="59"/>
        <v/>
      </c>
      <c r="AQ41" s="498" t="str">
        <f t="shared" si="60"/>
        <v/>
      </c>
      <c r="AR41" s="441">
        <f>IF(AND(COUNTIF(AS$2:AS41,AS41)=1,AS41&lt;&gt;""),AR40+1,AR40)</f>
        <v>1</v>
      </c>
      <c r="AS41" s="469" t="str">
        <f t="shared" si="71"/>
        <v/>
      </c>
      <c r="AT41" s="441">
        <f>IF(AND(COUNTIF(AU$2:AU41,AU41)=1,AU41&lt;&gt;""),AT40+1,AT40)</f>
        <v>1</v>
      </c>
      <c r="AU41" s="469" t="str">
        <f t="shared" si="72"/>
        <v/>
      </c>
      <c r="AV41" s="498" t="str">
        <f t="shared" si="61"/>
        <v/>
      </c>
      <c r="AW41" s="498" t="str">
        <f t="shared" si="62"/>
        <v/>
      </c>
      <c r="AX41" s="441">
        <f>IF(AND(COUNTIF(AY$2:AY41,AY41)=1,AY41&lt;&gt;""),AX40+1,AX40)</f>
        <v>1</v>
      </c>
      <c r="AY41" s="469" t="str">
        <f t="shared" si="73"/>
        <v/>
      </c>
      <c r="AZ41" s="441">
        <f>IF(AND(COUNTIF(BA$2:BA41,BA41)=1,BA41&lt;&gt;""),AZ40+1,AZ40)</f>
        <v>1</v>
      </c>
      <c r="BA41" s="469" t="str">
        <f t="shared" si="74"/>
        <v/>
      </c>
      <c r="BB41" s="498" t="str">
        <f t="shared" si="63"/>
        <v/>
      </c>
      <c r="BC41" s="498"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2" t="str">
        <f t="shared" si="66"/>
        <v>6.</v>
      </c>
      <c r="B42" s="22" t="s">
        <v>199</v>
      </c>
      <c r="C42" s="22" t="s">
        <v>234</v>
      </c>
      <c r="D42" s="22" t="s">
        <v>235</v>
      </c>
      <c r="F42"/>
      <c r="Y42"/>
      <c r="Z42"/>
      <c r="AA42" s="22" t="s">
        <v>216</v>
      </c>
      <c r="AB42" s="22" t="s">
        <v>185</v>
      </c>
      <c r="AE42" s="526" t="s">
        <v>1145</v>
      </c>
      <c r="AF42" s="441">
        <f>IF(AND(COUNTIF(AG$2:AG42,AG42)=1,AG42&lt;&gt;""),AF41+1,AF41)</f>
        <v>1</v>
      </c>
      <c r="AG42" s="469" t="str">
        <f t="shared" si="67"/>
        <v/>
      </c>
      <c r="AH42" s="441">
        <f>IF(AND(COUNTIF(AI$2:AI42,AI42)=1,AI42&lt;&gt;""),AH41+1,AH41)</f>
        <v>1</v>
      </c>
      <c r="AI42" s="469" t="str">
        <f t="shared" si="68"/>
        <v/>
      </c>
      <c r="AJ42" s="498" t="str">
        <f t="shared" si="57"/>
        <v/>
      </c>
      <c r="AK42" s="498" t="str">
        <f t="shared" si="58"/>
        <v/>
      </c>
      <c r="AL42" s="441">
        <f>IF(AND(COUNTIF(AM$2:AM42,AM42)=1,AM42&lt;&gt;""),AL41+1,AL41)</f>
        <v>1</v>
      </c>
      <c r="AM42" s="469" t="str">
        <f t="shared" si="69"/>
        <v/>
      </c>
      <c r="AN42" s="441">
        <f>IF(AND(COUNTIF(AO$2:AO42,AO42)=1,AO42&lt;&gt;""),AN41+1,AN41)</f>
        <v>1</v>
      </c>
      <c r="AO42" s="469" t="str">
        <f t="shared" si="70"/>
        <v/>
      </c>
      <c r="AP42" s="498" t="str">
        <f t="shared" si="59"/>
        <v/>
      </c>
      <c r="AQ42" s="498" t="str">
        <f t="shared" si="60"/>
        <v/>
      </c>
      <c r="AR42" s="441">
        <f>IF(AND(COUNTIF(AS$2:AS42,AS42)=1,AS42&lt;&gt;""),AR41+1,AR41)</f>
        <v>1</v>
      </c>
      <c r="AS42" s="469" t="str">
        <f t="shared" si="71"/>
        <v/>
      </c>
      <c r="AT42" s="441">
        <f>IF(AND(COUNTIF(AU$2:AU42,AU42)=1,AU42&lt;&gt;""),AT41+1,AT41)</f>
        <v>1</v>
      </c>
      <c r="AU42" s="469" t="str">
        <f t="shared" si="72"/>
        <v/>
      </c>
      <c r="AV42" s="498" t="str">
        <f t="shared" si="61"/>
        <v/>
      </c>
      <c r="AW42" s="498" t="str">
        <f t="shared" si="62"/>
        <v/>
      </c>
      <c r="AX42" s="441">
        <f>IF(AND(COUNTIF(AY$2:AY42,AY42)=1,AY42&lt;&gt;""),AX41+1,AX41)</f>
        <v>1</v>
      </c>
      <c r="AY42" s="469" t="str">
        <f t="shared" si="73"/>
        <v/>
      </c>
      <c r="AZ42" s="441">
        <f>IF(AND(COUNTIF(BA$2:BA42,BA42)=1,BA42&lt;&gt;""),AZ41+1,AZ41)</f>
        <v>1</v>
      </c>
      <c r="BA42" s="469" t="str">
        <f t="shared" si="74"/>
        <v/>
      </c>
      <c r="BB42" s="498" t="str">
        <f t="shared" si="63"/>
        <v/>
      </c>
      <c r="BC42" s="498"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3" t="str">
        <f t="shared" si="66"/>
        <v>6.</v>
      </c>
      <c r="B43" s="23" t="s">
        <v>200</v>
      </c>
      <c r="C43" s="23" t="s">
        <v>234</v>
      </c>
      <c r="D43" s="23" t="s">
        <v>339</v>
      </c>
      <c r="F43"/>
      <c r="Y43"/>
      <c r="Z43"/>
      <c r="AA43" s="23" t="s">
        <v>217</v>
      </c>
      <c r="AB43" s="23" t="s">
        <v>186</v>
      </c>
      <c r="AE43" s="525" t="s">
        <v>1146</v>
      </c>
      <c r="AF43" s="441">
        <f>IF(AND(COUNTIF(AG$2:AG43,AG43)=1,AG43&lt;&gt;""),AF42+1,AF42)</f>
        <v>1</v>
      </c>
      <c r="AG43" s="469" t="str">
        <f t="shared" si="67"/>
        <v/>
      </c>
      <c r="AH43" s="441">
        <f>IF(AND(COUNTIF(AI$2:AI43,AI43)=1,AI43&lt;&gt;""),AH42+1,AH42)</f>
        <v>1</v>
      </c>
      <c r="AI43" s="469" t="str">
        <f t="shared" si="68"/>
        <v/>
      </c>
      <c r="AJ43" s="498" t="str">
        <f t="shared" si="57"/>
        <v/>
      </c>
      <c r="AK43" s="498" t="str">
        <f t="shared" si="58"/>
        <v/>
      </c>
      <c r="AL43" s="441">
        <f>IF(AND(COUNTIF(AM$2:AM43,AM43)=1,AM43&lt;&gt;""),AL42+1,AL42)</f>
        <v>1</v>
      </c>
      <c r="AM43" s="469" t="str">
        <f t="shared" si="69"/>
        <v/>
      </c>
      <c r="AN43" s="441">
        <f>IF(AND(COUNTIF(AO$2:AO43,AO43)=1,AO43&lt;&gt;""),AN42+1,AN42)</f>
        <v>1</v>
      </c>
      <c r="AO43" s="469" t="str">
        <f t="shared" si="70"/>
        <v/>
      </c>
      <c r="AP43" s="498" t="str">
        <f t="shared" si="59"/>
        <v/>
      </c>
      <c r="AQ43" s="498" t="str">
        <f t="shared" si="60"/>
        <v/>
      </c>
      <c r="AR43" s="441">
        <f>IF(AND(COUNTIF(AS$2:AS43,AS43)=1,AS43&lt;&gt;""),AR42+1,AR42)</f>
        <v>1</v>
      </c>
      <c r="AS43" s="469" t="str">
        <f t="shared" si="71"/>
        <v/>
      </c>
      <c r="AT43" s="441">
        <f>IF(AND(COUNTIF(AU$2:AU43,AU43)=1,AU43&lt;&gt;""),AT42+1,AT42)</f>
        <v>1</v>
      </c>
      <c r="AU43" s="469" t="str">
        <f t="shared" si="72"/>
        <v/>
      </c>
      <c r="AV43" s="498" t="str">
        <f t="shared" si="61"/>
        <v/>
      </c>
      <c r="AW43" s="498" t="str">
        <f t="shared" si="62"/>
        <v/>
      </c>
      <c r="AX43" s="441">
        <f>IF(AND(COUNTIF(AY$2:AY43,AY43)=1,AY43&lt;&gt;""),AX42+1,AX42)</f>
        <v>1</v>
      </c>
      <c r="AY43" s="469" t="str">
        <f t="shared" si="73"/>
        <v/>
      </c>
      <c r="AZ43" s="441">
        <f>IF(AND(COUNTIF(BA$2:BA43,BA43)=1,BA43&lt;&gt;""),AZ42+1,AZ42)</f>
        <v>1</v>
      </c>
      <c r="BA43" s="469" t="str">
        <f t="shared" si="74"/>
        <v/>
      </c>
      <c r="BB43" s="498" t="str">
        <f t="shared" si="63"/>
        <v/>
      </c>
      <c r="BC43" s="498"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2" t="str">
        <f t="shared" si="66"/>
        <v>6.</v>
      </c>
      <c r="B44" s="22" t="s">
        <v>201</v>
      </c>
      <c r="C44" s="22" t="s">
        <v>234</v>
      </c>
      <c r="D44" s="22" t="s">
        <v>236</v>
      </c>
      <c r="F44"/>
      <c r="Y44"/>
      <c r="Z44"/>
      <c r="AA44" s="22" t="s">
        <v>221</v>
      </c>
      <c r="AB44" s="22" t="s">
        <v>187</v>
      </c>
      <c r="AE44" s="526" t="s">
        <v>1147</v>
      </c>
      <c r="AF44" s="441">
        <f>IF(AND(COUNTIF(AG$2:AG44,AG44)=1,AG44&lt;&gt;""),AF43+1,AF43)</f>
        <v>1</v>
      </c>
      <c r="AG44" s="469" t="str">
        <f t="shared" si="67"/>
        <v/>
      </c>
      <c r="AH44" s="441">
        <f>IF(AND(COUNTIF(AI$2:AI44,AI44)=1,AI44&lt;&gt;""),AH43+1,AH43)</f>
        <v>1</v>
      </c>
      <c r="AI44" s="469" t="str">
        <f t="shared" si="68"/>
        <v/>
      </c>
      <c r="AJ44" s="498" t="str">
        <f t="shared" si="57"/>
        <v/>
      </c>
      <c r="AK44" s="498" t="str">
        <f t="shared" si="58"/>
        <v/>
      </c>
      <c r="AL44" s="441">
        <f>IF(AND(COUNTIF(AM$2:AM44,AM44)=1,AM44&lt;&gt;""),AL43+1,AL43)</f>
        <v>1</v>
      </c>
      <c r="AM44" s="469" t="str">
        <f t="shared" si="69"/>
        <v/>
      </c>
      <c r="AN44" s="441">
        <f>IF(AND(COUNTIF(AO$2:AO44,AO44)=1,AO44&lt;&gt;""),AN43+1,AN43)</f>
        <v>1</v>
      </c>
      <c r="AO44" s="469" t="str">
        <f t="shared" si="70"/>
        <v/>
      </c>
      <c r="AP44" s="498" t="str">
        <f t="shared" si="59"/>
        <v/>
      </c>
      <c r="AQ44" s="498" t="str">
        <f t="shared" si="60"/>
        <v/>
      </c>
      <c r="AR44" s="441">
        <f>IF(AND(COUNTIF(AS$2:AS44,AS44)=1,AS44&lt;&gt;""),AR43+1,AR43)</f>
        <v>1</v>
      </c>
      <c r="AS44" s="469" t="str">
        <f t="shared" si="71"/>
        <v/>
      </c>
      <c r="AT44" s="441">
        <f>IF(AND(COUNTIF(AU$2:AU44,AU44)=1,AU44&lt;&gt;""),AT43+1,AT43)</f>
        <v>1</v>
      </c>
      <c r="AU44" s="469" t="str">
        <f t="shared" si="72"/>
        <v/>
      </c>
      <c r="AV44" s="498" t="str">
        <f t="shared" si="61"/>
        <v/>
      </c>
      <c r="AW44" s="498" t="str">
        <f t="shared" si="62"/>
        <v/>
      </c>
      <c r="AX44" s="441">
        <f>IF(AND(COUNTIF(AY$2:AY44,AY44)=1,AY44&lt;&gt;""),AX43+1,AX43)</f>
        <v>1</v>
      </c>
      <c r="AY44" s="469" t="str">
        <f t="shared" si="73"/>
        <v/>
      </c>
      <c r="AZ44" s="441">
        <f>IF(AND(COUNTIF(BA$2:BA44,BA44)=1,BA44&lt;&gt;""),AZ43+1,AZ43)</f>
        <v>1</v>
      </c>
      <c r="BA44" s="469" t="str">
        <f t="shared" si="74"/>
        <v/>
      </c>
      <c r="BB44" s="498" t="str">
        <f t="shared" si="63"/>
        <v/>
      </c>
      <c r="BC44" s="498"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3" t="str">
        <f t="shared" si="66"/>
        <v>6.</v>
      </c>
      <c r="B45" s="23" t="s">
        <v>202</v>
      </c>
      <c r="C45" s="23" t="s">
        <v>234</v>
      </c>
      <c r="D45" s="23" t="s">
        <v>102</v>
      </c>
      <c r="F45"/>
      <c r="Y45"/>
      <c r="Z45"/>
      <c r="AA45" s="23" t="s">
        <v>222</v>
      </c>
      <c r="AB45" s="23" t="s">
        <v>188</v>
      </c>
      <c r="AE45" s="525" t="s">
        <v>1148</v>
      </c>
      <c r="AF45" s="441">
        <f>IF(AND(COUNTIF(AG$2:AG45,AG45)=1,AG45&lt;&gt;""),AF44+1,AF44)</f>
        <v>1</v>
      </c>
      <c r="AG45" s="469" t="str">
        <f t="shared" si="67"/>
        <v/>
      </c>
      <c r="AH45" s="441">
        <f>IF(AND(COUNTIF(AI$2:AI45,AI45)=1,AI45&lt;&gt;""),AH44+1,AH44)</f>
        <v>1</v>
      </c>
      <c r="AI45" s="469" t="str">
        <f t="shared" si="68"/>
        <v/>
      </c>
      <c r="AJ45" s="498" t="str">
        <f t="shared" si="57"/>
        <v/>
      </c>
      <c r="AK45" s="498" t="str">
        <f t="shared" si="58"/>
        <v/>
      </c>
      <c r="AL45" s="441">
        <f>IF(AND(COUNTIF(AM$2:AM45,AM45)=1,AM45&lt;&gt;""),AL44+1,AL44)</f>
        <v>1</v>
      </c>
      <c r="AM45" s="469" t="str">
        <f t="shared" si="69"/>
        <v/>
      </c>
      <c r="AN45" s="441">
        <f>IF(AND(COUNTIF(AO$2:AO45,AO45)=1,AO45&lt;&gt;""),AN44+1,AN44)</f>
        <v>1</v>
      </c>
      <c r="AO45" s="469" t="str">
        <f t="shared" si="70"/>
        <v/>
      </c>
      <c r="AP45" s="498" t="str">
        <f t="shared" si="59"/>
        <v/>
      </c>
      <c r="AQ45" s="498" t="str">
        <f t="shared" si="60"/>
        <v/>
      </c>
      <c r="AR45" s="441">
        <f>IF(AND(COUNTIF(AS$2:AS45,AS45)=1,AS45&lt;&gt;""),AR44+1,AR44)</f>
        <v>1</v>
      </c>
      <c r="AS45" s="469" t="str">
        <f t="shared" si="71"/>
        <v/>
      </c>
      <c r="AT45" s="441">
        <f>IF(AND(COUNTIF(AU$2:AU45,AU45)=1,AU45&lt;&gt;""),AT44+1,AT44)</f>
        <v>1</v>
      </c>
      <c r="AU45" s="469" t="str">
        <f t="shared" si="72"/>
        <v/>
      </c>
      <c r="AV45" s="498" t="str">
        <f t="shared" si="61"/>
        <v/>
      </c>
      <c r="AW45" s="498" t="str">
        <f t="shared" si="62"/>
        <v/>
      </c>
      <c r="AX45" s="441">
        <f>IF(AND(COUNTIF(AY$2:AY45,AY45)=1,AY45&lt;&gt;""),AX44+1,AX44)</f>
        <v>1</v>
      </c>
      <c r="AY45" s="469" t="str">
        <f t="shared" si="73"/>
        <v/>
      </c>
      <c r="AZ45" s="441">
        <f>IF(AND(COUNTIF(BA$2:BA45,BA45)=1,BA45&lt;&gt;""),AZ44+1,AZ44)</f>
        <v>1</v>
      </c>
      <c r="BA45" s="469" t="str">
        <f t="shared" si="74"/>
        <v/>
      </c>
      <c r="BB45" s="498" t="str">
        <f t="shared" si="63"/>
        <v/>
      </c>
      <c r="BC45" s="498"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2" t="str">
        <f t="shared" si="66"/>
        <v>7.</v>
      </c>
      <c r="B46" s="22" t="s">
        <v>203</v>
      </c>
      <c r="C46" s="22" t="s">
        <v>235</v>
      </c>
      <c r="D46" s="22" t="s">
        <v>237</v>
      </c>
      <c r="F46"/>
      <c r="Y46"/>
      <c r="Z46"/>
      <c r="AA46" s="22" t="s">
        <v>223</v>
      </c>
      <c r="AB46" s="22" t="s">
        <v>189</v>
      </c>
      <c r="AE46" s="526" t="s">
        <v>1149</v>
      </c>
      <c r="AF46" s="441">
        <f>IF(AND(COUNTIF(AG$2:AG46,AG46)=1,AG46&lt;&gt;""),AF45+1,AF45)</f>
        <v>1</v>
      </c>
      <c r="AG46" s="469" t="str">
        <f t="shared" si="67"/>
        <v/>
      </c>
      <c r="AH46" s="441">
        <f>IF(AND(COUNTIF(AI$2:AI46,AI46)=1,AI46&lt;&gt;""),AH45+1,AH45)</f>
        <v>1</v>
      </c>
      <c r="AI46" s="469" t="str">
        <f t="shared" si="68"/>
        <v/>
      </c>
      <c r="AJ46" s="498" t="str">
        <f t="shared" si="57"/>
        <v/>
      </c>
      <c r="AK46" s="498" t="str">
        <f t="shared" si="58"/>
        <v/>
      </c>
      <c r="AL46" s="441">
        <f>IF(AND(COUNTIF(AM$2:AM46,AM46)=1,AM46&lt;&gt;""),AL45+1,AL45)</f>
        <v>1</v>
      </c>
      <c r="AM46" s="469" t="str">
        <f t="shared" si="69"/>
        <v/>
      </c>
      <c r="AN46" s="441">
        <f>IF(AND(COUNTIF(AO$2:AO46,AO46)=1,AO46&lt;&gt;""),AN45+1,AN45)</f>
        <v>1</v>
      </c>
      <c r="AO46" s="469" t="str">
        <f t="shared" si="70"/>
        <v/>
      </c>
      <c r="AP46" s="498" t="str">
        <f t="shared" si="59"/>
        <v/>
      </c>
      <c r="AQ46" s="498" t="str">
        <f t="shared" si="60"/>
        <v/>
      </c>
      <c r="AR46" s="441">
        <f>IF(AND(COUNTIF(AS$2:AS46,AS46)=1,AS46&lt;&gt;""),AR45+1,AR45)</f>
        <v>1</v>
      </c>
      <c r="AS46" s="469" t="str">
        <f t="shared" si="71"/>
        <v/>
      </c>
      <c r="AT46" s="441">
        <f>IF(AND(COUNTIF(AU$2:AU46,AU46)=1,AU46&lt;&gt;""),AT45+1,AT45)</f>
        <v>1</v>
      </c>
      <c r="AU46" s="469" t="str">
        <f t="shared" si="72"/>
        <v/>
      </c>
      <c r="AV46" s="498" t="str">
        <f t="shared" si="61"/>
        <v/>
      </c>
      <c r="AW46" s="498" t="str">
        <f t="shared" si="62"/>
        <v/>
      </c>
      <c r="AX46" s="441">
        <f>IF(AND(COUNTIF(AY$2:AY46,AY46)=1,AY46&lt;&gt;""),AX45+1,AX45)</f>
        <v>1</v>
      </c>
      <c r="AY46" s="469" t="str">
        <f t="shared" si="73"/>
        <v/>
      </c>
      <c r="AZ46" s="441">
        <f>IF(AND(COUNTIF(BA$2:BA46,BA46)=1,BA46&lt;&gt;""),AZ45+1,AZ45)</f>
        <v>1</v>
      </c>
      <c r="BA46" s="469" t="str">
        <f t="shared" si="74"/>
        <v/>
      </c>
      <c r="BB46" s="498" t="str">
        <f t="shared" si="63"/>
        <v/>
      </c>
      <c r="BC46" s="498"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3" t="str">
        <f t="shared" si="66"/>
        <v>7.</v>
      </c>
      <c r="B47" s="23" t="s">
        <v>204</v>
      </c>
      <c r="C47" s="23" t="s">
        <v>235</v>
      </c>
      <c r="D47" s="23" t="s">
        <v>238</v>
      </c>
      <c r="F47"/>
      <c r="Y47"/>
      <c r="Z47"/>
      <c r="AA47" s="23" t="s">
        <v>224</v>
      </c>
      <c r="AB47" s="23" t="s">
        <v>190</v>
      </c>
      <c r="AE47" s="525" t="s">
        <v>1150</v>
      </c>
      <c r="AF47" s="441">
        <f>IF(AND(COUNTIF(AG$2:AG47,AG47)=1,AG47&lt;&gt;""),AF46+1,AF46)</f>
        <v>1</v>
      </c>
      <c r="AG47" s="469" t="str">
        <f t="shared" si="67"/>
        <v/>
      </c>
      <c r="AH47" s="441">
        <f>IF(AND(COUNTIF(AI$2:AI47,AI47)=1,AI47&lt;&gt;""),AH46+1,AH46)</f>
        <v>1</v>
      </c>
      <c r="AI47" s="469" t="str">
        <f t="shared" si="68"/>
        <v/>
      </c>
      <c r="AJ47" s="498" t="str">
        <f t="shared" si="57"/>
        <v/>
      </c>
      <c r="AK47" s="498" t="str">
        <f t="shared" si="58"/>
        <v/>
      </c>
      <c r="AL47" s="441">
        <f>IF(AND(COUNTIF(AM$2:AM47,AM47)=1,AM47&lt;&gt;""),AL46+1,AL46)</f>
        <v>1</v>
      </c>
      <c r="AM47" s="469" t="str">
        <f t="shared" si="69"/>
        <v/>
      </c>
      <c r="AN47" s="441">
        <f>IF(AND(COUNTIF(AO$2:AO47,AO47)=1,AO47&lt;&gt;""),AN46+1,AN46)</f>
        <v>1</v>
      </c>
      <c r="AO47" s="469" t="str">
        <f t="shared" si="70"/>
        <v/>
      </c>
      <c r="AP47" s="498" t="str">
        <f t="shared" si="59"/>
        <v/>
      </c>
      <c r="AQ47" s="498" t="str">
        <f t="shared" si="60"/>
        <v/>
      </c>
      <c r="AR47" s="441">
        <f>IF(AND(COUNTIF(AS$2:AS47,AS47)=1,AS47&lt;&gt;""),AR46+1,AR46)</f>
        <v>1</v>
      </c>
      <c r="AS47" s="469" t="str">
        <f t="shared" si="71"/>
        <v/>
      </c>
      <c r="AT47" s="441">
        <f>IF(AND(COUNTIF(AU$2:AU47,AU47)=1,AU47&lt;&gt;""),AT46+1,AT46)</f>
        <v>1</v>
      </c>
      <c r="AU47" s="469" t="str">
        <f t="shared" si="72"/>
        <v/>
      </c>
      <c r="AV47" s="498" t="str">
        <f t="shared" si="61"/>
        <v/>
      </c>
      <c r="AW47" s="498" t="str">
        <f t="shared" si="62"/>
        <v/>
      </c>
      <c r="AX47" s="441">
        <f>IF(AND(COUNTIF(AY$2:AY47,AY47)=1,AY47&lt;&gt;""),AX46+1,AX46)</f>
        <v>1</v>
      </c>
      <c r="AY47" s="469" t="str">
        <f t="shared" si="73"/>
        <v/>
      </c>
      <c r="AZ47" s="441">
        <f>IF(AND(COUNTIF(BA$2:BA47,BA47)=1,BA47&lt;&gt;""),AZ46+1,AZ46)</f>
        <v>1</v>
      </c>
      <c r="BA47" s="469" t="str">
        <f t="shared" si="74"/>
        <v/>
      </c>
      <c r="BB47" s="498" t="str">
        <f t="shared" si="63"/>
        <v/>
      </c>
      <c r="BC47" s="498"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2" t="str">
        <f t="shared" si="66"/>
        <v>7.</v>
      </c>
      <c r="B48" s="22" t="s">
        <v>205</v>
      </c>
      <c r="C48" s="22" t="s">
        <v>235</v>
      </c>
      <c r="D48" s="22" t="s">
        <v>236</v>
      </c>
      <c r="F48"/>
      <c r="Y48"/>
      <c r="Z48"/>
      <c r="AA48" s="22" t="s">
        <v>225</v>
      </c>
      <c r="AB48" s="22" t="s">
        <v>191</v>
      </c>
      <c r="AE48" s="526" t="s">
        <v>1151</v>
      </c>
      <c r="AF48" s="441">
        <f>IF(AND(COUNTIF(AG$2:AG48,AG48)=1,AG48&lt;&gt;""),AF47+1,AF47)</f>
        <v>1</v>
      </c>
      <c r="AG48" s="469" t="str">
        <f t="shared" si="67"/>
        <v/>
      </c>
      <c r="AH48" s="441">
        <f>IF(AND(COUNTIF(AI$2:AI48,AI48)=1,AI48&lt;&gt;""),AH47+1,AH47)</f>
        <v>1</v>
      </c>
      <c r="AI48" s="469" t="str">
        <f t="shared" si="68"/>
        <v/>
      </c>
      <c r="AJ48" s="498" t="str">
        <f t="shared" si="57"/>
        <v/>
      </c>
      <c r="AK48" s="498" t="str">
        <f t="shared" si="58"/>
        <v/>
      </c>
      <c r="AL48" s="441">
        <f>IF(AND(COUNTIF(AM$2:AM48,AM48)=1,AM48&lt;&gt;""),AL47+1,AL47)</f>
        <v>1</v>
      </c>
      <c r="AM48" s="469" t="str">
        <f t="shared" si="69"/>
        <v/>
      </c>
      <c r="AN48" s="441">
        <f>IF(AND(COUNTIF(AO$2:AO48,AO48)=1,AO48&lt;&gt;""),AN47+1,AN47)</f>
        <v>1</v>
      </c>
      <c r="AO48" s="469" t="str">
        <f t="shared" si="70"/>
        <v/>
      </c>
      <c r="AP48" s="498" t="str">
        <f t="shared" si="59"/>
        <v/>
      </c>
      <c r="AQ48" s="498" t="str">
        <f t="shared" si="60"/>
        <v/>
      </c>
      <c r="AR48" s="441">
        <f>IF(AND(COUNTIF(AS$2:AS48,AS48)=1,AS48&lt;&gt;""),AR47+1,AR47)</f>
        <v>1</v>
      </c>
      <c r="AS48" s="469" t="str">
        <f t="shared" si="71"/>
        <v/>
      </c>
      <c r="AT48" s="441">
        <f>IF(AND(COUNTIF(AU$2:AU48,AU48)=1,AU48&lt;&gt;""),AT47+1,AT47)</f>
        <v>1</v>
      </c>
      <c r="AU48" s="469" t="str">
        <f t="shared" si="72"/>
        <v/>
      </c>
      <c r="AV48" s="498" t="str">
        <f t="shared" si="61"/>
        <v/>
      </c>
      <c r="AW48" s="498" t="str">
        <f t="shared" si="62"/>
        <v/>
      </c>
      <c r="AX48" s="441">
        <f>IF(AND(COUNTIF(AY$2:AY48,AY48)=1,AY48&lt;&gt;""),AX47+1,AX47)</f>
        <v>1</v>
      </c>
      <c r="AY48" s="469" t="str">
        <f t="shared" si="73"/>
        <v/>
      </c>
      <c r="AZ48" s="441">
        <f>IF(AND(COUNTIF(BA$2:BA48,BA48)=1,BA48&lt;&gt;""),AZ47+1,AZ47)</f>
        <v>1</v>
      </c>
      <c r="BA48" s="469" t="str">
        <f t="shared" si="74"/>
        <v/>
      </c>
      <c r="BB48" s="498" t="str">
        <f t="shared" si="63"/>
        <v/>
      </c>
      <c r="BC48" s="498"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3" t="str">
        <f t="shared" si="66"/>
        <v>7.</v>
      </c>
      <c r="B49" s="23" t="s">
        <v>206</v>
      </c>
      <c r="C49" s="23" t="s">
        <v>235</v>
      </c>
      <c r="D49" s="23" t="s">
        <v>102</v>
      </c>
      <c r="F49"/>
      <c r="Y49"/>
      <c r="Z49"/>
      <c r="AA49" s="23" t="s">
        <v>226</v>
      </c>
      <c r="AB49" s="23" t="s">
        <v>192</v>
      </c>
      <c r="AE49" s="525" t="s">
        <v>1152</v>
      </c>
      <c r="AF49" s="441">
        <f>IF(AND(COUNTIF(AG$2:AG49,AG49)=1,AG49&lt;&gt;""),AF48+1,AF48)</f>
        <v>1</v>
      </c>
      <c r="AG49" s="469" t="str">
        <f t="shared" si="67"/>
        <v/>
      </c>
      <c r="AH49" s="441">
        <f>IF(AND(COUNTIF(AI$2:AI49,AI49)=1,AI49&lt;&gt;""),AH48+1,AH48)</f>
        <v>1</v>
      </c>
      <c r="AI49" s="469" t="str">
        <f t="shared" si="68"/>
        <v/>
      </c>
      <c r="AJ49" s="498" t="str">
        <f t="shared" si="57"/>
        <v/>
      </c>
      <c r="AK49" s="498" t="str">
        <f t="shared" si="58"/>
        <v/>
      </c>
      <c r="AL49" s="441">
        <f>IF(AND(COUNTIF(AM$2:AM49,AM49)=1,AM49&lt;&gt;""),AL48+1,AL48)</f>
        <v>1</v>
      </c>
      <c r="AM49" s="469" t="str">
        <f t="shared" si="69"/>
        <v/>
      </c>
      <c r="AN49" s="441">
        <f>IF(AND(COUNTIF(AO$2:AO49,AO49)=1,AO49&lt;&gt;""),AN48+1,AN48)</f>
        <v>1</v>
      </c>
      <c r="AO49" s="469" t="str">
        <f t="shared" si="70"/>
        <v/>
      </c>
      <c r="AP49" s="498" t="str">
        <f t="shared" si="59"/>
        <v/>
      </c>
      <c r="AQ49" s="498" t="str">
        <f t="shared" si="60"/>
        <v/>
      </c>
      <c r="AR49" s="441">
        <f>IF(AND(COUNTIF(AS$2:AS49,AS49)=1,AS49&lt;&gt;""),AR48+1,AR48)</f>
        <v>1</v>
      </c>
      <c r="AS49" s="469" t="str">
        <f t="shared" si="71"/>
        <v/>
      </c>
      <c r="AT49" s="441">
        <f>IF(AND(COUNTIF(AU$2:AU49,AU49)=1,AU49&lt;&gt;""),AT48+1,AT48)</f>
        <v>1</v>
      </c>
      <c r="AU49" s="469" t="str">
        <f t="shared" si="72"/>
        <v/>
      </c>
      <c r="AV49" s="498" t="str">
        <f t="shared" si="61"/>
        <v/>
      </c>
      <c r="AW49" s="498" t="str">
        <f t="shared" si="62"/>
        <v/>
      </c>
      <c r="AX49" s="441">
        <f>IF(AND(COUNTIF(AY$2:AY49,AY49)=1,AY49&lt;&gt;""),AX48+1,AX48)</f>
        <v>1</v>
      </c>
      <c r="AY49" s="469" t="str">
        <f t="shared" si="73"/>
        <v/>
      </c>
      <c r="AZ49" s="441">
        <f>IF(AND(COUNTIF(BA$2:BA49,BA49)=1,BA49&lt;&gt;""),AZ48+1,AZ48)</f>
        <v>1</v>
      </c>
      <c r="BA49" s="469" t="str">
        <f t="shared" si="74"/>
        <v/>
      </c>
      <c r="BB49" s="498" t="str">
        <f t="shared" si="63"/>
        <v/>
      </c>
      <c r="BC49" s="498"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2" t="str">
        <f t="shared" si="66"/>
        <v>8.</v>
      </c>
      <c r="B50" s="22" t="s">
        <v>207</v>
      </c>
      <c r="C50" s="22" t="s">
        <v>238</v>
      </c>
      <c r="D50" s="22" t="s">
        <v>239</v>
      </c>
      <c r="F50"/>
      <c r="AA50" s="23" t="s">
        <v>258</v>
      </c>
      <c r="AB50" s="531" t="s">
        <v>1165</v>
      </c>
      <c r="AE50" s="526" t="s">
        <v>1153</v>
      </c>
      <c r="AF50" s="441">
        <f>IF(AND(COUNTIF(AG$2:AG50,AG50)=1,AG50&lt;&gt;""),AF49+1,AF49)</f>
        <v>1</v>
      </c>
      <c r="AG50" s="469" t="str">
        <f t="shared" si="67"/>
        <v/>
      </c>
      <c r="AH50" s="441">
        <f>IF(AND(COUNTIF(AI$2:AI50,AI50)=1,AI50&lt;&gt;""),AH49+1,AH49)</f>
        <v>1</v>
      </c>
      <c r="AI50" s="469" t="str">
        <f t="shared" si="68"/>
        <v/>
      </c>
      <c r="AJ50" s="498" t="str">
        <f t="shared" si="57"/>
        <v/>
      </c>
      <c r="AK50" s="498" t="str">
        <f t="shared" si="58"/>
        <v/>
      </c>
      <c r="AL50" s="441">
        <f>IF(AND(COUNTIF(AM$2:AM50,AM50)=1,AM50&lt;&gt;""),AL49+1,AL49)</f>
        <v>1</v>
      </c>
      <c r="AM50" s="469" t="str">
        <f t="shared" si="69"/>
        <v/>
      </c>
      <c r="AN50" s="441">
        <f>IF(AND(COUNTIF(AO$2:AO50,AO50)=1,AO50&lt;&gt;""),AN49+1,AN49)</f>
        <v>1</v>
      </c>
      <c r="AO50" s="469" t="str">
        <f t="shared" si="70"/>
        <v/>
      </c>
      <c r="AP50" s="498" t="str">
        <f t="shared" si="59"/>
        <v/>
      </c>
      <c r="AQ50" s="498" t="str">
        <f t="shared" si="60"/>
        <v/>
      </c>
      <c r="AR50" s="441">
        <f>IF(AND(COUNTIF(AS$2:AS50,AS50)=1,AS50&lt;&gt;""),AR49+1,AR49)</f>
        <v>1</v>
      </c>
      <c r="AS50" s="469" t="str">
        <f t="shared" si="71"/>
        <v/>
      </c>
      <c r="AT50" s="441">
        <f>IF(AND(COUNTIF(AU$2:AU50,AU50)=1,AU50&lt;&gt;""),AT49+1,AT49)</f>
        <v>1</v>
      </c>
      <c r="AU50" s="469" t="str">
        <f t="shared" si="72"/>
        <v/>
      </c>
      <c r="AV50" s="498" t="str">
        <f t="shared" si="61"/>
        <v/>
      </c>
      <c r="AW50" s="498" t="str">
        <f t="shared" si="62"/>
        <v/>
      </c>
      <c r="AX50" s="441">
        <f>IF(AND(COUNTIF(AY$2:AY50,AY50)=1,AY50&lt;&gt;""),AX49+1,AX49)</f>
        <v>1</v>
      </c>
      <c r="AY50" s="469" t="str">
        <f t="shared" si="73"/>
        <v/>
      </c>
      <c r="AZ50" s="441">
        <f>IF(AND(COUNTIF(BA$2:BA50,BA50)=1,BA50&lt;&gt;""),AZ49+1,AZ49)</f>
        <v>1</v>
      </c>
      <c r="BA50" s="469" t="str">
        <f t="shared" si="74"/>
        <v/>
      </c>
      <c r="BB50" s="498" t="str">
        <f t="shared" si="63"/>
        <v/>
      </c>
      <c r="BC50" s="498"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3" t="str">
        <f t="shared" si="66"/>
        <v>8.</v>
      </c>
      <c r="B51" s="23" t="s">
        <v>218</v>
      </c>
      <c r="C51" s="23" t="s">
        <v>238</v>
      </c>
      <c r="D51" s="23" t="s">
        <v>240</v>
      </c>
      <c r="F51"/>
      <c r="AA51" s="22" t="s">
        <v>263</v>
      </c>
      <c r="AB51" s="532" t="s">
        <v>1166</v>
      </c>
      <c r="AE51" s="527" t="s">
        <v>1154</v>
      </c>
      <c r="AF51" s="441">
        <f>IF(AND(COUNTIF(AG$2:AG51,AG51)=1,AG51&lt;&gt;""),AF50+1,AF50)</f>
        <v>1</v>
      </c>
      <c r="AG51" s="469" t="str">
        <f t="shared" si="67"/>
        <v/>
      </c>
      <c r="AH51" s="441">
        <f>IF(AND(COUNTIF(AI$2:AI51,AI51)=1,AI51&lt;&gt;""),AH50+1,AH50)</f>
        <v>1</v>
      </c>
      <c r="AI51" s="469" t="str">
        <f t="shared" si="68"/>
        <v/>
      </c>
      <c r="AJ51" s="498" t="str">
        <f t="shared" si="57"/>
        <v/>
      </c>
      <c r="AK51" s="498" t="str">
        <f t="shared" si="58"/>
        <v/>
      </c>
      <c r="AL51" s="441">
        <f>IF(AND(COUNTIF(AM$2:AM51,AM51)=1,AM51&lt;&gt;""),AL50+1,AL50)</f>
        <v>1</v>
      </c>
      <c r="AM51" s="469" t="str">
        <f t="shared" si="69"/>
        <v/>
      </c>
      <c r="AN51" s="441">
        <f>IF(AND(COUNTIF(AO$2:AO51,AO51)=1,AO51&lt;&gt;""),AN50+1,AN50)</f>
        <v>1</v>
      </c>
      <c r="AO51" s="469" t="str">
        <f t="shared" si="70"/>
        <v/>
      </c>
      <c r="AP51" s="498" t="str">
        <f t="shared" si="59"/>
        <v/>
      </c>
      <c r="AQ51" s="498" t="str">
        <f t="shared" si="60"/>
        <v/>
      </c>
      <c r="AR51" s="441">
        <f>IF(AND(COUNTIF(AS$2:AS51,AS51)=1,AS51&lt;&gt;""),AR50+1,AR50)</f>
        <v>1</v>
      </c>
      <c r="AS51" s="469" t="str">
        <f t="shared" si="71"/>
        <v/>
      </c>
      <c r="AT51" s="441">
        <f>IF(AND(COUNTIF(AU$2:AU51,AU51)=1,AU51&lt;&gt;""),AT50+1,AT50)</f>
        <v>1</v>
      </c>
      <c r="AU51" s="469" t="str">
        <f t="shared" si="72"/>
        <v/>
      </c>
      <c r="AV51" s="498" t="str">
        <f t="shared" si="61"/>
        <v/>
      </c>
      <c r="AW51" s="498" t="str">
        <f t="shared" si="62"/>
        <v/>
      </c>
      <c r="AX51" s="441">
        <f>IF(AND(COUNTIF(AY$2:AY51,AY51)=1,AY51&lt;&gt;""),AX50+1,AX50)</f>
        <v>1</v>
      </c>
      <c r="AY51" s="469" t="str">
        <f t="shared" si="73"/>
        <v/>
      </c>
      <c r="AZ51" s="441">
        <f>IF(AND(COUNTIF(BA$2:BA51,BA51)=1,BA51&lt;&gt;""),AZ50+1,AZ50)</f>
        <v>1</v>
      </c>
      <c r="BA51" s="469" t="str">
        <f t="shared" si="74"/>
        <v/>
      </c>
      <c r="BB51" s="498" t="str">
        <f t="shared" si="63"/>
        <v/>
      </c>
      <c r="BC51" s="498"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2" t="str">
        <f t="shared" si="66"/>
        <v>8.</v>
      </c>
      <c r="B52" s="22" t="s">
        <v>241</v>
      </c>
      <c r="C52" s="22" t="s">
        <v>238</v>
      </c>
      <c r="D52" s="22" t="s">
        <v>236</v>
      </c>
      <c r="F52"/>
      <c r="AF52" s="441">
        <f>IF(AND(COUNTIF(AG$2:AG52,AG52)=1,AG52&lt;&gt;""),AF51+1,AF51)</f>
        <v>1</v>
      </c>
      <c r="AG52" s="469" t="str">
        <f t="shared" si="67"/>
        <v/>
      </c>
      <c r="AH52" s="441">
        <f>IF(AND(COUNTIF(AI$2:AI52,AI52)=1,AI52&lt;&gt;""),AH51+1,AH51)</f>
        <v>1</v>
      </c>
      <c r="AI52" s="469" t="str">
        <f t="shared" si="68"/>
        <v/>
      </c>
      <c r="AJ52" s="498" t="str">
        <f t="shared" si="57"/>
        <v/>
      </c>
      <c r="AK52" s="498" t="str">
        <f t="shared" si="58"/>
        <v/>
      </c>
      <c r="AL52" s="441">
        <f>IF(AND(COUNTIF(AM$2:AM52,AM52)=1,AM52&lt;&gt;""),AL51+1,AL51)</f>
        <v>1</v>
      </c>
      <c r="AM52" s="469" t="str">
        <f t="shared" si="69"/>
        <v/>
      </c>
      <c r="AN52" s="441">
        <f>IF(AND(COUNTIF(AO$2:AO52,AO52)=1,AO52&lt;&gt;""),AN51+1,AN51)</f>
        <v>1</v>
      </c>
      <c r="AO52" s="469" t="str">
        <f t="shared" si="70"/>
        <v/>
      </c>
      <c r="AP52" s="498" t="str">
        <f t="shared" si="59"/>
        <v/>
      </c>
      <c r="AQ52" s="498" t="str">
        <f t="shared" si="60"/>
        <v/>
      </c>
      <c r="AR52" s="441">
        <f>IF(AND(COUNTIF(AS$2:AS52,AS52)=1,AS52&lt;&gt;""),AR51+1,AR51)</f>
        <v>1</v>
      </c>
      <c r="AS52" s="469" t="str">
        <f t="shared" si="71"/>
        <v/>
      </c>
      <c r="AT52" s="441">
        <f>IF(AND(COUNTIF(AU$2:AU52,AU52)=1,AU52&lt;&gt;""),AT51+1,AT51)</f>
        <v>1</v>
      </c>
      <c r="AU52" s="469" t="str">
        <f t="shared" si="72"/>
        <v/>
      </c>
      <c r="AV52" s="498" t="str">
        <f t="shared" si="61"/>
        <v/>
      </c>
      <c r="AW52" s="498" t="str">
        <f t="shared" si="62"/>
        <v/>
      </c>
      <c r="AX52" s="441">
        <f>IF(AND(COUNTIF(AY$2:AY52,AY52)=1,AY52&lt;&gt;""),AX51+1,AX51)</f>
        <v>1</v>
      </c>
      <c r="AY52" s="469" t="str">
        <f t="shared" si="73"/>
        <v/>
      </c>
      <c r="AZ52" s="441">
        <f>IF(AND(COUNTIF(BA$2:BA52,BA52)=1,BA52&lt;&gt;""),AZ51+1,AZ51)</f>
        <v>1</v>
      </c>
      <c r="BA52" s="469" t="str">
        <f t="shared" si="74"/>
        <v/>
      </c>
      <c r="BB52" s="498" t="str">
        <f t="shared" si="63"/>
        <v/>
      </c>
      <c r="BC52" s="498"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3" t="str">
        <f t="shared" si="66"/>
        <v>8.</v>
      </c>
      <c r="B53" s="23" t="s">
        <v>242</v>
      </c>
      <c r="C53" s="23" t="s">
        <v>238</v>
      </c>
      <c r="D53" s="23" t="s">
        <v>102</v>
      </c>
      <c r="F53"/>
      <c r="AF53" s="441">
        <f>IF(AND(COUNTIF(AG$2:AG53,AG53)=1,AG53&lt;&gt;""),AF52+1,AF52)</f>
        <v>1</v>
      </c>
      <c r="AG53" s="469" t="str">
        <f t="shared" si="67"/>
        <v/>
      </c>
      <c r="AH53" s="441">
        <f>IF(AND(COUNTIF(AI$2:AI53,AI53)=1,AI53&lt;&gt;""),AH52+1,AH52)</f>
        <v>1</v>
      </c>
      <c r="AI53" s="469" t="str">
        <f t="shared" si="68"/>
        <v/>
      </c>
      <c r="AJ53" s="498" t="str">
        <f t="shared" si="57"/>
        <v/>
      </c>
      <c r="AK53" s="498" t="str">
        <f t="shared" si="58"/>
        <v/>
      </c>
      <c r="AL53" s="441">
        <f>IF(AND(COUNTIF(AM$2:AM53,AM53)=1,AM53&lt;&gt;""),AL52+1,AL52)</f>
        <v>1</v>
      </c>
      <c r="AM53" s="469" t="str">
        <f t="shared" si="69"/>
        <v/>
      </c>
      <c r="AN53" s="441">
        <f>IF(AND(COUNTIF(AO$2:AO53,AO53)=1,AO53&lt;&gt;""),AN52+1,AN52)</f>
        <v>1</v>
      </c>
      <c r="AO53" s="469" t="str">
        <f t="shared" si="70"/>
        <v/>
      </c>
      <c r="AP53" s="498" t="str">
        <f t="shared" si="59"/>
        <v/>
      </c>
      <c r="AQ53" s="498" t="str">
        <f t="shared" si="60"/>
        <v/>
      </c>
      <c r="AR53" s="441">
        <f>IF(AND(COUNTIF(AS$2:AS53,AS53)=1,AS53&lt;&gt;""),AR52+1,AR52)</f>
        <v>1</v>
      </c>
      <c r="AS53" s="469" t="str">
        <f t="shared" si="71"/>
        <v/>
      </c>
      <c r="AT53" s="441">
        <f>IF(AND(COUNTIF(AU$2:AU53,AU53)=1,AU53&lt;&gt;""),AT52+1,AT52)</f>
        <v>1</v>
      </c>
      <c r="AU53" s="469" t="str">
        <f t="shared" si="72"/>
        <v/>
      </c>
      <c r="AV53" s="498" t="str">
        <f t="shared" si="61"/>
        <v/>
      </c>
      <c r="AW53" s="498" t="str">
        <f t="shared" si="62"/>
        <v/>
      </c>
      <c r="AX53" s="441">
        <f>IF(AND(COUNTIF(AY$2:AY53,AY53)=1,AY53&lt;&gt;""),AX52+1,AX52)</f>
        <v>1</v>
      </c>
      <c r="AY53" s="469" t="str">
        <f t="shared" si="73"/>
        <v/>
      </c>
      <c r="AZ53" s="441">
        <f>IF(AND(COUNTIF(BA$2:BA53,BA53)=1,BA53&lt;&gt;""),AZ52+1,AZ52)</f>
        <v>1</v>
      </c>
      <c r="BA53" s="469" t="str">
        <f t="shared" si="74"/>
        <v/>
      </c>
      <c r="BB53" s="498" t="str">
        <f t="shared" si="63"/>
        <v/>
      </c>
      <c r="BC53" s="498"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2" t="str">
        <f t="shared" si="66"/>
        <v>9.</v>
      </c>
      <c r="B54" s="22" t="s">
        <v>208</v>
      </c>
      <c r="C54" s="22" t="s">
        <v>243</v>
      </c>
      <c r="D54" s="22" t="s">
        <v>243</v>
      </c>
      <c r="F54"/>
      <c r="AF54" s="441">
        <f>IF(AND(COUNTIF(AG$2:AG54,AG54)=1,AG54&lt;&gt;""),AF53+1,AF53)</f>
        <v>1</v>
      </c>
      <c r="AG54" s="469" t="str">
        <f t="shared" si="67"/>
        <v/>
      </c>
      <c r="AH54" s="441">
        <f>IF(AND(COUNTIF(AI$2:AI54,AI54)=1,AI54&lt;&gt;""),AH53+1,AH53)</f>
        <v>1</v>
      </c>
      <c r="AI54" s="469" t="str">
        <f t="shared" si="68"/>
        <v/>
      </c>
      <c r="AJ54" s="498" t="str">
        <f t="shared" si="57"/>
        <v/>
      </c>
      <c r="AK54" s="498" t="str">
        <f t="shared" si="58"/>
        <v/>
      </c>
      <c r="AL54" s="441">
        <f>IF(AND(COUNTIF(AM$2:AM54,AM54)=1,AM54&lt;&gt;""),AL53+1,AL53)</f>
        <v>1</v>
      </c>
      <c r="AM54" s="469" t="str">
        <f t="shared" si="69"/>
        <v/>
      </c>
      <c r="AN54" s="441">
        <f>IF(AND(COUNTIF(AO$2:AO54,AO54)=1,AO54&lt;&gt;""),AN53+1,AN53)</f>
        <v>1</v>
      </c>
      <c r="AO54" s="469" t="str">
        <f t="shared" si="70"/>
        <v/>
      </c>
      <c r="AP54" s="498" t="str">
        <f t="shared" si="59"/>
        <v/>
      </c>
      <c r="AQ54" s="498" t="str">
        <f t="shared" si="60"/>
        <v/>
      </c>
      <c r="AR54" s="441">
        <f>IF(AND(COUNTIF(AS$2:AS54,AS54)=1,AS54&lt;&gt;""),AR53+1,AR53)</f>
        <v>1</v>
      </c>
      <c r="AS54" s="469" t="str">
        <f t="shared" si="71"/>
        <v/>
      </c>
      <c r="AT54" s="441">
        <f>IF(AND(COUNTIF(AU$2:AU54,AU54)=1,AU54&lt;&gt;""),AT53+1,AT53)</f>
        <v>1</v>
      </c>
      <c r="AU54" s="469" t="str">
        <f t="shared" si="72"/>
        <v/>
      </c>
      <c r="AV54" s="498" t="str">
        <f t="shared" si="61"/>
        <v/>
      </c>
      <c r="AW54" s="498" t="str">
        <f t="shared" si="62"/>
        <v/>
      </c>
      <c r="AX54" s="441">
        <f>IF(AND(COUNTIF(AY$2:AY54,AY54)=1,AY54&lt;&gt;""),AX53+1,AX53)</f>
        <v>1</v>
      </c>
      <c r="AY54" s="469" t="str">
        <f t="shared" si="73"/>
        <v/>
      </c>
      <c r="AZ54" s="441">
        <f>IF(AND(COUNTIF(BA$2:BA54,BA54)=1,BA54&lt;&gt;""),AZ53+1,AZ53)</f>
        <v>1</v>
      </c>
      <c r="BA54" s="469" t="str">
        <f t="shared" si="74"/>
        <v/>
      </c>
      <c r="BB54" s="498" t="str">
        <f t="shared" si="63"/>
        <v/>
      </c>
      <c r="BC54" s="498"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3" t="str">
        <f t="shared" si="66"/>
        <v>9.</v>
      </c>
      <c r="B55" s="23" t="s">
        <v>209</v>
      </c>
      <c r="C55" s="23" t="s">
        <v>243</v>
      </c>
      <c r="D55" s="23" t="s">
        <v>244</v>
      </c>
      <c r="F55"/>
      <c r="AF55" s="441">
        <f>IF(AND(COUNTIF(AG$2:AG55,AG55)=1,AG55&lt;&gt;""),AF54+1,AF54)</f>
        <v>1</v>
      </c>
      <c r="AG55" s="469" t="str">
        <f t="shared" si="67"/>
        <v/>
      </c>
      <c r="AH55" s="441">
        <f>IF(AND(COUNTIF(AI$2:AI55,AI55)=1,AI55&lt;&gt;""),AH54+1,AH54)</f>
        <v>1</v>
      </c>
      <c r="AI55" s="469" t="str">
        <f t="shared" si="68"/>
        <v/>
      </c>
      <c r="AJ55" s="498" t="str">
        <f t="shared" si="57"/>
        <v/>
      </c>
      <c r="AK55" s="498" t="str">
        <f t="shared" si="58"/>
        <v/>
      </c>
      <c r="AL55" s="441">
        <f>IF(AND(COUNTIF(AM$2:AM55,AM55)=1,AM55&lt;&gt;""),AL54+1,AL54)</f>
        <v>1</v>
      </c>
      <c r="AM55" s="469" t="str">
        <f t="shared" si="69"/>
        <v/>
      </c>
      <c r="AN55" s="441">
        <f>IF(AND(COUNTIF(AO$2:AO55,AO55)=1,AO55&lt;&gt;""),AN54+1,AN54)</f>
        <v>1</v>
      </c>
      <c r="AO55" s="469" t="str">
        <f t="shared" si="70"/>
        <v/>
      </c>
      <c r="AP55" s="498" t="str">
        <f t="shared" si="59"/>
        <v/>
      </c>
      <c r="AQ55" s="498" t="str">
        <f t="shared" si="60"/>
        <v/>
      </c>
      <c r="AR55" s="441">
        <f>IF(AND(COUNTIF(AS$2:AS55,AS55)=1,AS55&lt;&gt;""),AR54+1,AR54)</f>
        <v>1</v>
      </c>
      <c r="AS55" s="469" t="str">
        <f t="shared" si="71"/>
        <v/>
      </c>
      <c r="AT55" s="441">
        <f>IF(AND(COUNTIF(AU$2:AU55,AU55)=1,AU55&lt;&gt;""),AT54+1,AT54)</f>
        <v>1</v>
      </c>
      <c r="AU55" s="469" t="str">
        <f t="shared" si="72"/>
        <v/>
      </c>
      <c r="AV55" s="498" t="str">
        <f t="shared" si="61"/>
        <v/>
      </c>
      <c r="AW55" s="498" t="str">
        <f t="shared" si="62"/>
        <v/>
      </c>
      <c r="AX55" s="441">
        <f>IF(AND(COUNTIF(AY$2:AY55,AY55)=1,AY55&lt;&gt;""),AX54+1,AX54)</f>
        <v>1</v>
      </c>
      <c r="AY55" s="469" t="str">
        <f t="shared" si="73"/>
        <v/>
      </c>
      <c r="AZ55" s="441">
        <f>IF(AND(COUNTIF(BA$2:BA55,BA55)=1,BA55&lt;&gt;""),AZ54+1,AZ54)</f>
        <v>1</v>
      </c>
      <c r="BA55" s="469" t="str">
        <f t="shared" si="74"/>
        <v/>
      </c>
      <c r="BB55" s="498" t="str">
        <f t="shared" si="63"/>
        <v/>
      </c>
      <c r="BC55" s="498"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2" t="str">
        <f t="shared" si="66"/>
        <v>9.</v>
      </c>
      <c r="B56" s="22" t="s">
        <v>210</v>
      </c>
      <c r="C56" s="22" t="s">
        <v>243</v>
      </c>
      <c r="D56" s="22" t="s">
        <v>245</v>
      </c>
      <c r="F56"/>
      <c r="AF56" s="441">
        <f>IF(AND(COUNTIF(AG$2:AG56,AG56)=1,AG56&lt;&gt;""),AF55+1,AF55)</f>
        <v>1</v>
      </c>
      <c r="AG56" s="469" t="str">
        <f t="shared" si="67"/>
        <v/>
      </c>
      <c r="AH56" s="441">
        <f>IF(AND(COUNTIF(AI$2:AI56,AI56)=1,AI56&lt;&gt;""),AH55+1,AH55)</f>
        <v>1</v>
      </c>
      <c r="AI56" s="469" t="str">
        <f t="shared" si="68"/>
        <v/>
      </c>
      <c r="AJ56" s="498" t="str">
        <f t="shared" si="57"/>
        <v/>
      </c>
      <c r="AK56" s="498" t="str">
        <f t="shared" si="58"/>
        <v/>
      </c>
      <c r="AL56" s="441">
        <f>IF(AND(COUNTIF(AM$2:AM56,AM56)=1,AM56&lt;&gt;""),AL55+1,AL55)</f>
        <v>1</v>
      </c>
      <c r="AM56" s="469" t="str">
        <f t="shared" si="69"/>
        <v/>
      </c>
      <c r="AN56" s="441">
        <f>IF(AND(COUNTIF(AO$2:AO56,AO56)=1,AO56&lt;&gt;""),AN55+1,AN55)</f>
        <v>1</v>
      </c>
      <c r="AO56" s="469" t="str">
        <f t="shared" si="70"/>
        <v/>
      </c>
      <c r="AP56" s="498" t="str">
        <f t="shared" si="59"/>
        <v/>
      </c>
      <c r="AQ56" s="498" t="str">
        <f t="shared" si="60"/>
        <v/>
      </c>
      <c r="AR56" s="441">
        <f>IF(AND(COUNTIF(AS$2:AS56,AS56)=1,AS56&lt;&gt;""),AR55+1,AR55)</f>
        <v>1</v>
      </c>
      <c r="AS56" s="469" t="str">
        <f t="shared" si="71"/>
        <v/>
      </c>
      <c r="AT56" s="441">
        <f>IF(AND(COUNTIF(AU$2:AU56,AU56)=1,AU56&lt;&gt;""),AT55+1,AT55)</f>
        <v>1</v>
      </c>
      <c r="AU56" s="469" t="str">
        <f t="shared" si="72"/>
        <v/>
      </c>
      <c r="AV56" s="498" t="str">
        <f t="shared" si="61"/>
        <v/>
      </c>
      <c r="AW56" s="498" t="str">
        <f t="shared" si="62"/>
        <v/>
      </c>
      <c r="AX56" s="441">
        <f>IF(AND(COUNTIF(AY$2:AY56,AY56)=1,AY56&lt;&gt;""),AX55+1,AX55)</f>
        <v>1</v>
      </c>
      <c r="AY56" s="469" t="str">
        <f t="shared" si="73"/>
        <v/>
      </c>
      <c r="AZ56" s="441">
        <f>IF(AND(COUNTIF(BA$2:BA56,BA56)=1,BA56&lt;&gt;""),AZ55+1,AZ55)</f>
        <v>1</v>
      </c>
      <c r="BA56" s="469" t="str">
        <f t="shared" si="74"/>
        <v/>
      </c>
      <c r="BB56" s="498" t="str">
        <f t="shared" si="63"/>
        <v/>
      </c>
      <c r="BC56" s="498"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3" t="str">
        <f t="shared" si="66"/>
        <v>9.</v>
      </c>
      <c r="B57" s="23" t="s">
        <v>211</v>
      </c>
      <c r="C57" s="23" t="s">
        <v>243</v>
      </c>
      <c r="D57" s="23" t="s">
        <v>102</v>
      </c>
      <c r="F57"/>
      <c r="AF57" s="441">
        <f>IF(AND(COUNTIF(AG$2:AG57,AG57)=1,AG57&lt;&gt;""),AF56+1,AF56)</f>
        <v>1</v>
      </c>
      <c r="AG57" s="469" t="str">
        <f t="shared" si="67"/>
        <v/>
      </c>
      <c r="AH57" s="441">
        <f>IF(AND(COUNTIF(AI$2:AI57,AI57)=1,AI57&lt;&gt;""),AH56+1,AH56)</f>
        <v>1</v>
      </c>
      <c r="AI57" s="469" t="str">
        <f t="shared" si="68"/>
        <v/>
      </c>
      <c r="AJ57" s="498" t="str">
        <f t="shared" si="57"/>
        <v/>
      </c>
      <c r="AK57" s="498" t="str">
        <f t="shared" si="58"/>
        <v/>
      </c>
      <c r="AL57" s="441">
        <f>IF(AND(COUNTIF(AM$2:AM57,AM57)=1,AM57&lt;&gt;""),AL56+1,AL56)</f>
        <v>1</v>
      </c>
      <c r="AM57" s="469" t="str">
        <f t="shared" si="69"/>
        <v/>
      </c>
      <c r="AN57" s="441">
        <f>IF(AND(COUNTIF(AO$2:AO57,AO57)=1,AO57&lt;&gt;""),AN56+1,AN56)</f>
        <v>1</v>
      </c>
      <c r="AO57" s="469" t="str">
        <f t="shared" si="70"/>
        <v/>
      </c>
      <c r="AP57" s="498" t="str">
        <f t="shared" si="59"/>
        <v/>
      </c>
      <c r="AQ57" s="498" t="str">
        <f t="shared" si="60"/>
        <v/>
      </c>
      <c r="AR57" s="441">
        <f>IF(AND(COUNTIF(AS$2:AS57,AS57)=1,AS57&lt;&gt;""),AR56+1,AR56)</f>
        <v>1</v>
      </c>
      <c r="AS57" s="469" t="str">
        <f t="shared" si="71"/>
        <v/>
      </c>
      <c r="AT57" s="441">
        <f>IF(AND(COUNTIF(AU$2:AU57,AU57)=1,AU57&lt;&gt;""),AT56+1,AT56)</f>
        <v>1</v>
      </c>
      <c r="AU57" s="469" t="str">
        <f t="shared" si="72"/>
        <v/>
      </c>
      <c r="AV57" s="498" t="str">
        <f t="shared" si="61"/>
        <v/>
      </c>
      <c r="AW57" s="498" t="str">
        <f t="shared" si="62"/>
        <v/>
      </c>
      <c r="AX57" s="441">
        <f>IF(AND(COUNTIF(AY$2:AY57,AY57)=1,AY57&lt;&gt;""),AX56+1,AX56)</f>
        <v>1</v>
      </c>
      <c r="AY57" s="469" t="str">
        <f t="shared" si="73"/>
        <v/>
      </c>
      <c r="AZ57" s="441">
        <f>IF(AND(COUNTIF(BA$2:BA57,BA57)=1,BA57&lt;&gt;""),AZ56+1,AZ56)</f>
        <v>1</v>
      </c>
      <c r="BA57" s="469" t="str">
        <f t="shared" si="74"/>
        <v/>
      </c>
      <c r="BB57" s="498" t="str">
        <f t="shared" si="63"/>
        <v/>
      </c>
      <c r="BC57" s="498" t="str">
        <f t="shared" si="64"/>
        <v/>
      </c>
      <c r="EU57" s="1" t="str">
        <f t="shared" ref="EU57:EU65" ca="1" si="122">IF(ROW($BC57)-ROW($BC$2)+1&gt;COUNT(ET$2:ET$54),"",INDEX($BC:$BC,SMALL(ET$2:ET$54,1+ROW($BC57)-ROW($BC$2))))</f>
        <v/>
      </c>
    </row>
    <row r="58" spans="1:151" ht="15">
      <c r="A58" s="22" t="str">
        <f>LEFT(B58,3)</f>
        <v>10.</v>
      </c>
      <c r="B58" s="22" t="s">
        <v>212</v>
      </c>
      <c r="C58" s="22" t="s">
        <v>246</v>
      </c>
      <c r="D58" s="22" t="s">
        <v>246</v>
      </c>
      <c r="F58"/>
      <c r="AF58" s="441">
        <f>IF(AND(COUNTIF(AG$2:AG58,AG58)=1,AG58&lt;&gt;""),AF57+1,AF57)</f>
        <v>1</v>
      </c>
      <c r="AG58" s="469" t="str">
        <f t="shared" si="67"/>
        <v/>
      </c>
      <c r="AH58" s="441">
        <f>IF(AND(COUNTIF(AI$2:AI58,AI58)=1,AI58&lt;&gt;""),AH57+1,AH57)</f>
        <v>1</v>
      </c>
      <c r="AI58" s="469" t="str">
        <f t="shared" si="68"/>
        <v/>
      </c>
      <c r="AJ58" s="498" t="str">
        <f t="shared" si="57"/>
        <v/>
      </c>
      <c r="AK58" s="498" t="str">
        <f t="shared" si="58"/>
        <v/>
      </c>
      <c r="AL58" s="441">
        <f>IF(AND(COUNTIF(AM$2:AM58,AM58)=1,AM58&lt;&gt;""),AL57+1,AL57)</f>
        <v>1</v>
      </c>
      <c r="AM58" s="469" t="str">
        <f t="shared" si="69"/>
        <v/>
      </c>
      <c r="AN58" s="441">
        <f>IF(AND(COUNTIF(AO$2:AO58,AO58)=1,AO58&lt;&gt;""),AN57+1,AN57)</f>
        <v>1</v>
      </c>
      <c r="AO58" s="469" t="str">
        <f t="shared" si="70"/>
        <v/>
      </c>
      <c r="AP58" s="498" t="str">
        <f t="shared" si="59"/>
        <v/>
      </c>
      <c r="AQ58" s="498" t="str">
        <f t="shared" si="60"/>
        <v/>
      </c>
      <c r="AR58" s="441">
        <f>IF(AND(COUNTIF(AS$2:AS58,AS58)=1,AS58&lt;&gt;""),AR57+1,AR57)</f>
        <v>1</v>
      </c>
      <c r="AS58" s="469" t="str">
        <f t="shared" si="71"/>
        <v/>
      </c>
      <c r="AT58" s="441">
        <f>IF(AND(COUNTIF(AU$2:AU58,AU58)=1,AU58&lt;&gt;""),AT57+1,AT57)</f>
        <v>1</v>
      </c>
      <c r="AU58" s="469" t="str">
        <f t="shared" si="72"/>
        <v/>
      </c>
      <c r="AV58" s="498" t="str">
        <f t="shared" si="61"/>
        <v/>
      </c>
      <c r="AW58" s="498" t="str">
        <f t="shared" si="62"/>
        <v/>
      </c>
      <c r="AX58" s="441">
        <f>IF(AND(COUNTIF(AY$2:AY58,AY58)=1,AY58&lt;&gt;""),AX57+1,AX57)</f>
        <v>1</v>
      </c>
      <c r="AY58" s="469" t="str">
        <f t="shared" si="73"/>
        <v/>
      </c>
      <c r="AZ58" s="441">
        <f>IF(AND(COUNTIF(BA$2:BA58,BA58)=1,BA58&lt;&gt;""),AZ57+1,AZ57)</f>
        <v>1</v>
      </c>
      <c r="BA58" s="469" t="str">
        <f t="shared" si="74"/>
        <v/>
      </c>
      <c r="BB58" s="498" t="str">
        <f t="shared" si="63"/>
        <v/>
      </c>
      <c r="BC58" s="498" t="str">
        <f t="shared" si="64"/>
        <v/>
      </c>
      <c r="EU58" s="1" t="str">
        <f t="shared" ca="1" si="122"/>
        <v/>
      </c>
    </row>
    <row r="59" spans="1:151" ht="15">
      <c r="A59" s="23" t="str">
        <f t="shared" ref="A59:A85" si="123">LEFT(B59,3)</f>
        <v>10.</v>
      </c>
      <c r="B59" s="23" t="s">
        <v>213</v>
      </c>
      <c r="C59" s="23" t="s">
        <v>246</v>
      </c>
      <c r="D59" s="23" t="s">
        <v>244</v>
      </c>
      <c r="F59"/>
      <c r="AF59" s="441">
        <f>IF(AND(COUNTIF(AG$2:AG59,AG59)=1,AG59&lt;&gt;""),AF58+1,AF58)</f>
        <v>1</v>
      </c>
      <c r="AG59" s="469" t="str">
        <f t="shared" si="67"/>
        <v/>
      </c>
      <c r="AH59" s="441">
        <f>IF(AND(COUNTIF(AI$2:AI59,AI59)=1,AI59&lt;&gt;""),AH58+1,AH58)</f>
        <v>1</v>
      </c>
      <c r="AI59" s="469" t="str">
        <f t="shared" si="68"/>
        <v/>
      </c>
      <c r="AJ59" s="498" t="str">
        <f t="shared" si="57"/>
        <v/>
      </c>
      <c r="AK59" s="498" t="str">
        <f t="shared" si="58"/>
        <v/>
      </c>
      <c r="AL59" s="441">
        <f>IF(AND(COUNTIF(AM$2:AM59,AM59)=1,AM59&lt;&gt;""),AL58+1,AL58)</f>
        <v>1</v>
      </c>
      <c r="AM59" s="469" t="str">
        <f t="shared" si="69"/>
        <v/>
      </c>
      <c r="AN59" s="441">
        <f>IF(AND(COUNTIF(AO$2:AO59,AO59)=1,AO59&lt;&gt;""),AN58+1,AN58)</f>
        <v>1</v>
      </c>
      <c r="AO59" s="469" t="str">
        <f t="shared" si="70"/>
        <v/>
      </c>
      <c r="AP59" s="498" t="str">
        <f t="shared" si="59"/>
        <v/>
      </c>
      <c r="AQ59" s="498" t="str">
        <f t="shared" si="60"/>
        <v/>
      </c>
      <c r="AR59" s="441">
        <f>IF(AND(COUNTIF(AS$2:AS59,AS59)=1,AS59&lt;&gt;""),AR58+1,AR58)</f>
        <v>1</v>
      </c>
      <c r="AS59" s="469" t="str">
        <f t="shared" si="71"/>
        <v/>
      </c>
      <c r="AT59" s="441">
        <f>IF(AND(COUNTIF(AU$2:AU59,AU59)=1,AU59&lt;&gt;""),AT58+1,AT58)</f>
        <v>1</v>
      </c>
      <c r="AU59" s="469" t="str">
        <f t="shared" si="72"/>
        <v/>
      </c>
      <c r="AV59" s="498" t="str">
        <f t="shared" si="61"/>
        <v/>
      </c>
      <c r="AW59" s="498" t="str">
        <f t="shared" si="62"/>
        <v/>
      </c>
      <c r="AX59" s="441">
        <f>IF(AND(COUNTIF(AY$2:AY59,AY59)=1,AY59&lt;&gt;""),AX58+1,AX58)</f>
        <v>1</v>
      </c>
      <c r="AY59" s="469" t="str">
        <f t="shared" si="73"/>
        <v/>
      </c>
      <c r="AZ59" s="441">
        <f>IF(AND(COUNTIF(BA$2:BA59,BA59)=1,BA59&lt;&gt;""),AZ58+1,AZ58)</f>
        <v>1</v>
      </c>
      <c r="BA59" s="469" t="str">
        <f t="shared" si="74"/>
        <v/>
      </c>
      <c r="BB59" s="498" t="str">
        <f t="shared" si="63"/>
        <v/>
      </c>
      <c r="BC59" s="498" t="str">
        <f t="shared" si="64"/>
        <v/>
      </c>
      <c r="EU59" s="1" t="str">
        <f t="shared" ca="1" si="122"/>
        <v/>
      </c>
    </row>
    <row r="60" spans="1:151" ht="15">
      <c r="A60" s="22" t="str">
        <f t="shared" si="123"/>
        <v>10.</v>
      </c>
      <c r="B60" s="22" t="s">
        <v>214</v>
      </c>
      <c r="C60" s="22" t="s">
        <v>246</v>
      </c>
      <c r="D60" s="22" t="s">
        <v>102</v>
      </c>
      <c r="F60"/>
      <c r="AF60" s="441">
        <f>IF(AND(COUNTIF(AG$2:AG60,AG60)=1,AG60&lt;&gt;""),AF59+1,AF59)</f>
        <v>1</v>
      </c>
      <c r="AG60" s="469" t="str">
        <f t="shared" si="67"/>
        <v/>
      </c>
      <c r="AH60" s="441">
        <f>IF(AND(COUNTIF(AI$2:AI60,AI60)=1,AI60&lt;&gt;""),AH59+1,AH59)</f>
        <v>1</v>
      </c>
      <c r="AI60" s="469" t="str">
        <f t="shared" si="68"/>
        <v/>
      </c>
      <c r="AJ60" s="498" t="str">
        <f t="shared" si="57"/>
        <v/>
      </c>
      <c r="AK60" s="498" t="str">
        <f t="shared" si="58"/>
        <v/>
      </c>
      <c r="AL60" s="441">
        <f>IF(AND(COUNTIF(AM$2:AM60,AM60)=1,AM60&lt;&gt;""),AL59+1,AL59)</f>
        <v>1</v>
      </c>
      <c r="AM60" s="469" t="str">
        <f t="shared" si="69"/>
        <v/>
      </c>
      <c r="AN60" s="441">
        <f>IF(AND(COUNTIF(AO$2:AO60,AO60)=1,AO60&lt;&gt;""),AN59+1,AN59)</f>
        <v>1</v>
      </c>
      <c r="AO60" s="469" t="str">
        <f t="shared" si="70"/>
        <v/>
      </c>
      <c r="AP60" s="498" t="str">
        <f t="shared" si="59"/>
        <v/>
      </c>
      <c r="AQ60" s="498" t="str">
        <f t="shared" si="60"/>
        <v/>
      </c>
      <c r="AR60" s="441">
        <f>IF(AND(COUNTIF(AS$2:AS60,AS60)=1,AS60&lt;&gt;""),AR59+1,AR59)</f>
        <v>1</v>
      </c>
      <c r="AS60" s="469" t="str">
        <f t="shared" si="71"/>
        <v/>
      </c>
      <c r="AT60" s="441">
        <f>IF(AND(COUNTIF(AU$2:AU60,AU60)=1,AU60&lt;&gt;""),AT59+1,AT59)</f>
        <v>1</v>
      </c>
      <c r="AU60" s="469" t="str">
        <f t="shared" si="72"/>
        <v/>
      </c>
      <c r="AV60" s="498" t="str">
        <f t="shared" si="61"/>
        <v/>
      </c>
      <c r="AW60" s="498" t="str">
        <f t="shared" si="62"/>
        <v/>
      </c>
      <c r="AX60" s="441">
        <f>IF(AND(COUNTIF(AY$2:AY60,AY60)=1,AY60&lt;&gt;""),AX59+1,AX59)</f>
        <v>1</v>
      </c>
      <c r="AY60" s="469" t="str">
        <f t="shared" si="73"/>
        <v/>
      </c>
      <c r="AZ60" s="441">
        <f>IF(AND(COUNTIF(BA$2:BA60,BA60)=1,BA60&lt;&gt;""),AZ59+1,AZ59)</f>
        <v>1</v>
      </c>
      <c r="BA60" s="469" t="str">
        <f t="shared" si="74"/>
        <v/>
      </c>
      <c r="BB60" s="498" t="str">
        <f t="shared" si="63"/>
        <v/>
      </c>
      <c r="BC60" s="498" t="str">
        <f t="shared" si="64"/>
        <v/>
      </c>
      <c r="EU60" s="1" t="str">
        <f t="shared" ca="1" si="122"/>
        <v/>
      </c>
    </row>
    <row r="61" spans="1:151" ht="15">
      <c r="A61" s="23" t="str">
        <f t="shared" si="123"/>
        <v>11.</v>
      </c>
      <c r="B61" s="23" t="s">
        <v>216</v>
      </c>
      <c r="C61" s="23" t="s">
        <v>247</v>
      </c>
      <c r="D61" s="23" t="s">
        <v>247</v>
      </c>
      <c r="F61"/>
      <c r="AF61" s="441">
        <f>IF(AND(COUNTIF(AG$2:AG61,AG61)=1,AG61&lt;&gt;""),AF60+1,AF60)</f>
        <v>1</v>
      </c>
      <c r="AG61" s="469" t="str">
        <f t="shared" si="67"/>
        <v/>
      </c>
      <c r="AH61" s="441">
        <f>IF(AND(COUNTIF(AI$2:AI61,AI61)=1,AI61&lt;&gt;""),AH60+1,AH60)</f>
        <v>1</v>
      </c>
      <c r="AI61" s="469" t="str">
        <f t="shared" si="68"/>
        <v/>
      </c>
      <c r="AJ61" s="498" t="str">
        <f t="shared" si="57"/>
        <v/>
      </c>
      <c r="AK61" s="498" t="str">
        <f t="shared" si="58"/>
        <v/>
      </c>
      <c r="AL61" s="441">
        <f>IF(AND(COUNTIF(AM$2:AM61,AM61)=1,AM61&lt;&gt;""),AL60+1,AL60)</f>
        <v>1</v>
      </c>
      <c r="AM61" s="469" t="str">
        <f t="shared" si="69"/>
        <v/>
      </c>
      <c r="AN61" s="441">
        <f>IF(AND(COUNTIF(AO$2:AO61,AO61)=1,AO61&lt;&gt;""),AN60+1,AN60)</f>
        <v>1</v>
      </c>
      <c r="AO61" s="469" t="str">
        <f t="shared" si="70"/>
        <v/>
      </c>
      <c r="AP61" s="498" t="str">
        <f t="shared" si="59"/>
        <v/>
      </c>
      <c r="AQ61" s="498" t="str">
        <f t="shared" si="60"/>
        <v/>
      </c>
      <c r="AR61" s="441">
        <f>IF(AND(COUNTIF(AS$2:AS61,AS61)=1,AS61&lt;&gt;""),AR60+1,AR60)</f>
        <v>1</v>
      </c>
      <c r="AS61" s="469" t="str">
        <f t="shared" si="71"/>
        <v/>
      </c>
      <c r="AT61" s="441">
        <f>IF(AND(COUNTIF(AU$2:AU61,AU61)=1,AU61&lt;&gt;""),AT60+1,AT60)</f>
        <v>1</v>
      </c>
      <c r="AU61" s="469" t="str">
        <f t="shared" si="72"/>
        <v/>
      </c>
      <c r="AV61" s="498" t="str">
        <f t="shared" si="61"/>
        <v/>
      </c>
      <c r="AW61" s="498" t="str">
        <f t="shared" si="62"/>
        <v/>
      </c>
      <c r="AX61" s="441">
        <f>IF(AND(COUNTIF(AY$2:AY61,AY61)=1,AY61&lt;&gt;""),AX60+1,AX60)</f>
        <v>1</v>
      </c>
      <c r="AY61" s="469" t="str">
        <f t="shared" si="73"/>
        <v/>
      </c>
      <c r="AZ61" s="441">
        <f>IF(AND(COUNTIF(BA$2:BA61,BA61)=1,BA61&lt;&gt;""),AZ60+1,AZ60)</f>
        <v>1</v>
      </c>
      <c r="BA61" s="469" t="str">
        <f t="shared" si="74"/>
        <v/>
      </c>
      <c r="BB61" s="498" t="str">
        <f t="shared" si="63"/>
        <v/>
      </c>
      <c r="BC61" s="498" t="str">
        <f t="shared" si="64"/>
        <v/>
      </c>
      <c r="EU61" s="1" t="str">
        <f t="shared" ca="1" si="122"/>
        <v/>
      </c>
    </row>
    <row r="62" spans="1:151" ht="15">
      <c r="A62" s="22" t="str">
        <f t="shared" si="123"/>
        <v>11.</v>
      </c>
      <c r="B62" s="22" t="s">
        <v>217</v>
      </c>
      <c r="C62" s="22" t="s">
        <v>247</v>
      </c>
      <c r="D62" s="22" t="s">
        <v>244</v>
      </c>
      <c r="F62"/>
      <c r="AF62" s="441">
        <f>IF(AND(COUNTIF(AG$2:AG62,AG62)=1,AG62&lt;&gt;""),AF61+1,AF61)</f>
        <v>1</v>
      </c>
      <c r="AG62" s="469" t="str">
        <f t="shared" si="67"/>
        <v/>
      </c>
      <c r="AH62" s="441">
        <f>IF(AND(COUNTIF(AI$2:AI62,AI62)=1,AI62&lt;&gt;""),AH61+1,AH61)</f>
        <v>1</v>
      </c>
      <c r="AI62" s="469" t="str">
        <f t="shared" si="68"/>
        <v/>
      </c>
      <c r="AJ62" s="498" t="str">
        <f t="shared" si="57"/>
        <v/>
      </c>
      <c r="AK62" s="498" t="str">
        <f t="shared" si="58"/>
        <v/>
      </c>
      <c r="AL62" s="441">
        <f>IF(AND(COUNTIF(AM$2:AM62,AM62)=1,AM62&lt;&gt;""),AL61+1,AL61)</f>
        <v>1</v>
      </c>
      <c r="AM62" s="469" t="str">
        <f t="shared" si="69"/>
        <v/>
      </c>
      <c r="AN62" s="441">
        <f>IF(AND(COUNTIF(AO$2:AO62,AO62)=1,AO62&lt;&gt;""),AN61+1,AN61)</f>
        <v>1</v>
      </c>
      <c r="AO62" s="469" t="str">
        <f t="shared" si="70"/>
        <v/>
      </c>
      <c r="AP62" s="498" t="str">
        <f t="shared" si="59"/>
        <v/>
      </c>
      <c r="AQ62" s="498" t="str">
        <f t="shared" si="60"/>
        <v/>
      </c>
      <c r="AR62" s="441">
        <f>IF(AND(COUNTIF(AS$2:AS62,AS62)=1,AS62&lt;&gt;""),AR61+1,AR61)</f>
        <v>1</v>
      </c>
      <c r="AS62" s="469" t="str">
        <f t="shared" si="71"/>
        <v/>
      </c>
      <c r="AT62" s="441">
        <f>IF(AND(COUNTIF(AU$2:AU62,AU62)=1,AU62&lt;&gt;""),AT61+1,AT61)</f>
        <v>1</v>
      </c>
      <c r="AU62" s="469" t="str">
        <f t="shared" si="72"/>
        <v/>
      </c>
      <c r="AV62" s="498" t="str">
        <f t="shared" si="61"/>
        <v/>
      </c>
      <c r="AW62" s="498" t="str">
        <f t="shared" si="62"/>
        <v/>
      </c>
      <c r="AX62" s="441">
        <f>IF(AND(COUNTIF(AY$2:AY62,AY62)=1,AY62&lt;&gt;""),AX61+1,AX61)</f>
        <v>1</v>
      </c>
      <c r="AY62" s="469" t="str">
        <f t="shared" si="73"/>
        <v/>
      </c>
      <c r="AZ62" s="441">
        <f>IF(AND(COUNTIF(BA$2:BA62,BA62)=1,BA62&lt;&gt;""),AZ61+1,AZ61)</f>
        <v>1</v>
      </c>
      <c r="BA62" s="469" t="str">
        <f t="shared" si="74"/>
        <v/>
      </c>
      <c r="BB62" s="498" t="str">
        <f t="shared" si="63"/>
        <v/>
      </c>
      <c r="BC62" s="498" t="str">
        <f t="shared" si="64"/>
        <v/>
      </c>
      <c r="EU62" s="1" t="str">
        <f t="shared" ca="1" si="122"/>
        <v/>
      </c>
    </row>
    <row r="63" spans="1:151" ht="15">
      <c r="A63" s="23" t="str">
        <f t="shared" si="123"/>
        <v>11.</v>
      </c>
      <c r="B63" s="23" t="s">
        <v>221</v>
      </c>
      <c r="C63" s="23" t="s">
        <v>247</v>
      </c>
      <c r="D63" s="23" t="s">
        <v>245</v>
      </c>
      <c r="F63"/>
      <c r="AF63" s="441">
        <f>IF(AND(COUNTIF(AG$2:AG63,AG63)=1,AG63&lt;&gt;""),AF62+1,AF62)</f>
        <v>1</v>
      </c>
      <c r="AG63" s="469" t="str">
        <f t="shared" si="67"/>
        <v/>
      </c>
      <c r="AH63" s="441">
        <f>IF(AND(COUNTIF(AI$2:AI63,AI63)=1,AI63&lt;&gt;""),AH62+1,AH62)</f>
        <v>1</v>
      </c>
      <c r="AI63" s="469" t="str">
        <f t="shared" si="68"/>
        <v/>
      </c>
      <c r="AJ63" s="498" t="str">
        <f t="shared" si="57"/>
        <v/>
      </c>
      <c r="AK63" s="498" t="str">
        <f t="shared" si="58"/>
        <v/>
      </c>
      <c r="AL63" s="441">
        <f>IF(AND(COUNTIF(AM$2:AM63,AM63)=1,AM63&lt;&gt;""),AL62+1,AL62)</f>
        <v>1</v>
      </c>
      <c r="AM63" s="469" t="str">
        <f t="shared" si="69"/>
        <v/>
      </c>
      <c r="AN63" s="441">
        <f>IF(AND(COUNTIF(AO$2:AO63,AO63)=1,AO63&lt;&gt;""),AN62+1,AN62)</f>
        <v>1</v>
      </c>
      <c r="AO63" s="469" t="str">
        <f t="shared" si="70"/>
        <v/>
      </c>
      <c r="AP63" s="498" t="str">
        <f t="shared" si="59"/>
        <v/>
      </c>
      <c r="AQ63" s="498" t="str">
        <f t="shared" si="60"/>
        <v/>
      </c>
      <c r="AR63" s="441">
        <f>IF(AND(COUNTIF(AS$2:AS63,AS63)=1,AS63&lt;&gt;""),AR62+1,AR62)</f>
        <v>1</v>
      </c>
      <c r="AS63" s="469" t="str">
        <f t="shared" si="71"/>
        <v/>
      </c>
      <c r="AT63" s="441">
        <f>IF(AND(COUNTIF(AU$2:AU63,AU63)=1,AU63&lt;&gt;""),AT62+1,AT62)</f>
        <v>1</v>
      </c>
      <c r="AU63" s="469" t="str">
        <f t="shared" si="72"/>
        <v/>
      </c>
      <c r="AV63" s="498" t="str">
        <f t="shared" si="61"/>
        <v/>
      </c>
      <c r="AW63" s="498" t="str">
        <f t="shared" si="62"/>
        <v/>
      </c>
      <c r="AX63" s="441">
        <f>IF(AND(COUNTIF(AY$2:AY63,AY63)=1,AY63&lt;&gt;""),AX62+1,AX62)</f>
        <v>1</v>
      </c>
      <c r="AY63" s="469" t="str">
        <f t="shared" si="73"/>
        <v/>
      </c>
      <c r="AZ63" s="441">
        <f>IF(AND(COUNTIF(BA$2:BA63,BA63)=1,BA63&lt;&gt;""),AZ62+1,AZ62)</f>
        <v>1</v>
      </c>
      <c r="BA63" s="469" t="str">
        <f t="shared" si="74"/>
        <v/>
      </c>
      <c r="BB63" s="498" t="str">
        <f t="shared" si="63"/>
        <v/>
      </c>
      <c r="BC63" s="498" t="str">
        <f t="shared" si="64"/>
        <v/>
      </c>
      <c r="EU63" s="1" t="str">
        <f t="shared" ca="1" si="122"/>
        <v/>
      </c>
    </row>
    <row r="64" spans="1:151" ht="15">
      <c r="A64" s="22" t="str">
        <f t="shared" si="123"/>
        <v>11.</v>
      </c>
      <c r="B64" s="22" t="s">
        <v>222</v>
      </c>
      <c r="C64" s="22" t="s">
        <v>247</v>
      </c>
      <c r="D64" s="22" t="s">
        <v>102</v>
      </c>
      <c r="F64"/>
      <c r="AF64" s="441">
        <f>IF(AND(COUNTIF(AG$2:AG64,AG64)=1,AG64&lt;&gt;""),AF63+1,AF63)</f>
        <v>1</v>
      </c>
      <c r="AG64" s="469" t="str">
        <f t="shared" si="67"/>
        <v/>
      </c>
      <c r="AH64" s="441">
        <f>IF(AND(COUNTIF(AI$2:AI64,AI64)=1,AI64&lt;&gt;""),AH63+1,AH63)</f>
        <v>1</v>
      </c>
      <c r="AI64" s="469" t="str">
        <f t="shared" si="68"/>
        <v/>
      </c>
      <c r="AJ64" s="498" t="str">
        <f t="shared" si="57"/>
        <v/>
      </c>
      <c r="AK64" s="498" t="str">
        <f t="shared" si="58"/>
        <v/>
      </c>
      <c r="AL64" s="441">
        <f>IF(AND(COUNTIF(AM$2:AM64,AM64)=1,AM64&lt;&gt;""),AL63+1,AL63)</f>
        <v>1</v>
      </c>
      <c r="AM64" s="469" t="str">
        <f t="shared" si="69"/>
        <v/>
      </c>
      <c r="AN64" s="441">
        <f>IF(AND(COUNTIF(AO$2:AO64,AO64)=1,AO64&lt;&gt;""),AN63+1,AN63)</f>
        <v>1</v>
      </c>
      <c r="AO64" s="469" t="str">
        <f t="shared" si="70"/>
        <v/>
      </c>
      <c r="AP64" s="498" t="str">
        <f t="shared" si="59"/>
        <v/>
      </c>
      <c r="AQ64" s="498" t="str">
        <f t="shared" si="60"/>
        <v/>
      </c>
      <c r="AR64" s="441">
        <f>IF(AND(COUNTIF(AS$2:AS64,AS64)=1,AS64&lt;&gt;""),AR63+1,AR63)</f>
        <v>1</v>
      </c>
      <c r="AS64" s="469" t="str">
        <f t="shared" si="71"/>
        <v/>
      </c>
      <c r="AT64" s="441">
        <f>IF(AND(COUNTIF(AU$2:AU64,AU64)=1,AU64&lt;&gt;""),AT63+1,AT63)</f>
        <v>1</v>
      </c>
      <c r="AU64" s="469" t="str">
        <f t="shared" si="72"/>
        <v/>
      </c>
      <c r="AV64" s="498" t="str">
        <f t="shared" si="61"/>
        <v/>
      </c>
      <c r="AW64" s="498" t="str">
        <f t="shared" si="62"/>
        <v/>
      </c>
      <c r="AX64" s="441">
        <f>IF(AND(COUNTIF(AY$2:AY64,AY64)=1,AY64&lt;&gt;""),AX63+1,AX63)</f>
        <v>1</v>
      </c>
      <c r="AY64" s="469" t="str">
        <f t="shared" si="73"/>
        <v/>
      </c>
      <c r="AZ64" s="441">
        <f>IF(AND(COUNTIF(BA$2:BA64,BA64)=1,BA64&lt;&gt;""),AZ63+1,AZ63)</f>
        <v>1</v>
      </c>
      <c r="BA64" s="469" t="str">
        <f t="shared" si="74"/>
        <v/>
      </c>
      <c r="BB64" s="498" t="str">
        <f t="shared" si="63"/>
        <v/>
      </c>
      <c r="BC64" s="498" t="str">
        <f t="shared" si="64"/>
        <v/>
      </c>
      <c r="EU64" s="1" t="str">
        <f t="shared" ca="1" si="122"/>
        <v/>
      </c>
    </row>
    <row r="65" spans="1:151" ht="15">
      <c r="A65" s="23" t="str">
        <f t="shared" si="123"/>
        <v>12.</v>
      </c>
      <c r="B65" s="23" t="s">
        <v>223</v>
      </c>
      <c r="C65" s="23" t="s">
        <v>248</v>
      </c>
      <c r="D65" s="23" t="s">
        <v>250</v>
      </c>
      <c r="F65"/>
      <c r="AF65" s="441">
        <f>IF(AND(COUNTIF(AG$2:AG65,AG65)=1,AG65&lt;&gt;""),AF64+1,AF64)</f>
        <v>1</v>
      </c>
      <c r="AG65" s="469" t="str">
        <f t="shared" si="67"/>
        <v/>
      </c>
      <c r="AH65" s="441">
        <f>IF(AND(COUNTIF(AI$2:AI65,AI65)=1,AI65&lt;&gt;""),AH64+1,AH64)</f>
        <v>1</v>
      </c>
      <c r="AI65" s="469" t="str">
        <f t="shared" si="68"/>
        <v/>
      </c>
      <c r="AJ65" s="498" t="str">
        <f t="shared" si="57"/>
        <v/>
      </c>
      <c r="AK65" s="498" t="str">
        <f t="shared" si="58"/>
        <v/>
      </c>
      <c r="AL65" s="441">
        <f>IF(AND(COUNTIF(AM$2:AM65,AM65)=1,AM65&lt;&gt;""),AL64+1,AL64)</f>
        <v>1</v>
      </c>
      <c r="AM65" s="469" t="str">
        <f t="shared" si="69"/>
        <v/>
      </c>
      <c r="AN65" s="441">
        <f>IF(AND(COUNTIF(AO$2:AO65,AO65)=1,AO65&lt;&gt;""),AN64+1,AN64)</f>
        <v>1</v>
      </c>
      <c r="AO65" s="469" t="str">
        <f t="shared" si="70"/>
        <v/>
      </c>
      <c r="AP65" s="498" t="str">
        <f t="shared" si="59"/>
        <v/>
      </c>
      <c r="AQ65" s="498" t="str">
        <f t="shared" si="60"/>
        <v/>
      </c>
      <c r="AR65" s="441">
        <f>IF(AND(COUNTIF(AS$2:AS65,AS65)=1,AS65&lt;&gt;""),AR64+1,AR64)</f>
        <v>1</v>
      </c>
      <c r="AS65" s="469" t="str">
        <f t="shared" si="71"/>
        <v/>
      </c>
      <c r="AT65" s="441">
        <f>IF(AND(COUNTIF(AU$2:AU65,AU65)=1,AU65&lt;&gt;""),AT64+1,AT64)</f>
        <v>1</v>
      </c>
      <c r="AU65" s="469" t="str">
        <f t="shared" si="72"/>
        <v/>
      </c>
      <c r="AV65" s="498" t="str">
        <f t="shared" si="61"/>
        <v/>
      </c>
      <c r="AW65" s="498" t="str">
        <f t="shared" si="62"/>
        <v/>
      </c>
      <c r="AX65" s="441">
        <f>IF(AND(COUNTIF(AY$2:AY65,AY65)=1,AY65&lt;&gt;""),AX64+1,AX64)</f>
        <v>1</v>
      </c>
      <c r="AY65" s="469" t="str">
        <f t="shared" si="73"/>
        <v/>
      </c>
      <c r="AZ65" s="441">
        <f>IF(AND(COUNTIF(BA$2:BA65,BA65)=1,BA65&lt;&gt;""),AZ64+1,AZ64)</f>
        <v>1</v>
      </c>
      <c r="BA65" s="469" t="str">
        <f t="shared" si="74"/>
        <v/>
      </c>
      <c r="BB65" s="498" t="str">
        <f t="shared" si="63"/>
        <v/>
      </c>
      <c r="BC65" s="498" t="str">
        <f t="shared" si="64"/>
        <v/>
      </c>
      <c r="EU65" s="1" t="str">
        <f t="shared" ca="1" si="122"/>
        <v/>
      </c>
    </row>
    <row r="66" spans="1:151" ht="15">
      <c r="A66" s="22" t="str">
        <f t="shared" si="123"/>
        <v>12.</v>
      </c>
      <c r="B66" s="22" t="s">
        <v>224</v>
      </c>
      <c r="C66" s="22" t="s">
        <v>248</v>
      </c>
      <c r="D66" s="22" t="s">
        <v>251</v>
      </c>
      <c r="F66"/>
      <c r="AF66" s="441">
        <f>IF(AND(COUNTIF(AG$2:AG66,AG66)=1,AG66&lt;&gt;""),AF65+1,AF65)</f>
        <v>1</v>
      </c>
      <c r="AG66" s="469" t="str">
        <f t="shared" ref="AG66:AG97" si="124">IF(AND((IFERROR(VLOOKUP(Naudos_Zalos_kodas,$P$2:$P$5,1,0),"")&lt;&gt;""),Naudos_Zalos="N"),Naudos_Zalos_pav,"")</f>
        <v/>
      </c>
      <c r="AH66" s="441">
        <f>IF(AND(COUNTIF(AI$2:AI66,AI66)=1,AI66&lt;&gt;""),AH65+1,AH65)</f>
        <v>1</v>
      </c>
      <c r="AI66" s="469" t="str">
        <f t="shared" ref="AI66:AI97" si="125">IF(AND((IFERROR(VLOOKUP(Naudos_Zalos_kodas,$P$2:$P$5,1,0),"")&lt;&gt;""),Naudos_Zalos="Ž"),Naudos_Zalos_pav,"")</f>
        <v/>
      </c>
      <c r="AJ66" s="498" t="str">
        <f t="shared" si="57"/>
        <v/>
      </c>
      <c r="AK66" s="498" t="str">
        <f t="shared" si="58"/>
        <v/>
      </c>
      <c r="AL66" s="441">
        <f>IF(AND(COUNTIF(AM$2:AM66,AM66)=1,AM66&lt;&gt;""),AL65+1,AL65)</f>
        <v>1</v>
      </c>
      <c r="AM66" s="469" t="str">
        <f t="shared" ref="AM66:AM97" si="126">IF(AND((IFERROR(VLOOKUP(Naudos_Zalos_kodas,$P$6:$P$9,1,0),"")&lt;&gt;""),Naudos_Zalos="N"),Naudos_Zalos_pav,"")</f>
        <v/>
      </c>
      <c r="AN66" s="441">
        <f>IF(AND(COUNTIF(AO$2:AO66,AO66)=1,AO66&lt;&gt;""),AN65+1,AN65)</f>
        <v>1</v>
      </c>
      <c r="AO66" s="469" t="str">
        <f t="shared" ref="AO66:AO97" si="127">IF(AND((IFERROR(VLOOKUP(Naudos_Zalos_kodas,$P$6:$P$9,1,0),"")&lt;&gt;""),Naudos_Zalos="Ž"),Naudos_Zalos_pav,"")</f>
        <v/>
      </c>
      <c r="AP66" s="498" t="str">
        <f t="shared" si="59"/>
        <v/>
      </c>
      <c r="AQ66" s="498" t="str">
        <f t="shared" si="60"/>
        <v/>
      </c>
      <c r="AR66" s="441">
        <f>IF(AND(COUNTIF(AS$2:AS66,AS66)=1,AS66&lt;&gt;""),AR65+1,AR65)</f>
        <v>1</v>
      </c>
      <c r="AS66" s="469" t="str">
        <f t="shared" ref="AS66:AS97" si="128">IF(AND((IFERROR(VLOOKUP(Naudos_Zalos_kodas,$P$10:$P$13,1,0),"")&lt;&gt;""),Naudos_Zalos="N"),Naudos_Zalos_pav,"")</f>
        <v/>
      </c>
      <c r="AT66" s="441">
        <f>IF(AND(COUNTIF(AU$2:AU66,AU66)=1,AU66&lt;&gt;""),AT65+1,AT65)</f>
        <v>1</v>
      </c>
      <c r="AU66" s="469" t="str">
        <f t="shared" ref="AU66:AU97" si="129">IF(AND((IFERROR(VLOOKUP(Naudos_Zalos_kodas,$P$10:$P$13,1,0),"")&lt;&gt;""),Naudos_Zalos="Ž"),Naudos_Zalos_pav,"")</f>
        <v/>
      </c>
      <c r="AV66" s="498" t="str">
        <f t="shared" si="61"/>
        <v/>
      </c>
      <c r="AW66" s="498" t="str">
        <f t="shared" si="62"/>
        <v/>
      </c>
      <c r="AX66" s="441">
        <f>IF(AND(COUNTIF(AY$2:AY66,AY66)=1,AY66&lt;&gt;""),AX65+1,AX65)</f>
        <v>1</v>
      </c>
      <c r="AY66" s="469" t="str">
        <f t="shared" ref="AY66:AY97" si="130">IF(AND((IFERROR(VLOOKUP(Naudos_Zalos_kodas,$P$14:$P$17,1,0),"")&lt;&gt;""),Naudos_Zalos="N"),Naudos_Zalos_pav,"")</f>
        <v/>
      </c>
      <c r="AZ66" s="441">
        <f>IF(AND(COUNTIF(BA$2:BA66,BA66)=1,BA66&lt;&gt;""),AZ65+1,AZ65)</f>
        <v>1</v>
      </c>
      <c r="BA66" s="469" t="str">
        <f t="shared" ref="BA66:BA97" si="131">IF(AND((IFERROR(VLOOKUP(Naudos_Zalos_kodas,$P$14:$P$17,1,0),"")&lt;&gt;""),Naudos_Zalos="Ž"),Naudos_Zalos_pav,"")</f>
        <v/>
      </c>
      <c r="BB66" s="498" t="str">
        <f t="shared" si="63"/>
        <v/>
      </c>
      <c r="BC66" s="498" t="str">
        <f t="shared" si="64"/>
        <v/>
      </c>
      <c r="EU66" s="1" t="str">
        <f t="shared" ref="EU66:EU97" ca="1" si="132">IF(ROW($BC66)-ROW($BC$2)+1&gt;COUNT(ET$2:ET$54),"",INDEX($BC:$BC,SMALL(ET$2:ET$54,1+ROW($BC66)-ROW($BC$2))))</f>
        <v/>
      </c>
    </row>
    <row r="67" spans="1:151" ht="15">
      <c r="A67" s="23" t="str">
        <f t="shared" si="123"/>
        <v>12.</v>
      </c>
      <c r="B67" s="23" t="s">
        <v>253</v>
      </c>
      <c r="C67" s="23" t="s">
        <v>248</v>
      </c>
      <c r="D67" s="23" t="s">
        <v>249</v>
      </c>
      <c r="F67"/>
      <c r="AF67" s="441">
        <f>IF(AND(COUNTIF(AG$2:AG67,AG67)=1,AG67&lt;&gt;""),AF66+1,AF66)</f>
        <v>1</v>
      </c>
      <c r="AG67" s="469" t="str">
        <f t="shared" si="124"/>
        <v/>
      </c>
      <c r="AH67" s="441">
        <f>IF(AND(COUNTIF(AI$2:AI67,AI67)=1,AI67&lt;&gt;""),AH66+1,AH66)</f>
        <v>1</v>
      </c>
      <c r="AI67" s="469" t="str">
        <f t="shared" si="125"/>
        <v/>
      </c>
      <c r="AJ67" s="498" t="str">
        <f t="shared" ref="AJ67:AJ130" si="133">IFERROR(VLOOKUP(ROW()-1,AF$2:AG$179,2,FALSE),"")</f>
        <v/>
      </c>
      <c r="AK67" s="498" t="str">
        <f t="shared" ref="AK67:AK130" si="134">IFERROR(VLOOKUP(ROW()-1,AH$2:AI$179,2,FALSE),"")</f>
        <v/>
      </c>
      <c r="AL67" s="441">
        <f>IF(AND(COUNTIF(AM$2:AM67,AM67)=1,AM67&lt;&gt;""),AL66+1,AL66)</f>
        <v>1</v>
      </c>
      <c r="AM67" s="469" t="str">
        <f t="shared" si="126"/>
        <v/>
      </c>
      <c r="AN67" s="441">
        <f>IF(AND(COUNTIF(AO$2:AO67,AO67)=1,AO67&lt;&gt;""),AN66+1,AN66)</f>
        <v>1</v>
      </c>
      <c r="AO67" s="469" t="str">
        <f t="shared" si="127"/>
        <v/>
      </c>
      <c r="AP67" s="498" t="str">
        <f t="shared" ref="AP67:AP130" si="135">IFERROR(VLOOKUP(ROW()-1,AL$2:AM$179,2,FALSE),"")</f>
        <v/>
      </c>
      <c r="AQ67" s="498" t="str">
        <f t="shared" ref="AQ67:AQ130" si="136">IFERROR(VLOOKUP(ROW()-1,AN$2:AO$179,2,FALSE),"")</f>
        <v/>
      </c>
      <c r="AR67" s="441">
        <f>IF(AND(COUNTIF(AS$2:AS67,AS67)=1,AS67&lt;&gt;""),AR66+1,AR66)</f>
        <v>1</v>
      </c>
      <c r="AS67" s="469" t="str">
        <f t="shared" si="128"/>
        <v/>
      </c>
      <c r="AT67" s="441">
        <f>IF(AND(COUNTIF(AU$2:AU67,AU67)=1,AU67&lt;&gt;""),AT66+1,AT66)</f>
        <v>1</v>
      </c>
      <c r="AU67" s="469" t="str">
        <f t="shared" si="129"/>
        <v/>
      </c>
      <c r="AV67" s="498" t="str">
        <f t="shared" ref="AV67:AV130" si="137">IFERROR(VLOOKUP(ROW()-1,AR$2:AS$179,2,FALSE),"")</f>
        <v/>
      </c>
      <c r="AW67" s="498" t="str">
        <f t="shared" ref="AW67:AW130" si="138">IFERROR(VLOOKUP(ROW()-1,AT$2:AU$179,2,FALSE),"")</f>
        <v/>
      </c>
      <c r="AX67" s="441">
        <f>IF(AND(COUNTIF(AY$2:AY67,AY67)=1,AY67&lt;&gt;""),AX66+1,AX66)</f>
        <v>1</v>
      </c>
      <c r="AY67" s="469" t="str">
        <f t="shared" si="130"/>
        <v/>
      </c>
      <c r="AZ67" s="441">
        <f>IF(AND(COUNTIF(BA$2:BA67,BA67)=1,BA67&lt;&gt;""),AZ66+1,AZ66)</f>
        <v>1</v>
      </c>
      <c r="BA67" s="469" t="str">
        <f t="shared" si="131"/>
        <v/>
      </c>
      <c r="BB67" s="498" t="str">
        <f t="shared" ref="BB67:BB130" si="139">IFERROR(VLOOKUP(ROW()-1,AX$2:AY$179,2,FALSE),"")</f>
        <v/>
      </c>
      <c r="BC67" s="498" t="str">
        <f t="shared" ref="BC67:BC130" si="140">IFERROR(VLOOKUP(ROW()-1,AZ$2:BA$179,2,FALSE),"")</f>
        <v/>
      </c>
      <c r="EU67" s="1" t="str">
        <f t="shared" ca="1" si="132"/>
        <v/>
      </c>
    </row>
    <row r="68" spans="1:151" ht="15">
      <c r="A68" s="22" t="str">
        <f t="shared" si="123"/>
        <v>12.</v>
      </c>
      <c r="B68" s="22" t="s">
        <v>254</v>
      </c>
      <c r="C68" s="22" t="s">
        <v>248</v>
      </c>
      <c r="D68" s="22" t="s">
        <v>245</v>
      </c>
      <c r="F68"/>
      <c r="AF68" s="441">
        <f>IF(AND(COUNTIF(AG$2:AG68,AG68)=1,AG68&lt;&gt;""),AF67+1,AF67)</f>
        <v>1</v>
      </c>
      <c r="AG68" s="469" t="str">
        <f t="shared" si="124"/>
        <v/>
      </c>
      <c r="AH68" s="441">
        <f>IF(AND(COUNTIF(AI$2:AI68,AI68)=1,AI68&lt;&gt;""),AH67+1,AH67)</f>
        <v>1</v>
      </c>
      <c r="AI68" s="469" t="str">
        <f t="shared" si="125"/>
        <v/>
      </c>
      <c r="AJ68" s="498" t="str">
        <f t="shared" si="133"/>
        <v/>
      </c>
      <c r="AK68" s="498" t="str">
        <f t="shared" si="134"/>
        <v/>
      </c>
      <c r="AL68" s="441">
        <f>IF(AND(COUNTIF(AM$2:AM68,AM68)=1,AM68&lt;&gt;""),AL67+1,AL67)</f>
        <v>1</v>
      </c>
      <c r="AM68" s="469" t="str">
        <f t="shared" si="126"/>
        <v/>
      </c>
      <c r="AN68" s="441">
        <f>IF(AND(COUNTIF(AO$2:AO68,AO68)=1,AO68&lt;&gt;""),AN67+1,AN67)</f>
        <v>1</v>
      </c>
      <c r="AO68" s="469" t="str">
        <f t="shared" si="127"/>
        <v/>
      </c>
      <c r="AP68" s="498" t="str">
        <f t="shared" si="135"/>
        <v/>
      </c>
      <c r="AQ68" s="498" t="str">
        <f t="shared" si="136"/>
        <v/>
      </c>
      <c r="AR68" s="441">
        <f>IF(AND(COUNTIF(AS$2:AS68,AS68)=1,AS68&lt;&gt;""),AR67+1,AR67)</f>
        <v>1</v>
      </c>
      <c r="AS68" s="469" t="str">
        <f t="shared" si="128"/>
        <v/>
      </c>
      <c r="AT68" s="441">
        <f>IF(AND(COUNTIF(AU$2:AU68,AU68)=1,AU68&lt;&gt;""),AT67+1,AT67)</f>
        <v>1</v>
      </c>
      <c r="AU68" s="469" t="str">
        <f t="shared" si="129"/>
        <v/>
      </c>
      <c r="AV68" s="498" t="str">
        <f t="shared" si="137"/>
        <v/>
      </c>
      <c r="AW68" s="498" t="str">
        <f t="shared" si="138"/>
        <v/>
      </c>
      <c r="AX68" s="441">
        <f>IF(AND(COUNTIF(AY$2:AY68,AY68)=1,AY68&lt;&gt;""),AX67+1,AX67)</f>
        <v>1</v>
      </c>
      <c r="AY68" s="469" t="str">
        <f t="shared" si="130"/>
        <v/>
      </c>
      <c r="AZ68" s="441">
        <f>IF(AND(COUNTIF(BA$2:BA68,BA68)=1,BA68&lt;&gt;""),AZ67+1,AZ67)</f>
        <v>1</v>
      </c>
      <c r="BA68" s="469" t="str">
        <f t="shared" si="131"/>
        <v/>
      </c>
      <c r="BB68" s="498" t="str">
        <f t="shared" si="139"/>
        <v/>
      </c>
      <c r="BC68" s="498" t="str">
        <f t="shared" si="140"/>
        <v/>
      </c>
      <c r="EU68" s="1" t="str">
        <f t="shared" ca="1" si="132"/>
        <v/>
      </c>
    </row>
    <row r="69" spans="1:151" ht="15">
      <c r="A69" s="23" t="str">
        <f t="shared" si="123"/>
        <v>12.</v>
      </c>
      <c r="B69" s="23" t="s">
        <v>255</v>
      </c>
      <c r="C69" s="23" t="s">
        <v>248</v>
      </c>
      <c r="D69" s="23" t="s">
        <v>102</v>
      </c>
      <c r="F69"/>
      <c r="AF69" s="441">
        <f>IF(AND(COUNTIF(AG$2:AG69,AG69)=1,AG69&lt;&gt;""),AF68+1,AF68)</f>
        <v>1</v>
      </c>
      <c r="AG69" s="469" t="str">
        <f t="shared" si="124"/>
        <v/>
      </c>
      <c r="AH69" s="441">
        <f>IF(AND(COUNTIF(AI$2:AI69,AI69)=1,AI69&lt;&gt;""),AH68+1,AH68)</f>
        <v>1</v>
      </c>
      <c r="AI69" s="469" t="str">
        <f t="shared" si="125"/>
        <v/>
      </c>
      <c r="AJ69" s="498" t="str">
        <f t="shared" si="133"/>
        <v/>
      </c>
      <c r="AK69" s="498" t="str">
        <f t="shared" si="134"/>
        <v/>
      </c>
      <c r="AL69" s="441">
        <f>IF(AND(COUNTIF(AM$2:AM69,AM69)=1,AM69&lt;&gt;""),AL68+1,AL68)</f>
        <v>1</v>
      </c>
      <c r="AM69" s="469" t="str">
        <f t="shared" si="126"/>
        <v/>
      </c>
      <c r="AN69" s="441">
        <f>IF(AND(COUNTIF(AO$2:AO69,AO69)=1,AO69&lt;&gt;""),AN68+1,AN68)</f>
        <v>1</v>
      </c>
      <c r="AO69" s="469" t="str">
        <f t="shared" si="127"/>
        <v/>
      </c>
      <c r="AP69" s="498" t="str">
        <f t="shared" si="135"/>
        <v/>
      </c>
      <c r="AQ69" s="498" t="str">
        <f t="shared" si="136"/>
        <v/>
      </c>
      <c r="AR69" s="441">
        <f>IF(AND(COUNTIF(AS$2:AS69,AS69)=1,AS69&lt;&gt;""),AR68+1,AR68)</f>
        <v>1</v>
      </c>
      <c r="AS69" s="469" t="str">
        <f t="shared" si="128"/>
        <v/>
      </c>
      <c r="AT69" s="441">
        <f>IF(AND(COUNTIF(AU$2:AU69,AU69)=1,AU69&lt;&gt;""),AT68+1,AT68)</f>
        <v>1</v>
      </c>
      <c r="AU69" s="469" t="str">
        <f t="shared" si="129"/>
        <v/>
      </c>
      <c r="AV69" s="498" t="str">
        <f t="shared" si="137"/>
        <v/>
      </c>
      <c r="AW69" s="498" t="str">
        <f t="shared" si="138"/>
        <v/>
      </c>
      <c r="AX69" s="441">
        <f>IF(AND(COUNTIF(AY$2:AY69,AY69)=1,AY69&lt;&gt;""),AX68+1,AX68)</f>
        <v>1</v>
      </c>
      <c r="AY69" s="469" t="str">
        <f t="shared" si="130"/>
        <v/>
      </c>
      <c r="AZ69" s="441">
        <f>IF(AND(COUNTIF(BA$2:BA69,BA69)=1,BA69&lt;&gt;""),AZ68+1,AZ68)</f>
        <v>1</v>
      </c>
      <c r="BA69" s="469" t="str">
        <f t="shared" si="131"/>
        <v/>
      </c>
      <c r="BB69" s="498" t="str">
        <f t="shared" si="139"/>
        <v/>
      </c>
      <c r="BC69" s="498" t="str">
        <f t="shared" si="140"/>
        <v/>
      </c>
      <c r="EU69" s="1" t="str">
        <f t="shared" ca="1" si="132"/>
        <v/>
      </c>
    </row>
    <row r="70" spans="1:151" ht="15">
      <c r="A70" s="22" t="str">
        <f t="shared" si="123"/>
        <v>12.</v>
      </c>
      <c r="B70" s="22" t="s">
        <v>256</v>
      </c>
      <c r="C70" s="22" t="s">
        <v>248</v>
      </c>
      <c r="D70" s="22"/>
      <c r="F70"/>
      <c r="AF70" s="441">
        <f>IF(AND(COUNTIF(AG$2:AG70,AG70)=1,AG70&lt;&gt;""),AF69+1,AF69)</f>
        <v>1</v>
      </c>
      <c r="AG70" s="469" t="str">
        <f t="shared" si="124"/>
        <v/>
      </c>
      <c r="AH70" s="441">
        <f>IF(AND(COUNTIF(AI$2:AI70,AI70)=1,AI70&lt;&gt;""),AH69+1,AH69)</f>
        <v>1</v>
      </c>
      <c r="AI70" s="469" t="str">
        <f t="shared" si="125"/>
        <v/>
      </c>
      <c r="AJ70" s="498" t="str">
        <f t="shared" si="133"/>
        <v/>
      </c>
      <c r="AK70" s="498" t="str">
        <f t="shared" si="134"/>
        <v/>
      </c>
      <c r="AL70" s="441">
        <f>IF(AND(COUNTIF(AM$2:AM70,AM70)=1,AM70&lt;&gt;""),AL69+1,AL69)</f>
        <v>1</v>
      </c>
      <c r="AM70" s="469" t="str">
        <f t="shared" si="126"/>
        <v/>
      </c>
      <c r="AN70" s="441">
        <f>IF(AND(COUNTIF(AO$2:AO70,AO70)=1,AO70&lt;&gt;""),AN69+1,AN69)</f>
        <v>1</v>
      </c>
      <c r="AO70" s="469" t="str">
        <f t="shared" si="127"/>
        <v/>
      </c>
      <c r="AP70" s="498" t="str">
        <f t="shared" si="135"/>
        <v/>
      </c>
      <c r="AQ70" s="498" t="str">
        <f t="shared" si="136"/>
        <v/>
      </c>
      <c r="AR70" s="441">
        <f>IF(AND(COUNTIF(AS$2:AS70,AS70)=1,AS70&lt;&gt;""),AR69+1,AR69)</f>
        <v>1</v>
      </c>
      <c r="AS70" s="469" t="str">
        <f t="shared" si="128"/>
        <v/>
      </c>
      <c r="AT70" s="441">
        <f>IF(AND(COUNTIF(AU$2:AU70,AU70)=1,AU70&lt;&gt;""),AT69+1,AT69)</f>
        <v>1</v>
      </c>
      <c r="AU70" s="469" t="str">
        <f t="shared" si="129"/>
        <v/>
      </c>
      <c r="AV70" s="498" t="str">
        <f t="shared" si="137"/>
        <v/>
      </c>
      <c r="AW70" s="498" t="str">
        <f t="shared" si="138"/>
        <v/>
      </c>
      <c r="AX70" s="441">
        <f>IF(AND(COUNTIF(AY$2:AY70,AY70)=1,AY70&lt;&gt;""),AX69+1,AX69)</f>
        <v>1</v>
      </c>
      <c r="AY70" s="469" t="str">
        <f t="shared" si="130"/>
        <v/>
      </c>
      <c r="AZ70" s="441">
        <f>IF(AND(COUNTIF(BA$2:BA70,BA70)=1,BA70&lt;&gt;""),AZ69+1,AZ69)</f>
        <v>1</v>
      </c>
      <c r="BA70" s="469" t="str">
        <f t="shared" si="131"/>
        <v/>
      </c>
      <c r="BB70" s="498" t="str">
        <f t="shared" si="139"/>
        <v/>
      </c>
      <c r="BC70" s="498" t="str">
        <f t="shared" si="140"/>
        <v/>
      </c>
      <c r="EU70" s="1" t="str">
        <f t="shared" ca="1" si="132"/>
        <v/>
      </c>
    </row>
    <row r="71" spans="1:151" ht="15">
      <c r="A71" s="23" t="str">
        <f t="shared" si="123"/>
        <v>13.</v>
      </c>
      <c r="B71" s="23" t="s">
        <v>225</v>
      </c>
      <c r="C71" s="23" t="s">
        <v>252</v>
      </c>
      <c r="D71" s="23" t="s">
        <v>252</v>
      </c>
      <c r="F71"/>
      <c r="AF71" s="441">
        <f>IF(AND(COUNTIF(AG$2:AG71,AG71)=1,AG71&lt;&gt;""),AF70+1,AF70)</f>
        <v>1</v>
      </c>
      <c r="AG71" s="469" t="str">
        <f t="shared" si="124"/>
        <v/>
      </c>
      <c r="AH71" s="441">
        <f>IF(AND(COUNTIF(AI$2:AI71,AI71)=1,AI71&lt;&gt;""),AH70+1,AH70)</f>
        <v>1</v>
      </c>
      <c r="AI71" s="469" t="str">
        <f t="shared" si="125"/>
        <v/>
      </c>
      <c r="AJ71" s="498" t="str">
        <f t="shared" si="133"/>
        <v/>
      </c>
      <c r="AK71" s="498" t="str">
        <f t="shared" si="134"/>
        <v/>
      </c>
      <c r="AL71" s="441">
        <f>IF(AND(COUNTIF(AM$2:AM71,AM71)=1,AM71&lt;&gt;""),AL70+1,AL70)</f>
        <v>1</v>
      </c>
      <c r="AM71" s="469" t="str">
        <f t="shared" si="126"/>
        <v/>
      </c>
      <c r="AN71" s="441">
        <f>IF(AND(COUNTIF(AO$2:AO71,AO71)=1,AO71&lt;&gt;""),AN70+1,AN70)</f>
        <v>1</v>
      </c>
      <c r="AO71" s="469" t="str">
        <f t="shared" si="127"/>
        <v/>
      </c>
      <c r="AP71" s="498" t="str">
        <f t="shared" si="135"/>
        <v/>
      </c>
      <c r="AQ71" s="498" t="str">
        <f t="shared" si="136"/>
        <v/>
      </c>
      <c r="AR71" s="441">
        <f>IF(AND(COUNTIF(AS$2:AS71,AS71)=1,AS71&lt;&gt;""),AR70+1,AR70)</f>
        <v>1</v>
      </c>
      <c r="AS71" s="469" t="str">
        <f t="shared" si="128"/>
        <v/>
      </c>
      <c r="AT71" s="441">
        <f>IF(AND(COUNTIF(AU$2:AU71,AU71)=1,AU71&lt;&gt;""),AT70+1,AT70)</f>
        <v>1</v>
      </c>
      <c r="AU71" s="469" t="str">
        <f t="shared" si="129"/>
        <v/>
      </c>
      <c r="AV71" s="498" t="str">
        <f t="shared" si="137"/>
        <v/>
      </c>
      <c r="AW71" s="498" t="str">
        <f t="shared" si="138"/>
        <v/>
      </c>
      <c r="AX71" s="441">
        <f>IF(AND(COUNTIF(AY$2:AY71,AY71)=1,AY71&lt;&gt;""),AX70+1,AX70)</f>
        <v>1</v>
      </c>
      <c r="AY71" s="469" t="str">
        <f t="shared" si="130"/>
        <v/>
      </c>
      <c r="AZ71" s="441">
        <f>IF(AND(COUNTIF(BA$2:BA71,BA71)=1,BA71&lt;&gt;""),AZ70+1,AZ70)</f>
        <v>1</v>
      </c>
      <c r="BA71" s="469" t="str">
        <f t="shared" si="131"/>
        <v/>
      </c>
      <c r="BB71" s="498" t="str">
        <f t="shared" si="139"/>
        <v/>
      </c>
      <c r="BC71" s="498" t="str">
        <f t="shared" si="140"/>
        <v/>
      </c>
      <c r="EU71" s="1" t="str">
        <f t="shared" ca="1" si="132"/>
        <v/>
      </c>
    </row>
    <row r="72" spans="1:151" ht="15">
      <c r="A72" s="22" t="str">
        <f t="shared" si="123"/>
        <v>13.</v>
      </c>
      <c r="B72" s="22" t="s">
        <v>226</v>
      </c>
      <c r="C72" s="22" t="s">
        <v>252</v>
      </c>
      <c r="D72" s="22" t="s">
        <v>249</v>
      </c>
      <c r="F72"/>
      <c r="AF72" s="441">
        <f>IF(AND(COUNTIF(AG$2:AG72,AG72)=1,AG72&lt;&gt;""),AF71+1,AF71)</f>
        <v>1</v>
      </c>
      <c r="AG72" s="469" t="str">
        <f t="shared" si="124"/>
        <v/>
      </c>
      <c r="AH72" s="441">
        <f>IF(AND(COUNTIF(AI$2:AI72,AI72)=1,AI72&lt;&gt;""),AH71+1,AH71)</f>
        <v>1</v>
      </c>
      <c r="AI72" s="469" t="str">
        <f t="shared" si="125"/>
        <v/>
      </c>
      <c r="AJ72" s="498" t="str">
        <f t="shared" si="133"/>
        <v/>
      </c>
      <c r="AK72" s="498" t="str">
        <f t="shared" si="134"/>
        <v/>
      </c>
      <c r="AL72" s="441">
        <f>IF(AND(COUNTIF(AM$2:AM72,AM72)=1,AM72&lt;&gt;""),AL71+1,AL71)</f>
        <v>1</v>
      </c>
      <c r="AM72" s="469" t="str">
        <f t="shared" si="126"/>
        <v/>
      </c>
      <c r="AN72" s="441">
        <f>IF(AND(COUNTIF(AO$2:AO72,AO72)=1,AO72&lt;&gt;""),AN71+1,AN71)</f>
        <v>1</v>
      </c>
      <c r="AO72" s="469" t="str">
        <f t="shared" si="127"/>
        <v/>
      </c>
      <c r="AP72" s="498" t="str">
        <f t="shared" si="135"/>
        <v/>
      </c>
      <c r="AQ72" s="498" t="str">
        <f t="shared" si="136"/>
        <v/>
      </c>
      <c r="AR72" s="441">
        <f>IF(AND(COUNTIF(AS$2:AS72,AS72)=1,AS72&lt;&gt;""),AR71+1,AR71)</f>
        <v>1</v>
      </c>
      <c r="AS72" s="469" t="str">
        <f t="shared" si="128"/>
        <v/>
      </c>
      <c r="AT72" s="441">
        <f>IF(AND(COUNTIF(AU$2:AU72,AU72)=1,AU72&lt;&gt;""),AT71+1,AT71)</f>
        <v>1</v>
      </c>
      <c r="AU72" s="469" t="str">
        <f t="shared" si="129"/>
        <v/>
      </c>
      <c r="AV72" s="498" t="str">
        <f t="shared" si="137"/>
        <v/>
      </c>
      <c r="AW72" s="498" t="str">
        <f t="shared" si="138"/>
        <v/>
      </c>
      <c r="AX72" s="441">
        <f>IF(AND(COUNTIF(AY$2:AY72,AY72)=1,AY72&lt;&gt;""),AX71+1,AX71)</f>
        <v>1</v>
      </c>
      <c r="AY72" s="469" t="str">
        <f t="shared" si="130"/>
        <v/>
      </c>
      <c r="AZ72" s="441">
        <f>IF(AND(COUNTIF(BA$2:BA72,BA72)=1,BA72&lt;&gt;""),AZ71+1,AZ71)</f>
        <v>1</v>
      </c>
      <c r="BA72" s="469" t="str">
        <f t="shared" si="131"/>
        <v/>
      </c>
      <c r="BB72" s="498" t="str">
        <f t="shared" si="139"/>
        <v/>
      </c>
      <c r="BC72" s="498" t="str">
        <f t="shared" si="140"/>
        <v/>
      </c>
      <c r="EU72" s="1" t="str">
        <f t="shared" ca="1" si="132"/>
        <v/>
      </c>
    </row>
    <row r="73" spans="1:151">
      <c r="A73" s="23" t="str">
        <f t="shared" si="123"/>
        <v>13.</v>
      </c>
      <c r="B73" s="23" t="s">
        <v>257</v>
      </c>
      <c r="C73" s="23" t="s">
        <v>252</v>
      </c>
      <c r="D73" s="23" t="s">
        <v>102</v>
      </c>
      <c r="AF73" s="441">
        <f>IF(AND(COUNTIF(AG$2:AG73,AG73)=1,AG73&lt;&gt;""),AF72+1,AF72)</f>
        <v>1</v>
      </c>
      <c r="AG73" s="469" t="str">
        <f t="shared" si="124"/>
        <v/>
      </c>
      <c r="AH73" s="441">
        <f>IF(AND(COUNTIF(AI$2:AI73,AI73)=1,AI73&lt;&gt;""),AH72+1,AH72)</f>
        <v>1</v>
      </c>
      <c r="AI73" s="469" t="str">
        <f t="shared" si="125"/>
        <v/>
      </c>
      <c r="AJ73" s="498" t="str">
        <f t="shared" si="133"/>
        <v/>
      </c>
      <c r="AK73" s="498" t="str">
        <f t="shared" si="134"/>
        <v/>
      </c>
      <c r="AL73" s="441">
        <f>IF(AND(COUNTIF(AM$2:AM73,AM73)=1,AM73&lt;&gt;""),AL72+1,AL72)</f>
        <v>1</v>
      </c>
      <c r="AM73" s="469" t="str">
        <f t="shared" si="126"/>
        <v/>
      </c>
      <c r="AN73" s="441">
        <f>IF(AND(COUNTIF(AO$2:AO73,AO73)=1,AO73&lt;&gt;""),AN72+1,AN72)</f>
        <v>1</v>
      </c>
      <c r="AO73" s="469" t="str">
        <f t="shared" si="127"/>
        <v/>
      </c>
      <c r="AP73" s="498" t="str">
        <f t="shared" si="135"/>
        <v/>
      </c>
      <c r="AQ73" s="498" t="str">
        <f t="shared" si="136"/>
        <v/>
      </c>
      <c r="AR73" s="441">
        <f>IF(AND(COUNTIF(AS$2:AS73,AS73)=1,AS73&lt;&gt;""),AR72+1,AR72)</f>
        <v>1</v>
      </c>
      <c r="AS73" s="469" t="str">
        <f t="shared" si="128"/>
        <v/>
      </c>
      <c r="AT73" s="441">
        <f>IF(AND(COUNTIF(AU$2:AU73,AU73)=1,AU73&lt;&gt;""),AT72+1,AT72)</f>
        <v>1</v>
      </c>
      <c r="AU73" s="469" t="str">
        <f t="shared" si="129"/>
        <v/>
      </c>
      <c r="AV73" s="498" t="str">
        <f t="shared" si="137"/>
        <v/>
      </c>
      <c r="AW73" s="498" t="str">
        <f t="shared" si="138"/>
        <v/>
      </c>
      <c r="AX73" s="441">
        <f>IF(AND(COUNTIF(AY$2:AY73,AY73)=1,AY73&lt;&gt;""),AX72+1,AX72)</f>
        <v>1</v>
      </c>
      <c r="AY73" s="469" t="str">
        <f t="shared" si="130"/>
        <v/>
      </c>
      <c r="AZ73" s="441">
        <f>IF(AND(COUNTIF(BA$2:BA73,BA73)=1,BA73&lt;&gt;""),AZ72+1,AZ72)</f>
        <v>1</v>
      </c>
      <c r="BA73" s="469" t="str">
        <f t="shared" si="131"/>
        <v/>
      </c>
      <c r="BB73" s="498" t="str">
        <f t="shared" si="139"/>
        <v/>
      </c>
      <c r="BC73" s="498" t="str">
        <f t="shared" si="140"/>
        <v/>
      </c>
      <c r="EU73" s="1" t="str">
        <f t="shared" ca="1" si="132"/>
        <v/>
      </c>
    </row>
    <row r="74" spans="1:151">
      <c r="A74" s="22" t="str">
        <f t="shared" si="123"/>
        <v>14.</v>
      </c>
      <c r="B74" s="22" t="s">
        <v>258</v>
      </c>
      <c r="C74" s="22" t="s">
        <v>259</v>
      </c>
      <c r="D74" s="22" t="s">
        <v>250</v>
      </c>
      <c r="AF74" s="441">
        <f>IF(AND(COUNTIF(AG$2:AG74,AG74)=1,AG74&lt;&gt;""),AF73+1,AF73)</f>
        <v>1</v>
      </c>
      <c r="AG74" s="469" t="str">
        <f t="shared" si="124"/>
        <v/>
      </c>
      <c r="AH74" s="441">
        <f>IF(AND(COUNTIF(AI$2:AI74,AI74)=1,AI74&lt;&gt;""),AH73+1,AH73)</f>
        <v>1</v>
      </c>
      <c r="AI74" s="469" t="str">
        <f t="shared" si="125"/>
        <v/>
      </c>
      <c r="AJ74" s="498" t="str">
        <f t="shared" si="133"/>
        <v/>
      </c>
      <c r="AK74" s="498" t="str">
        <f t="shared" si="134"/>
        <v/>
      </c>
      <c r="AL74" s="441">
        <f>IF(AND(COUNTIF(AM$2:AM74,AM74)=1,AM74&lt;&gt;""),AL73+1,AL73)</f>
        <v>1</v>
      </c>
      <c r="AM74" s="469" t="str">
        <f t="shared" si="126"/>
        <v/>
      </c>
      <c r="AN74" s="441">
        <f>IF(AND(COUNTIF(AO$2:AO74,AO74)=1,AO74&lt;&gt;""),AN73+1,AN73)</f>
        <v>1</v>
      </c>
      <c r="AO74" s="469" t="str">
        <f t="shared" si="127"/>
        <v/>
      </c>
      <c r="AP74" s="498" t="str">
        <f t="shared" si="135"/>
        <v/>
      </c>
      <c r="AQ74" s="498" t="str">
        <f t="shared" si="136"/>
        <v/>
      </c>
      <c r="AR74" s="441">
        <f>IF(AND(COUNTIF(AS$2:AS74,AS74)=1,AS74&lt;&gt;""),AR73+1,AR73)</f>
        <v>1</v>
      </c>
      <c r="AS74" s="469" t="str">
        <f t="shared" si="128"/>
        <v/>
      </c>
      <c r="AT74" s="441">
        <f>IF(AND(COUNTIF(AU$2:AU74,AU74)=1,AU74&lt;&gt;""),AT73+1,AT73)</f>
        <v>1</v>
      </c>
      <c r="AU74" s="469" t="str">
        <f t="shared" si="129"/>
        <v/>
      </c>
      <c r="AV74" s="498" t="str">
        <f t="shared" si="137"/>
        <v/>
      </c>
      <c r="AW74" s="498" t="str">
        <f t="shared" si="138"/>
        <v/>
      </c>
      <c r="AX74" s="441">
        <f>IF(AND(COUNTIF(AY$2:AY74,AY74)=1,AY74&lt;&gt;""),AX73+1,AX73)</f>
        <v>1</v>
      </c>
      <c r="AY74" s="469" t="str">
        <f t="shared" si="130"/>
        <v/>
      </c>
      <c r="AZ74" s="441">
        <f>IF(AND(COUNTIF(BA$2:BA74,BA74)=1,BA74&lt;&gt;""),AZ73+1,AZ73)</f>
        <v>1</v>
      </c>
      <c r="BA74" s="469" t="str">
        <f t="shared" si="131"/>
        <v/>
      </c>
      <c r="BB74" s="498" t="str">
        <f t="shared" si="139"/>
        <v/>
      </c>
      <c r="BC74" s="498" t="str">
        <f t="shared" si="140"/>
        <v/>
      </c>
      <c r="EU74" s="1" t="str">
        <f t="shared" ca="1" si="132"/>
        <v/>
      </c>
    </row>
    <row r="75" spans="1:151">
      <c r="A75" s="23" t="str">
        <f t="shared" si="123"/>
        <v>14.</v>
      </c>
      <c r="B75" s="23" t="s">
        <v>263</v>
      </c>
      <c r="C75" s="23" t="s">
        <v>259</v>
      </c>
      <c r="D75" s="23" t="s">
        <v>251</v>
      </c>
      <c r="AF75" s="441">
        <f>IF(AND(COUNTIF(AG$2:AG75,AG75)=1,AG75&lt;&gt;""),AF74+1,AF74)</f>
        <v>1</v>
      </c>
      <c r="AG75" s="469" t="str">
        <f t="shared" si="124"/>
        <v/>
      </c>
      <c r="AH75" s="441">
        <f>IF(AND(COUNTIF(AI$2:AI75,AI75)=1,AI75&lt;&gt;""),AH74+1,AH74)</f>
        <v>1</v>
      </c>
      <c r="AI75" s="469" t="str">
        <f t="shared" si="125"/>
        <v/>
      </c>
      <c r="AJ75" s="498" t="str">
        <f t="shared" si="133"/>
        <v/>
      </c>
      <c r="AK75" s="498" t="str">
        <f t="shared" si="134"/>
        <v/>
      </c>
      <c r="AL75" s="441">
        <f>IF(AND(COUNTIF(AM$2:AM75,AM75)=1,AM75&lt;&gt;""),AL74+1,AL74)</f>
        <v>1</v>
      </c>
      <c r="AM75" s="469" t="str">
        <f t="shared" si="126"/>
        <v/>
      </c>
      <c r="AN75" s="441">
        <f>IF(AND(COUNTIF(AO$2:AO75,AO75)=1,AO75&lt;&gt;""),AN74+1,AN74)</f>
        <v>1</v>
      </c>
      <c r="AO75" s="469" t="str">
        <f t="shared" si="127"/>
        <v/>
      </c>
      <c r="AP75" s="498" t="str">
        <f t="shared" si="135"/>
        <v/>
      </c>
      <c r="AQ75" s="498" t="str">
        <f t="shared" si="136"/>
        <v/>
      </c>
      <c r="AR75" s="441">
        <f>IF(AND(COUNTIF(AS$2:AS75,AS75)=1,AS75&lt;&gt;""),AR74+1,AR74)</f>
        <v>1</v>
      </c>
      <c r="AS75" s="469" t="str">
        <f t="shared" si="128"/>
        <v/>
      </c>
      <c r="AT75" s="441">
        <f>IF(AND(COUNTIF(AU$2:AU75,AU75)=1,AU75&lt;&gt;""),AT74+1,AT74)</f>
        <v>1</v>
      </c>
      <c r="AU75" s="469" t="str">
        <f t="shared" si="129"/>
        <v/>
      </c>
      <c r="AV75" s="498" t="str">
        <f t="shared" si="137"/>
        <v/>
      </c>
      <c r="AW75" s="498" t="str">
        <f t="shared" si="138"/>
        <v/>
      </c>
      <c r="AX75" s="441">
        <f>IF(AND(COUNTIF(AY$2:AY75,AY75)=1,AY75&lt;&gt;""),AX74+1,AX74)</f>
        <v>1</v>
      </c>
      <c r="AY75" s="469" t="str">
        <f t="shared" si="130"/>
        <v/>
      </c>
      <c r="AZ75" s="441">
        <f>IF(AND(COUNTIF(BA$2:BA75,BA75)=1,BA75&lt;&gt;""),AZ74+1,AZ74)</f>
        <v>1</v>
      </c>
      <c r="BA75" s="469" t="str">
        <f t="shared" si="131"/>
        <v/>
      </c>
      <c r="BB75" s="498" t="str">
        <f t="shared" si="139"/>
        <v/>
      </c>
      <c r="BC75" s="498" t="str">
        <f t="shared" si="140"/>
        <v/>
      </c>
      <c r="EU75" s="1" t="str">
        <f t="shared" ca="1" si="132"/>
        <v/>
      </c>
    </row>
    <row r="76" spans="1:151">
      <c r="A76" s="22" t="str">
        <f t="shared" si="123"/>
        <v>14.</v>
      </c>
      <c r="B76" s="22" t="s">
        <v>264</v>
      </c>
      <c r="C76" s="22" t="s">
        <v>259</v>
      </c>
      <c r="D76" s="22" t="s">
        <v>249</v>
      </c>
      <c r="AF76" s="441">
        <f>IF(AND(COUNTIF(AG$2:AG76,AG76)=1,AG76&lt;&gt;""),AF75+1,AF75)</f>
        <v>1</v>
      </c>
      <c r="AG76" s="469" t="str">
        <f t="shared" si="124"/>
        <v/>
      </c>
      <c r="AH76" s="441">
        <f>IF(AND(COUNTIF(AI$2:AI76,AI76)=1,AI76&lt;&gt;""),AH75+1,AH75)</f>
        <v>1</v>
      </c>
      <c r="AI76" s="469" t="str">
        <f t="shared" si="125"/>
        <v/>
      </c>
      <c r="AJ76" s="498" t="str">
        <f t="shared" si="133"/>
        <v/>
      </c>
      <c r="AK76" s="498" t="str">
        <f t="shared" si="134"/>
        <v/>
      </c>
      <c r="AL76" s="441">
        <f>IF(AND(COUNTIF(AM$2:AM76,AM76)=1,AM76&lt;&gt;""),AL75+1,AL75)</f>
        <v>1</v>
      </c>
      <c r="AM76" s="469" t="str">
        <f t="shared" si="126"/>
        <v/>
      </c>
      <c r="AN76" s="441">
        <f>IF(AND(COUNTIF(AO$2:AO76,AO76)=1,AO76&lt;&gt;""),AN75+1,AN75)</f>
        <v>1</v>
      </c>
      <c r="AO76" s="469" t="str">
        <f t="shared" si="127"/>
        <v/>
      </c>
      <c r="AP76" s="498" t="str">
        <f t="shared" si="135"/>
        <v/>
      </c>
      <c r="AQ76" s="498" t="str">
        <f t="shared" si="136"/>
        <v/>
      </c>
      <c r="AR76" s="441">
        <f>IF(AND(COUNTIF(AS$2:AS76,AS76)=1,AS76&lt;&gt;""),AR75+1,AR75)</f>
        <v>1</v>
      </c>
      <c r="AS76" s="469" t="str">
        <f t="shared" si="128"/>
        <v/>
      </c>
      <c r="AT76" s="441">
        <f>IF(AND(COUNTIF(AU$2:AU76,AU76)=1,AU76&lt;&gt;""),AT75+1,AT75)</f>
        <v>1</v>
      </c>
      <c r="AU76" s="469" t="str">
        <f t="shared" si="129"/>
        <v/>
      </c>
      <c r="AV76" s="498" t="str">
        <f t="shared" si="137"/>
        <v/>
      </c>
      <c r="AW76" s="498" t="str">
        <f t="shared" si="138"/>
        <v/>
      </c>
      <c r="AX76" s="441">
        <f>IF(AND(COUNTIF(AY$2:AY76,AY76)=1,AY76&lt;&gt;""),AX75+1,AX75)</f>
        <v>1</v>
      </c>
      <c r="AY76" s="469" t="str">
        <f t="shared" si="130"/>
        <v/>
      </c>
      <c r="AZ76" s="441">
        <f>IF(AND(COUNTIF(BA$2:BA76,BA76)=1,BA76&lt;&gt;""),AZ75+1,AZ75)</f>
        <v>1</v>
      </c>
      <c r="BA76" s="469" t="str">
        <f t="shared" si="131"/>
        <v/>
      </c>
      <c r="BB76" s="498" t="str">
        <f t="shared" si="139"/>
        <v/>
      </c>
      <c r="BC76" s="498" t="str">
        <f t="shared" si="140"/>
        <v/>
      </c>
      <c r="EU76" s="1" t="str">
        <f t="shared" ca="1" si="132"/>
        <v/>
      </c>
    </row>
    <row r="77" spans="1:151">
      <c r="A77" s="23" t="str">
        <f t="shared" si="123"/>
        <v>14.</v>
      </c>
      <c r="B77" s="23" t="s">
        <v>265</v>
      </c>
      <c r="C77" s="23" t="s">
        <v>259</v>
      </c>
      <c r="D77" s="23" t="s">
        <v>245</v>
      </c>
      <c r="AF77" s="441">
        <f>IF(AND(COUNTIF(AG$2:AG77,AG77)=1,AG77&lt;&gt;""),AF76+1,AF76)</f>
        <v>1</v>
      </c>
      <c r="AG77" s="469" t="str">
        <f t="shared" si="124"/>
        <v/>
      </c>
      <c r="AH77" s="441">
        <f>IF(AND(COUNTIF(AI$2:AI77,AI77)=1,AI77&lt;&gt;""),AH76+1,AH76)</f>
        <v>1</v>
      </c>
      <c r="AI77" s="469" t="str">
        <f t="shared" si="125"/>
        <v/>
      </c>
      <c r="AJ77" s="498" t="str">
        <f t="shared" si="133"/>
        <v/>
      </c>
      <c r="AK77" s="498" t="str">
        <f t="shared" si="134"/>
        <v/>
      </c>
      <c r="AL77" s="441">
        <f>IF(AND(COUNTIF(AM$2:AM77,AM77)=1,AM77&lt;&gt;""),AL76+1,AL76)</f>
        <v>1</v>
      </c>
      <c r="AM77" s="469" t="str">
        <f t="shared" si="126"/>
        <v/>
      </c>
      <c r="AN77" s="441">
        <f>IF(AND(COUNTIF(AO$2:AO77,AO77)=1,AO77&lt;&gt;""),AN76+1,AN76)</f>
        <v>1</v>
      </c>
      <c r="AO77" s="469" t="str">
        <f t="shared" si="127"/>
        <v/>
      </c>
      <c r="AP77" s="498" t="str">
        <f t="shared" si="135"/>
        <v/>
      </c>
      <c r="AQ77" s="498" t="str">
        <f t="shared" si="136"/>
        <v/>
      </c>
      <c r="AR77" s="441">
        <f>IF(AND(COUNTIF(AS$2:AS77,AS77)=1,AS77&lt;&gt;""),AR76+1,AR76)</f>
        <v>1</v>
      </c>
      <c r="AS77" s="469" t="str">
        <f t="shared" si="128"/>
        <v/>
      </c>
      <c r="AT77" s="441">
        <f>IF(AND(COUNTIF(AU$2:AU77,AU77)=1,AU77&lt;&gt;""),AT76+1,AT76)</f>
        <v>1</v>
      </c>
      <c r="AU77" s="469" t="str">
        <f t="shared" si="129"/>
        <v/>
      </c>
      <c r="AV77" s="498" t="str">
        <f t="shared" si="137"/>
        <v/>
      </c>
      <c r="AW77" s="498" t="str">
        <f t="shared" si="138"/>
        <v/>
      </c>
      <c r="AX77" s="441">
        <f>IF(AND(COUNTIF(AY$2:AY77,AY77)=1,AY77&lt;&gt;""),AX76+1,AX76)</f>
        <v>1</v>
      </c>
      <c r="AY77" s="469" t="str">
        <f t="shared" si="130"/>
        <v/>
      </c>
      <c r="AZ77" s="441">
        <f>IF(AND(COUNTIF(BA$2:BA77,BA77)=1,BA77&lt;&gt;""),AZ76+1,AZ76)</f>
        <v>1</v>
      </c>
      <c r="BA77" s="469" t="str">
        <f t="shared" si="131"/>
        <v/>
      </c>
      <c r="BB77" s="498" t="str">
        <f t="shared" si="139"/>
        <v/>
      </c>
      <c r="BC77" s="498" t="str">
        <f t="shared" si="140"/>
        <v/>
      </c>
      <c r="EU77" s="1" t="str">
        <f t="shared" ca="1" si="132"/>
        <v/>
      </c>
    </row>
    <row r="78" spans="1:151">
      <c r="A78" s="22" t="str">
        <f t="shared" si="123"/>
        <v>14.</v>
      </c>
      <c r="B78" s="22" t="s">
        <v>266</v>
      </c>
      <c r="C78" s="22" t="s">
        <v>259</v>
      </c>
      <c r="D78" s="22" t="s">
        <v>102</v>
      </c>
      <c r="AF78" s="441">
        <f>IF(AND(COUNTIF(AG$2:AG78,AG78)=1,AG78&lt;&gt;""),AF77+1,AF77)</f>
        <v>1</v>
      </c>
      <c r="AG78" s="469" t="str">
        <f t="shared" si="124"/>
        <v/>
      </c>
      <c r="AH78" s="441">
        <f>IF(AND(COUNTIF(AI$2:AI78,AI78)=1,AI78&lt;&gt;""),AH77+1,AH77)</f>
        <v>1</v>
      </c>
      <c r="AI78" s="469" t="str">
        <f t="shared" si="125"/>
        <v/>
      </c>
      <c r="AJ78" s="498" t="str">
        <f t="shared" si="133"/>
        <v/>
      </c>
      <c r="AK78" s="498" t="str">
        <f t="shared" si="134"/>
        <v/>
      </c>
      <c r="AL78" s="441">
        <f>IF(AND(COUNTIF(AM$2:AM78,AM78)=1,AM78&lt;&gt;""),AL77+1,AL77)</f>
        <v>1</v>
      </c>
      <c r="AM78" s="469" t="str">
        <f t="shared" si="126"/>
        <v/>
      </c>
      <c r="AN78" s="441">
        <f>IF(AND(COUNTIF(AO$2:AO78,AO78)=1,AO78&lt;&gt;""),AN77+1,AN77)</f>
        <v>1</v>
      </c>
      <c r="AO78" s="469" t="str">
        <f t="shared" si="127"/>
        <v/>
      </c>
      <c r="AP78" s="498" t="str">
        <f t="shared" si="135"/>
        <v/>
      </c>
      <c r="AQ78" s="498" t="str">
        <f t="shared" si="136"/>
        <v/>
      </c>
      <c r="AR78" s="441">
        <f>IF(AND(COUNTIF(AS$2:AS78,AS78)=1,AS78&lt;&gt;""),AR77+1,AR77)</f>
        <v>1</v>
      </c>
      <c r="AS78" s="469" t="str">
        <f t="shared" si="128"/>
        <v/>
      </c>
      <c r="AT78" s="441">
        <f>IF(AND(COUNTIF(AU$2:AU78,AU78)=1,AU78&lt;&gt;""),AT77+1,AT77)</f>
        <v>1</v>
      </c>
      <c r="AU78" s="469" t="str">
        <f t="shared" si="129"/>
        <v/>
      </c>
      <c r="AV78" s="498" t="str">
        <f t="shared" si="137"/>
        <v/>
      </c>
      <c r="AW78" s="498" t="str">
        <f t="shared" si="138"/>
        <v/>
      </c>
      <c r="AX78" s="441">
        <f>IF(AND(COUNTIF(AY$2:AY78,AY78)=1,AY78&lt;&gt;""),AX77+1,AX77)</f>
        <v>1</v>
      </c>
      <c r="AY78" s="469" t="str">
        <f t="shared" si="130"/>
        <v/>
      </c>
      <c r="AZ78" s="441">
        <f>IF(AND(COUNTIF(BA$2:BA78,BA78)=1,BA78&lt;&gt;""),AZ77+1,AZ77)</f>
        <v>1</v>
      </c>
      <c r="BA78" s="469" t="str">
        <f t="shared" si="131"/>
        <v/>
      </c>
      <c r="BB78" s="498" t="str">
        <f t="shared" si="139"/>
        <v/>
      </c>
      <c r="BC78" s="498" t="str">
        <f t="shared" si="140"/>
        <v/>
      </c>
      <c r="EU78" s="1" t="str">
        <f t="shared" ca="1" si="132"/>
        <v/>
      </c>
    </row>
    <row r="79" spans="1:151">
      <c r="A79" s="23" t="str">
        <f t="shared" si="123"/>
        <v>14.</v>
      </c>
      <c r="B79" s="23" t="s">
        <v>267</v>
      </c>
      <c r="C79" s="23" t="s">
        <v>259</v>
      </c>
      <c r="D79" s="23"/>
      <c r="AF79" s="441">
        <f>IF(AND(COUNTIF(AG$2:AG79,AG79)=1,AG79&lt;&gt;""),AF78+1,AF78)</f>
        <v>1</v>
      </c>
      <c r="AG79" s="469" t="str">
        <f t="shared" si="124"/>
        <v/>
      </c>
      <c r="AH79" s="441">
        <f>IF(AND(COUNTIF(AI$2:AI79,AI79)=1,AI79&lt;&gt;""),AH78+1,AH78)</f>
        <v>1</v>
      </c>
      <c r="AI79" s="469" t="str">
        <f t="shared" si="125"/>
        <v/>
      </c>
      <c r="AJ79" s="498" t="str">
        <f t="shared" si="133"/>
        <v/>
      </c>
      <c r="AK79" s="498" t="str">
        <f t="shared" si="134"/>
        <v/>
      </c>
      <c r="AL79" s="441">
        <f>IF(AND(COUNTIF(AM$2:AM79,AM79)=1,AM79&lt;&gt;""),AL78+1,AL78)</f>
        <v>1</v>
      </c>
      <c r="AM79" s="469" t="str">
        <f t="shared" si="126"/>
        <v/>
      </c>
      <c r="AN79" s="441">
        <f>IF(AND(COUNTIF(AO$2:AO79,AO79)=1,AO79&lt;&gt;""),AN78+1,AN78)</f>
        <v>1</v>
      </c>
      <c r="AO79" s="469" t="str">
        <f t="shared" si="127"/>
        <v/>
      </c>
      <c r="AP79" s="498" t="str">
        <f t="shared" si="135"/>
        <v/>
      </c>
      <c r="AQ79" s="498" t="str">
        <f t="shared" si="136"/>
        <v/>
      </c>
      <c r="AR79" s="441">
        <f>IF(AND(COUNTIF(AS$2:AS79,AS79)=1,AS79&lt;&gt;""),AR78+1,AR78)</f>
        <v>1</v>
      </c>
      <c r="AS79" s="469" t="str">
        <f t="shared" si="128"/>
        <v/>
      </c>
      <c r="AT79" s="441">
        <f>IF(AND(COUNTIF(AU$2:AU79,AU79)=1,AU79&lt;&gt;""),AT78+1,AT78)</f>
        <v>1</v>
      </c>
      <c r="AU79" s="469" t="str">
        <f t="shared" si="129"/>
        <v/>
      </c>
      <c r="AV79" s="498" t="str">
        <f t="shared" si="137"/>
        <v/>
      </c>
      <c r="AW79" s="498" t="str">
        <f t="shared" si="138"/>
        <v/>
      </c>
      <c r="AX79" s="441">
        <f>IF(AND(COUNTIF(AY$2:AY79,AY79)=1,AY79&lt;&gt;""),AX78+1,AX78)</f>
        <v>1</v>
      </c>
      <c r="AY79" s="469" t="str">
        <f t="shared" si="130"/>
        <v/>
      </c>
      <c r="AZ79" s="441">
        <f>IF(AND(COUNTIF(BA$2:BA79,BA79)=1,BA79&lt;&gt;""),AZ78+1,AZ78)</f>
        <v>1</v>
      </c>
      <c r="BA79" s="469" t="str">
        <f t="shared" si="131"/>
        <v/>
      </c>
      <c r="BB79" s="498" t="str">
        <f t="shared" si="139"/>
        <v/>
      </c>
      <c r="BC79" s="498" t="str">
        <f t="shared" si="140"/>
        <v/>
      </c>
      <c r="EU79" s="1" t="str">
        <f t="shared" ca="1" si="132"/>
        <v/>
      </c>
    </row>
    <row r="80" spans="1:151">
      <c r="A80" s="22" t="str">
        <f t="shared" si="123"/>
        <v>15.</v>
      </c>
      <c r="B80" s="22" t="s">
        <v>268</v>
      </c>
      <c r="C80" s="22" t="s">
        <v>260</v>
      </c>
      <c r="D80" s="22" t="s">
        <v>260</v>
      </c>
      <c r="AF80" s="441">
        <f>IF(AND(COUNTIF(AG$2:AG80,AG80)=1,AG80&lt;&gt;""),AF79+1,AF79)</f>
        <v>1</v>
      </c>
      <c r="AG80" s="469" t="str">
        <f t="shared" si="124"/>
        <v/>
      </c>
      <c r="AH80" s="441">
        <f>IF(AND(COUNTIF(AI$2:AI80,AI80)=1,AI80&lt;&gt;""),AH79+1,AH79)</f>
        <v>1</v>
      </c>
      <c r="AI80" s="469" t="str">
        <f t="shared" si="125"/>
        <v/>
      </c>
      <c r="AJ80" s="498" t="str">
        <f t="shared" si="133"/>
        <v/>
      </c>
      <c r="AK80" s="498" t="str">
        <f t="shared" si="134"/>
        <v/>
      </c>
      <c r="AL80" s="441">
        <f>IF(AND(COUNTIF(AM$2:AM80,AM80)=1,AM80&lt;&gt;""),AL79+1,AL79)</f>
        <v>1</v>
      </c>
      <c r="AM80" s="469" t="str">
        <f t="shared" si="126"/>
        <v/>
      </c>
      <c r="AN80" s="441">
        <f>IF(AND(COUNTIF(AO$2:AO80,AO80)=1,AO80&lt;&gt;""),AN79+1,AN79)</f>
        <v>1</v>
      </c>
      <c r="AO80" s="469" t="str">
        <f t="shared" si="127"/>
        <v/>
      </c>
      <c r="AP80" s="498" t="str">
        <f t="shared" si="135"/>
        <v/>
      </c>
      <c r="AQ80" s="498" t="str">
        <f t="shared" si="136"/>
        <v/>
      </c>
      <c r="AR80" s="441">
        <f>IF(AND(COUNTIF(AS$2:AS80,AS80)=1,AS80&lt;&gt;""),AR79+1,AR79)</f>
        <v>1</v>
      </c>
      <c r="AS80" s="469" t="str">
        <f t="shared" si="128"/>
        <v/>
      </c>
      <c r="AT80" s="441">
        <f>IF(AND(COUNTIF(AU$2:AU80,AU80)=1,AU80&lt;&gt;""),AT79+1,AT79)</f>
        <v>1</v>
      </c>
      <c r="AU80" s="469" t="str">
        <f t="shared" si="129"/>
        <v/>
      </c>
      <c r="AV80" s="498" t="str">
        <f t="shared" si="137"/>
        <v/>
      </c>
      <c r="AW80" s="498" t="str">
        <f t="shared" si="138"/>
        <v/>
      </c>
      <c r="AX80" s="441">
        <f>IF(AND(COUNTIF(AY$2:AY80,AY80)=1,AY80&lt;&gt;""),AX79+1,AX79)</f>
        <v>1</v>
      </c>
      <c r="AY80" s="469" t="str">
        <f t="shared" si="130"/>
        <v/>
      </c>
      <c r="AZ80" s="441">
        <f>IF(AND(COUNTIF(BA$2:BA80,BA80)=1,BA80&lt;&gt;""),AZ79+1,AZ79)</f>
        <v>1</v>
      </c>
      <c r="BA80" s="469" t="str">
        <f t="shared" si="131"/>
        <v/>
      </c>
      <c r="BB80" s="498" t="str">
        <f t="shared" si="139"/>
        <v/>
      </c>
      <c r="BC80" s="498" t="str">
        <f t="shared" si="140"/>
        <v/>
      </c>
      <c r="EU80" s="1" t="str">
        <f t="shared" ca="1" si="132"/>
        <v/>
      </c>
    </row>
    <row r="81" spans="1:151">
      <c r="A81" s="23" t="str">
        <f t="shared" si="123"/>
        <v>15.</v>
      </c>
      <c r="B81" s="23" t="s">
        <v>269</v>
      </c>
      <c r="C81" s="23" t="s">
        <v>260</v>
      </c>
      <c r="D81" s="23" t="s">
        <v>261</v>
      </c>
      <c r="AF81" s="441">
        <f>IF(AND(COUNTIF(AG$2:AG81,AG81)=1,AG81&lt;&gt;""),AF80+1,AF80)</f>
        <v>1</v>
      </c>
      <c r="AG81" s="469" t="str">
        <f t="shared" si="124"/>
        <v/>
      </c>
      <c r="AH81" s="441">
        <f>IF(AND(COUNTIF(AI$2:AI81,AI81)=1,AI81&lt;&gt;""),AH80+1,AH80)</f>
        <v>1</v>
      </c>
      <c r="AI81" s="469" t="str">
        <f t="shared" si="125"/>
        <v/>
      </c>
      <c r="AJ81" s="498" t="str">
        <f t="shared" si="133"/>
        <v/>
      </c>
      <c r="AK81" s="498" t="str">
        <f t="shared" si="134"/>
        <v/>
      </c>
      <c r="AL81" s="441">
        <f>IF(AND(COUNTIF(AM$2:AM81,AM81)=1,AM81&lt;&gt;""),AL80+1,AL80)</f>
        <v>1</v>
      </c>
      <c r="AM81" s="469" t="str">
        <f t="shared" si="126"/>
        <v/>
      </c>
      <c r="AN81" s="441">
        <f>IF(AND(COUNTIF(AO$2:AO81,AO81)=1,AO81&lt;&gt;""),AN80+1,AN80)</f>
        <v>1</v>
      </c>
      <c r="AO81" s="469" t="str">
        <f t="shared" si="127"/>
        <v/>
      </c>
      <c r="AP81" s="498" t="str">
        <f t="shared" si="135"/>
        <v/>
      </c>
      <c r="AQ81" s="498" t="str">
        <f t="shared" si="136"/>
        <v/>
      </c>
      <c r="AR81" s="441">
        <f>IF(AND(COUNTIF(AS$2:AS81,AS81)=1,AS81&lt;&gt;""),AR80+1,AR80)</f>
        <v>1</v>
      </c>
      <c r="AS81" s="469" t="str">
        <f t="shared" si="128"/>
        <v/>
      </c>
      <c r="AT81" s="441">
        <f>IF(AND(COUNTIF(AU$2:AU81,AU81)=1,AU81&lt;&gt;""),AT80+1,AT80)</f>
        <v>1</v>
      </c>
      <c r="AU81" s="469" t="str">
        <f t="shared" si="129"/>
        <v/>
      </c>
      <c r="AV81" s="498" t="str">
        <f t="shared" si="137"/>
        <v/>
      </c>
      <c r="AW81" s="498" t="str">
        <f t="shared" si="138"/>
        <v/>
      </c>
      <c r="AX81" s="441">
        <f>IF(AND(COUNTIF(AY$2:AY81,AY81)=1,AY81&lt;&gt;""),AX80+1,AX80)</f>
        <v>1</v>
      </c>
      <c r="AY81" s="469" t="str">
        <f t="shared" si="130"/>
        <v/>
      </c>
      <c r="AZ81" s="441">
        <f>IF(AND(COUNTIF(BA$2:BA81,BA81)=1,BA81&lt;&gt;""),AZ80+1,AZ80)</f>
        <v>1</v>
      </c>
      <c r="BA81" s="469" t="str">
        <f t="shared" si="131"/>
        <v/>
      </c>
      <c r="BB81" s="498" t="str">
        <f t="shared" si="139"/>
        <v/>
      </c>
      <c r="BC81" s="498" t="str">
        <f t="shared" si="140"/>
        <v/>
      </c>
      <c r="EU81" s="1" t="str">
        <f t="shared" ca="1" si="132"/>
        <v/>
      </c>
    </row>
    <row r="82" spans="1:151">
      <c r="A82" s="22" t="str">
        <f t="shared" si="123"/>
        <v>15.</v>
      </c>
      <c r="B82" s="22" t="s">
        <v>270</v>
      </c>
      <c r="C82" s="22" t="s">
        <v>260</v>
      </c>
      <c r="D82" s="22" t="s">
        <v>102</v>
      </c>
      <c r="AF82" s="441">
        <f>IF(AND(COUNTIF(AG$2:AG82,AG82)=1,AG82&lt;&gt;""),AF81+1,AF81)</f>
        <v>1</v>
      </c>
      <c r="AG82" s="469" t="str">
        <f t="shared" si="124"/>
        <v/>
      </c>
      <c r="AH82" s="441">
        <f>IF(AND(COUNTIF(AI$2:AI82,AI82)=1,AI82&lt;&gt;""),AH81+1,AH81)</f>
        <v>1</v>
      </c>
      <c r="AI82" s="469" t="str">
        <f t="shared" si="125"/>
        <v/>
      </c>
      <c r="AJ82" s="498" t="str">
        <f t="shared" si="133"/>
        <v/>
      </c>
      <c r="AK82" s="498" t="str">
        <f t="shared" si="134"/>
        <v/>
      </c>
      <c r="AL82" s="441">
        <f>IF(AND(COUNTIF(AM$2:AM82,AM82)=1,AM82&lt;&gt;""),AL81+1,AL81)</f>
        <v>1</v>
      </c>
      <c r="AM82" s="469" t="str">
        <f t="shared" si="126"/>
        <v/>
      </c>
      <c r="AN82" s="441">
        <f>IF(AND(COUNTIF(AO$2:AO82,AO82)=1,AO82&lt;&gt;""),AN81+1,AN81)</f>
        <v>1</v>
      </c>
      <c r="AO82" s="469" t="str">
        <f t="shared" si="127"/>
        <v/>
      </c>
      <c r="AP82" s="498" t="str">
        <f t="shared" si="135"/>
        <v/>
      </c>
      <c r="AQ82" s="498" t="str">
        <f t="shared" si="136"/>
        <v/>
      </c>
      <c r="AR82" s="441">
        <f>IF(AND(COUNTIF(AS$2:AS82,AS82)=1,AS82&lt;&gt;""),AR81+1,AR81)</f>
        <v>1</v>
      </c>
      <c r="AS82" s="469" t="str">
        <f t="shared" si="128"/>
        <v/>
      </c>
      <c r="AT82" s="441">
        <f>IF(AND(COUNTIF(AU$2:AU82,AU82)=1,AU82&lt;&gt;""),AT81+1,AT81)</f>
        <v>1</v>
      </c>
      <c r="AU82" s="469" t="str">
        <f t="shared" si="129"/>
        <v/>
      </c>
      <c r="AV82" s="498" t="str">
        <f t="shared" si="137"/>
        <v/>
      </c>
      <c r="AW82" s="498" t="str">
        <f t="shared" si="138"/>
        <v/>
      </c>
      <c r="AX82" s="441">
        <f>IF(AND(COUNTIF(AY$2:AY82,AY82)=1,AY82&lt;&gt;""),AX81+1,AX81)</f>
        <v>1</v>
      </c>
      <c r="AY82" s="469" t="str">
        <f t="shared" si="130"/>
        <v/>
      </c>
      <c r="AZ82" s="441">
        <f>IF(AND(COUNTIF(BA$2:BA82,BA82)=1,BA82&lt;&gt;""),AZ81+1,AZ81)</f>
        <v>1</v>
      </c>
      <c r="BA82" s="469" t="str">
        <f t="shared" si="131"/>
        <v/>
      </c>
      <c r="BB82" s="498" t="str">
        <f t="shared" si="139"/>
        <v/>
      </c>
      <c r="BC82" s="498" t="str">
        <f t="shared" si="140"/>
        <v/>
      </c>
      <c r="EU82" s="1" t="str">
        <f t="shared" ca="1" si="132"/>
        <v/>
      </c>
    </row>
    <row r="83" spans="1:151">
      <c r="A83" s="23" t="str">
        <f t="shared" si="123"/>
        <v>16.</v>
      </c>
      <c r="B83" s="23" t="s">
        <v>271</v>
      </c>
      <c r="C83" s="23" t="s">
        <v>262</v>
      </c>
      <c r="D83" s="23" t="s">
        <v>262</v>
      </c>
      <c r="AF83" s="441">
        <f>IF(AND(COUNTIF(AG$2:AG83,AG83)=1,AG83&lt;&gt;""),AF82+1,AF82)</f>
        <v>1</v>
      </c>
      <c r="AG83" s="469" t="str">
        <f t="shared" si="124"/>
        <v/>
      </c>
      <c r="AH83" s="441">
        <f>IF(AND(COUNTIF(AI$2:AI83,AI83)=1,AI83&lt;&gt;""),AH82+1,AH82)</f>
        <v>1</v>
      </c>
      <c r="AI83" s="469" t="str">
        <f t="shared" si="125"/>
        <v/>
      </c>
      <c r="AJ83" s="498" t="str">
        <f t="shared" si="133"/>
        <v/>
      </c>
      <c r="AK83" s="498" t="str">
        <f t="shared" si="134"/>
        <v/>
      </c>
      <c r="AL83" s="441">
        <f>IF(AND(COUNTIF(AM$2:AM83,AM83)=1,AM83&lt;&gt;""),AL82+1,AL82)</f>
        <v>1</v>
      </c>
      <c r="AM83" s="469" t="str">
        <f t="shared" si="126"/>
        <v/>
      </c>
      <c r="AN83" s="441">
        <f>IF(AND(COUNTIF(AO$2:AO83,AO83)=1,AO83&lt;&gt;""),AN82+1,AN82)</f>
        <v>1</v>
      </c>
      <c r="AO83" s="469" t="str">
        <f t="shared" si="127"/>
        <v/>
      </c>
      <c r="AP83" s="498" t="str">
        <f t="shared" si="135"/>
        <v/>
      </c>
      <c r="AQ83" s="498" t="str">
        <f t="shared" si="136"/>
        <v/>
      </c>
      <c r="AR83" s="441">
        <f>IF(AND(COUNTIF(AS$2:AS83,AS83)=1,AS83&lt;&gt;""),AR82+1,AR82)</f>
        <v>1</v>
      </c>
      <c r="AS83" s="469" t="str">
        <f t="shared" si="128"/>
        <v/>
      </c>
      <c r="AT83" s="441">
        <f>IF(AND(COUNTIF(AU$2:AU83,AU83)=1,AU83&lt;&gt;""),AT82+1,AT82)</f>
        <v>1</v>
      </c>
      <c r="AU83" s="469" t="str">
        <f t="shared" si="129"/>
        <v/>
      </c>
      <c r="AV83" s="498" t="str">
        <f t="shared" si="137"/>
        <v/>
      </c>
      <c r="AW83" s="498" t="str">
        <f t="shared" si="138"/>
        <v/>
      </c>
      <c r="AX83" s="441">
        <f>IF(AND(COUNTIF(AY$2:AY83,AY83)=1,AY83&lt;&gt;""),AX82+1,AX82)</f>
        <v>1</v>
      </c>
      <c r="AY83" s="469" t="str">
        <f t="shared" si="130"/>
        <v/>
      </c>
      <c r="AZ83" s="441">
        <f>IF(AND(COUNTIF(BA$2:BA83,BA83)=1,BA83&lt;&gt;""),AZ82+1,AZ82)</f>
        <v>1</v>
      </c>
      <c r="BA83" s="469" t="str">
        <f t="shared" si="131"/>
        <v/>
      </c>
      <c r="BB83" s="498" t="str">
        <f t="shared" si="139"/>
        <v/>
      </c>
      <c r="BC83" s="498" t="str">
        <f t="shared" si="140"/>
        <v/>
      </c>
      <c r="EU83" s="1" t="str">
        <f t="shared" ca="1" si="132"/>
        <v/>
      </c>
    </row>
    <row r="84" spans="1:151">
      <c r="A84" s="22" t="str">
        <f t="shared" si="123"/>
        <v>16.</v>
      </c>
      <c r="B84" s="22" t="s">
        <v>272</v>
      </c>
      <c r="C84" s="22" t="s">
        <v>262</v>
      </c>
      <c r="D84" s="22" t="s">
        <v>261</v>
      </c>
      <c r="AF84" s="441">
        <f>IF(AND(COUNTIF(AG$2:AG84,AG84)=1,AG84&lt;&gt;""),AF83+1,AF83)</f>
        <v>1</v>
      </c>
      <c r="AG84" s="469" t="str">
        <f t="shared" si="124"/>
        <v/>
      </c>
      <c r="AH84" s="441">
        <f>IF(AND(COUNTIF(AI$2:AI84,AI84)=1,AI84&lt;&gt;""),AH83+1,AH83)</f>
        <v>1</v>
      </c>
      <c r="AI84" s="469" t="str">
        <f t="shared" si="125"/>
        <v/>
      </c>
      <c r="AJ84" s="498" t="str">
        <f t="shared" si="133"/>
        <v/>
      </c>
      <c r="AK84" s="498" t="str">
        <f t="shared" si="134"/>
        <v/>
      </c>
      <c r="AL84" s="441">
        <f>IF(AND(COUNTIF(AM$2:AM84,AM84)=1,AM84&lt;&gt;""),AL83+1,AL83)</f>
        <v>1</v>
      </c>
      <c r="AM84" s="469" t="str">
        <f t="shared" si="126"/>
        <v/>
      </c>
      <c r="AN84" s="441">
        <f>IF(AND(COUNTIF(AO$2:AO84,AO84)=1,AO84&lt;&gt;""),AN83+1,AN83)</f>
        <v>1</v>
      </c>
      <c r="AO84" s="469" t="str">
        <f t="shared" si="127"/>
        <v/>
      </c>
      <c r="AP84" s="498" t="str">
        <f t="shared" si="135"/>
        <v/>
      </c>
      <c r="AQ84" s="498" t="str">
        <f t="shared" si="136"/>
        <v/>
      </c>
      <c r="AR84" s="441">
        <f>IF(AND(COUNTIF(AS$2:AS84,AS84)=1,AS84&lt;&gt;""),AR83+1,AR83)</f>
        <v>1</v>
      </c>
      <c r="AS84" s="469" t="str">
        <f t="shared" si="128"/>
        <v/>
      </c>
      <c r="AT84" s="441">
        <f>IF(AND(COUNTIF(AU$2:AU84,AU84)=1,AU84&lt;&gt;""),AT83+1,AT83)</f>
        <v>1</v>
      </c>
      <c r="AU84" s="469" t="str">
        <f t="shared" si="129"/>
        <v/>
      </c>
      <c r="AV84" s="498" t="str">
        <f t="shared" si="137"/>
        <v/>
      </c>
      <c r="AW84" s="498" t="str">
        <f t="shared" si="138"/>
        <v/>
      </c>
      <c r="AX84" s="441">
        <f>IF(AND(COUNTIF(AY$2:AY84,AY84)=1,AY84&lt;&gt;""),AX83+1,AX83)</f>
        <v>1</v>
      </c>
      <c r="AY84" s="469" t="str">
        <f t="shared" si="130"/>
        <v/>
      </c>
      <c r="AZ84" s="441">
        <f>IF(AND(COUNTIF(BA$2:BA84,BA84)=1,BA84&lt;&gt;""),AZ83+1,AZ83)</f>
        <v>1</v>
      </c>
      <c r="BA84" s="469" t="str">
        <f t="shared" si="131"/>
        <v/>
      </c>
      <c r="BB84" s="498" t="str">
        <f t="shared" si="139"/>
        <v/>
      </c>
      <c r="BC84" s="498" t="str">
        <f t="shared" si="140"/>
        <v/>
      </c>
      <c r="EU84" s="1" t="str">
        <f t="shared" ca="1" si="132"/>
        <v/>
      </c>
    </row>
    <row r="85" spans="1:151">
      <c r="A85" s="23" t="str">
        <f t="shared" si="123"/>
        <v>16.</v>
      </c>
      <c r="B85" s="23" t="s">
        <v>273</v>
      </c>
      <c r="C85" s="23" t="s">
        <v>262</v>
      </c>
      <c r="D85" s="23" t="s">
        <v>102</v>
      </c>
      <c r="AF85" s="441">
        <f>IF(AND(COUNTIF(AG$2:AG85,AG85)=1,AG85&lt;&gt;""),AF84+1,AF84)</f>
        <v>1</v>
      </c>
      <c r="AG85" s="469" t="str">
        <f t="shared" si="124"/>
        <v/>
      </c>
      <c r="AH85" s="441">
        <f>IF(AND(COUNTIF(AI$2:AI85,AI85)=1,AI85&lt;&gt;""),AH84+1,AH84)</f>
        <v>1</v>
      </c>
      <c r="AI85" s="469" t="str">
        <f t="shared" si="125"/>
        <v/>
      </c>
      <c r="AJ85" s="498" t="str">
        <f t="shared" si="133"/>
        <v/>
      </c>
      <c r="AK85" s="498" t="str">
        <f t="shared" si="134"/>
        <v/>
      </c>
      <c r="AL85" s="441">
        <f>IF(AND(COUNTIF(AM$2:AM85,AM85)=1,AM85&lt;&gt;""),AL84+1,AL84)</f>
        <v>1</v>
      </c>
      <c r="AM85" s="469" t="str">
        <f t="shared" si="126"/>
        <v/>
      </c>
      <c r="AN85" s="441">
        <f>IF(AND(COUNTIF(AO$2:AO85,AO85)=1,AO85&lt;&gt;""),AN84+1,AN84)</f>
        <v>1</v>
      </c>
      <c r="AO85" s="469" t="str">
        <f t="shared" si="127"/>
        <v/>
      </c>
      <c r="AP85" s="498" t="str">
        <f t="shared" si="135"/>
        <v/>
      </c>
      <c r="AQ85" s="498" t="str">
        <f t="shared" si="136"/>
        <v/>
      </c>
      <c r="AR85" s="441">
        <f>IF(AND(COUNTIF(AS$2:AS85,AS85)=1,AS85&lt;&gt;""),AR84+1,AR84)</f>
        <v>1</v>
      </c>
      <c r="AS85" s="469" t="str">
        <f t="shared" si="128"/>
        <v/>
      </c>
      <c r="AT85" s="441">
        <f>IF(AND(COUNTIF(AU$2:AU85,AU85)=1,AU85&lt;&gt;""),AT84+1,AT84)</f>
        <v>1</v>
      </c>
      <c r="AU85" s="469" t="str">
        <f t="shared" si="129"/>
        <v/>
      </c>
      <c r="AV85" s="498" t="str">
        <f t="shared" si="137"/>
        <v/>
      </c>
      <c r="AW85" s="498" t="str">
        <f t="shared" si="138"/>
        <v/>
      </c>
      <c r="AX85" s="441">
        <f>IF(AND(COUNTIF(AY$2:AY85,AY85)=1,AY85&lt;&gt;""),AX84+1,AX84)</f>
        <v>1</v>
      </c>
      <c r="AY85" s="469" t="str">
        <f t="shared" si="130"/>
        <v/>
      </c>
      <c r="AZ85" s="441">
        <f>IF(AND(COUNTIF(BA$2:BA85,BA85)=1,BA85&lt;&gt;""),AZ84+1,AZ84)</f>
        <v>1</v>
      </c>
      <c r="BA85" s="469" t="str">
        <f t="shared" si="131"/>
        <v/>
      </c>
      <c r="BB85" s="498" t="str">
        <f t="shared" si="139"/>
        <v/>
      </c>
      <c r="BC85" s="498" t="str">
        <f t="shared" si="140"/>
        <v/>
      </c>
      <c r="EU85" s="1" t="str">
        <f t="shared" ca="1" si="132"/>
        <v/>
      </c>
    </row>
    <row r="86" spans="1:151">
      <c r="AF86" s="441">
        <f>IF(AND(COUNTIF(AG$2:AG86,AG86)=1,AG86&lt;&gt;""),AF85+1,AF85)</f>
        <v>1</v>
      </c>
      <c r="AG86" s="469" t="str">
        <f t="shared" si="124"/>
        <v/>
      </c>
      <c r="AH86" s="441">
        <f>IF(AND(COUNTIF(AI$2:AI86,AI86)=1,AI86&lt;&gt;""),AH85+1,AH85)</f>
        <v>1</v>
      </c>
      <c r="AI86" s="469" t="str">
        <f t="shared" si="125"/>
        <v/>
      </c>
      <c r="AJ86" s="498" t="str">
        <f t="shared" si="133"/>
        <v/>
      </c>
      <c r="AK86" s="498" t="str">
        <f t="shared" si="134"/>
        <v/>
      </c>
      <c r="AL86" s="441">
        <f>IF(AND(COUNTIF(AM$2:AM86,AM86)=1,AM86&lt;&gt;""),AL85+1,AL85)</f>
        <v>1</v>
      </c>
      <c r="AM86" s="469" t="str">
        <f t="shared" si="126"/>
        <v/>
      </c>
      <c r="AN86" s="441">
        <f>IF(AND(COUNTIF(AO$2:AO86,AO86)=1,AO86&lt;&gt;""),AN85+1,AN85)</f>
        <v>1</v>
      </c>
      <c r="AO86" s="469" t="str">
        <f t="shared" si="127"/>
        <v/>
      </c>
      <c r="AP86" s="498" t="str">
        <f t="shared" si="135"/>
        <v/>
      </c>
      <c r="AQ86" s="498" t="str">
        <f t="shared" si="136"/>
        <v/>
      </c>
      <c r="AR86" s="441">
        <f>IF(AND(COUNTIF(AS$2:AS86,AS86)=1,AS86&lt;&gt;""),AR85+1,AR85)</f>
        <v>1</v>
      </c>
      <c r="AS86" s="469" t="str">
        <f t="shared" si="128"/>
        <v/>
      </c>
      <c r="AT86" s="441">
        <f>IF(AND(COUNTIF(AU$2:AU86,AU86)=1,AU86&lt;&gt;""),AT85+1,AT85)</f>
        <v>1</v>
      </c>
      <c r="AU86" s="469" t="str">
        <f t="shared" si="129"/>
        <v/>
      </c>
      <c r="AV86" s="498" t="str">
        <f t="shared" si="137"/>
        <v/>
      </c>
      <c r="AW86" s="498" t="str">
        <f t="shared" si="138"/>
        <v/>
      </c>
      <c r="AX86" s="441">
        <f>IF(AND(COUNTIF(AY$2:AY86,AY86)=1,AY86&lt;&gt;""),AX85+1,AX85)</f>
        <v>1</v>
      </c>
      <c r="AY86" s="469" t="str">
        <f t="shared" si="130"/>
        <v/>
      </c>
      <c r="AZ86" s="441">
        <f>IF(AND(COUNTIF(BA$2:BA86,BA86)=1,BA86&lt;&gt;""),AZ85+1,AZ85)</f>
        <v>1</v>
      </c>
      <c r="BA86" s="469" t="str">
        <f t="shared" si="131"/>
        <v/>
      </c>
      <c r="BB86" s="498" t="str">
        <f t="shared" si="139"/>
        <v/>
      </c>
      <c r="BC86" s="498" t="str">
        <f t="shared" si="140"/>
        <v/>
      </c>
      <c r="EU86" s="1" t="str">
        <f t="shared" ca="1" si="132"/>
        <v/>
      </c>
    </row>
    <row r="87" spans="1:151" ht="38.25">
      <c r="A87" s="13" t="s">
        <v>274</v>
      </c>
      <c r="B87" s="13" t="s">
        <v>275</v>
      </c>
      <c r="C87" s="13" t="s">
        <v>112</v>
      </c>
      <c r="D87" s="14" t="s">
        <v>113</v>
      </c>
      <c r="AF87" s="441">
        <f>IF(AND(COUNTIF(AG$2:AG87,AG87)=1,AG87&lt;&gt;""),AF86+1,AF86)</f>
        <v>1</v>
      </c>
      <c r="AG87" s="469" t="str">
        <f t="shared" si="124"/>
        <v/>
      </c>
      <c r="AH87" s="441">
        <f>IF(AND(COUNTIF(AI$2:AI87,AI87)=1,AI87&lt;&gt;""),AH86+1,AH86)</f>
        <v>1</v>
      </c>
      <c r="AI87" s="469" t="str">
        <f t="shared" si="125"/>
        <v/>
      </c>
      <c r="AJ87" s="498" t="str">
        <f t="shared" si="133"/>
        <v/>
      </c>
      <c r="AK87" s="498" t="str">
        <f t="shared" si="134"/>
        <v/>
      </c>
      <c r="AL87" s="441">
        <f>IF(AND(COUNTIF(AM$2:AM87,AM87)=1,AM87&lt;&gt;""),AL86+1,AL86)</f>
        <v>1</v>
      </c>
      <c r="AM87" s="469" t="str">
        <f t="shared" si="126"/>
        <v/>
      </c>
      <c r="AN87" s="441">
        <f>IF(AND(COUNTIF(AO$2:AO87,AO87)=1,AO87&lt;&gt;""),AN86+1,AN86)</f>
        <v>1</v>
      </c>
      <c r="AO87" s="469" t="str">
        <f t="shared" si="127"/>
        <v/>
      </c>
      <c r="AP87" s="498" t="str">
        <f t="shared" si="135"/>
        <v/>
      </c>
      <c r="AQ87" s="498" t="str">
        <f t="shared" si="136"/>
        <v/>
      </c>
      <c r="AR87" s="441">
        <f>IF(AND(COUNTIF(AS$2:AS87,AS87)=1,AS87&lt;&gt;""),AR86+1,AR86)</f>
        <v>1</v>
      </c>
      <c r="AS87" s="469" t="str">
        <f t="shared" si="128"/>
        <v/>
      </c>
      <c r="AT87" s="441">
        <f>IF(AND(COUNTIF(AU$2:AU87,AU87)=1,AU87&lt;&gt;""),AT86+1,AT86)</f>
        <v>1</v>
      </c>
      <c r="AU87" s="469" t="str">
        <f t="shared" si="129"/>
        <v/>
      </c>
      <c r="AV87" s="498" t="str">
        <f t="shared" si="137"/>
        <v/>
      </c>
      <c r="AW87" s="498" t="str">
        <f t="shared" si="138"/>
        <v/>
      </c>
      <c r="AX87" s="441">
        <f>IF(AND(COUNTIF(AY$2:AY87,AY87)=1,AY87&lt;&gt;""),AX86+1,AX86)</f>
        <v>1</v>
      </c>
      <c r="AY87" s="469" t="str">
        <f t="shared" si="130"/>
        <v/>
      </c>
      <c r="AZ87" s="441">
        <f>IF(AND(COUNTIF(BA$2:BA87,BA87)=1,BA87&lt;&gt;""),AZ86+1,AZ86)</f>
        <v>1</v>
      </c>
      <c r="BA87" s="469" t="str">
        <f t="shared" si="131"/>
        <v/>
      </c>
      <c r="BB87" s="498" t="str">
        <f t="shared" si="139"/>
        <v/>
      </c>
      <c r="BC87" s="498" t="str">
        <f t="shared" si="140"/>
        <v/>
      </c>
      <c r="EU87" s="1" t="str">
        <f t="shared" ca="1" si="132"/>
        <v/>
      </c>
    </row>
    <row r="88" spans="1:151">
      <c r="A88" s="16" t="str">
        <f t="shared" ref="A88:A120" si="141">LEFT(B88,2)</f>
        <v>1.</v>
      </c>
      <c r="B88" s="22" t="s">
        <v>127</v>
      </c>
      <c r="C88" s="22" t="s">
        <v>114</v>
      </c>
      <c r="D88" s="22" t="s">
        <v>128</v>
      </c>
      <c r="AF88" s="441">
        <f>IF(AND(COUNTIF(AG$2:AG88,AG88)=1,AG88&lt;&gt;""),AF87+1,AF87)</f>
        <v>1</v>
      </c>
      <c r="AG88" s="469" t="str">
        <f t="shared" si="124"/>
        <v/>
      </c>
      <c r="AH88" s="441">
        <f>IF(AND(COUNTIF(AI$2:AI88,AI88)=1,AI88&lt;&gt;""),AH87+1,AH87)</f>
        <v>1</v>
      </c>
      <c r="AI88" s="469" t="str">
        <f t="shared" si="125"/>
        <v/>
      </c>
      <c r="AJ88" s="498" t="str">
        <f t="shared" si="133"/>
        <v/>
      </c>
      <c r="AK88" s="498" t="str">
        <f t="shared" si="134"/>
        <v/>
      </c>
      <c r="AL88" s="441">
        <f>IF(AND(COUNTIF(AM$2:AM88,AM88)=1,AM88&lt;&gt;""),AL87+1,AL87)</f>
        <v>1</v>
      </c>
      <c r="AM88" s="469" t="str">
        <f t="shared" si="126"/>
        <v/>
      </c>
      <c r="AN88" s="441">
        <f>IF(AND(COUNTIF(AO$2:AO88,AO88)=1,AO88&lt;&gt;""),AN87+1,AN87)</f>
        <v>1</v>
      </c>
      <c r="AO88" s="469" t="str">
        <f t="shared" si="127"/>
        <v/>
      </c>
      <c r="AP88" s="498" t="str">
        <f t="shared" si="135"/>
        <v/>
      </c>
      <c r="AQ88" s="498" t="str">
        <f t="shared" si="136"/>
        <v/>
      </c>
      <c r="AR88" s="441">
        <f>IF(AND(COUNTIF(AS$2:AS88,AS88)=1,AS88&lt;&gt;""),AR87+1,AR87)</f>
        <v>1</v>
      </c>
      <c r="AS88" s="469" t="str">
        <f t="shared" si="128"/>
        <v/>
      </c>
      <c r="AT88" s="441">
        <f>IF(AND(COUNTIF(AU$2:AU88,AU88)=1,AU88&lt;&gt;""),AT87+1,AT87)</f>
        <v>1</v>
      </c>
      <c r="AU88" s="469" t="str">
        <f t="shared" si="129"/>
        <v/>
      </c>
      <c r="AV88" s="498" t="str">
        <f t="shared" si="137"/>
        <v/>
      </c>
      <c r="AW88" s="498" t="str">
        <f t="shared" si="138"/>
        <v/>
      </c>
      <c r="AX88" s="441">
        <f>IF(AND(COUNTIF(AY$2:AY88,AY88)=1,AY88&lt;&gt;""),AX87+1,AX87)</f>
        <v>1</v>
      </c>
      <c r="AY88" s="469" t="str">
        <f t="shared" si="130"/>
        <v/>
      </c>
      <c r="AZ88" s="441">
        <f>IF(AND(COUNTIF(BA$2:BA88,BA88)=1,BA88&lt;&gt;""),AZ87+1,AZ87)</f>
        <v>1</v>
      </c>
      <c r="BA88" s="469" t="str">
        <f t="shared" si="131"/>
        <v/>
      </c>
      <c r="BB88" s="498" t="str">
        <f t="shared" si="139"/>
        <v/>
      </c>
      <c r="BC88" s="498" t="str">
        <f t="shared" si="140"/>
        <v/>
      </c>
      <c r="EU88" s="1" t="str">
        <f t="shared" ca="1" si="132"/>
        <v/>
      </c>
    </row>
    <row r="89" spans="1:151">
      <c r="A89" s="17" t="str">
        <f t="shared" si="141"/>
        <v>1.</v>
      </c>
      <c r="B89" s="23" t="s">
        <v>131</v>
      </c>
      <c r="C89" s="23" t="s">
        <v>114</v>
      </c>
      <c r="D89" s="23" t="s">
        <v>129</v>
      </c>
      <c r="AF89" s="441">
        <f>IF(AND(COUNTIF(AG$2:AG89,AG89)=1,AG89&lt;&gt;""),AF88+1,AF88)</f>
        <v>1</v>
      </c>
      <c r="AG89" s="469" t="str">
        <f t="shared" si="124"/>
        <v/>
      </c>
      <c r="AH89" s="441">
        <f>IF(AND(COUNTIF(AI$2:AI89,AI89)=1,AI89&lt;&gt;""),AH88+1,AH88)</f>
        <v>1</v>
      </c>
      <c r="AI89" s="469" t="str">
        <f t="shared" si="125"/>
        <v/>
      </c>
      <c r="AJ89" s="498" t="str">
        <f t="shared" si="133"/>
        <v/>
      </c>
      <c r="AK89" s="498" t="str">
        <f t="shared" si="134"/>
        <v/>
      </c>
      <c r="AL89" s="441">
        <f>IF(AND(COUNTIF(AM$2:AM89,AM89)=1,AM89&lt;&gt;""),AL88+1,AL88)</f>
        <v>1</v>
      </c>
      <c r="AM89" s="469" t="str">
        <f t="shared" si="126"/>
        <v/>
      </c>
      <c r="AN89" s="441">
        <f>IF(AND(COUNTIF(AO$2:AO89,AO89)=1,AO89&lt;&gt;""),AN88+1,AN88)</f>
        <v>1</v>
      </c>
      <c r="AO89" s="469" t="str">
        <f t="shared" si="127"/>
        <v/>
      </c>
      <c r="AP89" s="498" t="str">
        <f t="shared" si="135"/>
        <v/>
      </c>
      <c r="AQ89" s="498" t="str">
        <f t="shared" si="136"/>
        <v/>
      </c>
      <c r="AR89" s="441">
        <f>IF(AND(COUNTIF(AS$2:AS89,AS89)=1,AS89&lt;&gt;""),AR88+1,AR88)</f>
        <v>1</v>
      </c>
      <c r="AS89" s="469" t="str">
        <f t="shared" si="128"/>
        <v/>
      </c>
      <c r="AT89" s="441">
        <f>IF(AND(COUNTIF(AU$2:AU89,AU89)=1,AU89&lt;&gt;""),AT88+1,AT88)</f>
        <v>1</v>
      </c>
      <c r="AU89" s="469" t="str">
        <f t="shared" si="129"/>
        <v/>
      </c>
      <c r="AV89" s="498" t="str">
        <f t="shared" si="137"/>
        <v/>
      </c>
      <c r="AW89" s="498" t="str">
        <f t="shared" si="138"/>
        <v/>
      </c>
      <c r="AX89" s="441">
        <f>IF(AND(COUNTIF(AY$2:AY89,AY89)=1,AY89&lt;&gt;""),AX88+1,AX88)</f>
        <v>1</v>
      </c>
      <c r="AY89" s="469" t="str">
        <f t="shared" si="130"/>
        <v/>
      </c>
      <c r="AZ89" s="441">
        <f>IF(AND(COUNTIF(BA$2:BA89,BA89)=1,BA89&lt;&gt;""),AZ88+1,AZ88)</f>
        <v>1</v>
      </c>
      <c r="BA89" s="469" t="str">
        <f t="shared" si="131"/>
        <v/>
      </c>
      <c r="BB89" s="498" t="str">
        <f t="shared" si="139"/>
        <v/>
      </c>
      <c r="BC89" s="498" t="str">
        <f t="shared" si="140"/>
        <v/>
      </c>
      <c r="EU89" s="1" t="str">
        <f t="shared" ca="1" si="132"/>
        <v/>
      </c>
    </row>
    <row r="90" spans="1:151">
      <c r="A90" s="22" t="str">
        <f t="shared" si="141"/>
        <v>1.</v>
      </c>
      <c r="B90" s="22" t="s">
        <v>132</v>
      </c>
      <c r="C90" s="22" t="s">
        <v>114</v>
      </c>
      <c r="D90" s="22" t="s">
        <v>130</v>
      </c>
      <c r="AF90" s="441">
        <f>IF(AND(COUNTIF(AG$2:AG90,AG90)=1,AG90&lt;&gt;""),AF89+1,AF89)</f>
        <v>1</v>
      </c>
      <c r="AG90" s="469" t="str">
        <f t="shared" si="124"/>
        <v/>
      </c>
      <c r="AH90" s="441">
        <f>IF(AND(COUNTIF(AI$2:AI90,AI90)=1,AI90&lt;&gt;""),AH89+1,AH89)</f>
        <v>1</v>
      </c>
      <c r="AI90" s="469" t="str">
        <f t="shared" si="125"/>
        <v/>
      </c>
      <c r="AJ90" s="498" t="str">
        <f t="shared" si="133"/>
        <v/>
      </c>
      <c r="AK90" s="498" t="str">
        <f t="shared" si="134"/>
        <v/>
      </c>
      <c r="AL90" s="441">
        <f>IF(AND(COUNTIF(AM$2:AM90,AM90)=1,AM90&lt;&gt;""),AL89+1,AL89)</f>
        <v>1</v>
      </c>
      <c r="AM90" s="469" t="str">
        <f t="shared" si="126"/>
        <v/>
      </c>
      <c r="AN90" s="441">
        <f>IF(AND(COUNTIF(AO$2:AO90,AO90)=1,AO90&lt;&gt;""),AN89+1,AN89)</f>
        <v>1</v>
      </c>
      <c r="AO90" s="469" t="str">
        <f t="shared" si="127"/>
        <v/>
      </c>
      <c r="AP90" s="498" t="str">
        <f t="shared" si="135"/>
        <v/>
      </c>
      <c r="AQ90" s="498" t="str">
        <f t="shared" si="136"/>
        <v/>
      </c>
      <c r="AR90" s="441">
        <f>IF(AND(COUNTIF(AS$2:AS90,AS90)=1,AS90&lt;&gt;""),AR89+1,AR89)</f>
        <v>1</v>
      </c>
      <c r="AS90" s="469" t="str">
        <f t="shared" si="128"/>
        <v/>
      </c>
      <c r="AT90" s="441">
        <f>IF(AND(COUNTIF(AU$2:AU90,AU90)=1,AU90&lt;&gt;""),AT89+1,AT89)</f>
        <v>1</v>
      </c>
      <c r="AU90" s="469" t="str">
        <f t="shared" si="129"/>
        <v/>
      </c>
      <c r="AV90" s="498" t="str">
        <f t="shared" si="137"/>
        <v/>
      </c>
      <c r="AW90" s="498" t="str">
        <f t="shared" si="138"/>
        <v/>
      </c>
      <c r="AX90" s="441">
        <f>IF(AND(COUNTIF(AY$2:AY90,AY90)=1,AY90&lt;&gt;""),AX89+1,AX89)</f>
        <v>1</v>
      </c>
      <c r="AY90" s="469" t="str">
        <f t="shared" si="130"/>
        <v/>
      </c>
      <c r="AZ90" s="441">
        <f>IF(AND(COUNTIF(BA$2:BA90,BA90)=1,BA90&lt;&gt;""),AZ89+1,AZ89)</f>
        <v>1</v>
      </c>
      <c r="BA90" s="469" t="str">
        <f t="shared" si="131"/>
        <v/>
      </c>
      <c r="BB90" s="498" t="str">
        <f t="shared" si="139"/>
        <v/>
      </c>
      <c r="BC90" s="498" t="str">
        <f t="shared" si="140"/>
        <v/>
      </c>
      <c r="EU90" s="1" t="str">
        <f t="shared" ca="1" si="132"/>
        <v/>
      </c>
    </row>
    <row r="91" spans="1:151">
      <c r="A91" s="23" t="str">
        <f t="shared" si="141"/>
        <v>2.</v>
      </c>
      <c r="B91" s="23" t="s">
        <v>137</v>
      </c>
      <c r="C91" s="23" t="s">
        <v>115</v>
      </c>
      <c r="D91" s="23" t="s">
        <v>133</v>
      </c>
      <c r="AF91" s="441">
        <f>IF(AND(COUNTIF(AG$2:AG91,AG91)=1,AG91&lt;&gt;""),AF90+1,AF90)</f>
        <v>1</v>
      </c>
      <c r="AG91" s="469" t="str">
        <f t="shared" si="124"/>
        <v/>
      </c>
      <c r="AH91" s="441">
        <f>IF(AND(COUNTIF(AI$2:AI91,AI91)=1,AI91&lt;&gt;""),AH90+1,AH90)</f>
        <v>1</v>
      </c>
      <c r="AI91" s="469" t="str">
        <f t="shared" si="125"/>
        <v/>
      </c>
      <c r="AJ91" s="498" t="str">
        <f t="shared" si="133"/>
        <v/>
      </c>
      <c r="AK91" s="498" t="str">
        <f t="shared" si="134"/>
        <v/>
      </c>
      <c r="AL91" s="441">
        <f>IF(AND(COUNTIF(AM$2:AM91,AM91)=1,AM91&lt;&gt;""),AL90+1,AL90)</f>
        <v>1</v>
      </c>
      <c r="AM91" s="469" t="str">
        <f t="shared" si="126"/>
        <v/>
      </c>
      <c r="AN91" s="441">
        <f>IF(AND(COUNTIF(AO$2:AO91,AO91)=1,AO91&lt;&gt;""),AN90+1,AN90)</f>
        <v>1</v>
      </c>
      <c r="AO91" s="469" t="str">
        <f t="shared" si="127"/>
        <v/>
      </c>
      <c r="AP91" s="498" t="str">
        <f t="shared" si="135"/>
        <v/>
      </c>
      <c r="AQ91" s="498" t="str">
        <f t="shared" si="136"/>
        <v/>
      </c>
      <c r="AR91" s="441">
        <f>IF(AND(COUNTIF(AS$2:AS91,AS91)=1,AS91&lt;&gt;""),AR90+1,AR90)</f>
        <v>1</v>
      </c>
      <c r="AS91" s="469" t="str">
        <f t="shared" si="128"/>
        <v/>
      </c>
      <c r="AT91" s="441">
        <f>IF(AND(COUNTIF(AU$2:AU91,AU91)=1,AU91&lt;&gt;""),AT90+1,AT90)</f>
        <v>1</v>
      </c>
      <c r="AU91" s="469" t="str">
        <f t="shared" si="129"/>
        <v/>
      </c>
      <c r="AV91" s="498" t="str">
        <f t="shared" si="137"/>
        <v/>
      </c>
      <c r="AW91" s="498" t="str">
        <f t="shared" si="138"/>
        <v/>
      </c>
      <c r="AX91" s="441">
        <f>IF(AND(COUNTIF(AY$2:AY91,AY91)=1,AY91&lt;&gt;""),AX90+1,AX90)</f>
        <v>1</v>
      </c>
      <c r="AY91" s="469" t="str">
        <f t="shared" si="130"/>
        <v/>
      </c>
      <c r="AZ91" s="441">
        <f>IF(AND(COUNTIF(BA$2:BA91,BA91)=1,BA91&lt;&gt;""),AZ90+1,AZ90)</f>
        <v>1</v>
      </c>
      <c r="BA91" s="469" t="str">
        <f t="shared" si="131"/>
        <v/>
      </c>
      <c r="BB91" s="498" t="str">
        <f t="shared" si="139"/>
        <v/>
      </c>
      <c r="BC91" s="498" t="str">
        <f t="shared" si="140"/>
        <v/>
      </c>
      <c r="EU91" s="1" t="str">
        <f t="shared" ca="1" si="132"/>
        <v/>
      </c>
    </row>
    <row r="92" spans="1:151">
      <c r="A92" s="22" t="str">
        <f t="shared" si="141"/>
        <v>2.</v>
      </c>
      <c r="B92" s="22" t="s">
        <v>138</v>
      </c>
      <c r="C92" s="22" t="s">
        <v>115</v>
      </c>
      <c r="D92" s="22" t="s">
        <v>134</v>
      </c>
      <c r="AF92" s="441">
        <f>IF(AND(COUNTIF(AG$2:AG92,AG92)=1,AG92&lt;&gt;""),AF91+1,AF91)</f>
        <v>1</v>
      </c>
      <c r="AG92" s="469" t="str">
        <f t="shared" si="124"/>
        <v/>
      </c>
      <c r="AH92" s="441">
        <f>IF(AND(COUNTIF(AI$2:AI92,AI92)=1,AI92&lt;&gt;""),AH91+1,AH91)</f>
        <v>1</v>
      </c>
      <c r="AI92" s="469" t="str">
        <f t="shared" si="125"/>
        <v/>
      </c>
      <c r="AJ92" s="498" t="str">
        <f t="shared" si="133"/>
        <v/>
      </c>
      <c r="AK92" s="498" t="str">
        <f t="shared" si="134"/>
        <v/>
      </c>
      <c r="AL92" s="441">
        <f>IF(AND(COUNTIF(AM$2:AM92,AM92)=1,AM92&lt;&gt;""),AL91+1,AL91)</f>
        <v>1</v>
      </c>
      <c r="AM92" s="469" t="str">
        <f t="shared" si="126"/>
        <v/>
      </c>
      <c r="AN92" s="441">
        <f>IF(AND(COUNTIF(AO$2:AO92,AO92)=1,AO92&lt;&gt;""),AN91+1,AN91)</f>
        <v>1</v>
      </c>
      <c r="AO92" s="469" t="str">
        <f t="shared" si="127"/>
        <v/>
      </c>
      <c r="AP92" s="498" t="str">
        <f t="shared" si="135"/>
        <v/>
      </c>
      <c r="AQ92" s="498" t="str">
        <f t="shared" si="136"/>
        <v/>
      </c>
      <c r="AR92" s="441">
        <f>IF(AND(COUNTIF(AS$2:AS92,AS92)=1,AS92&lt;&gt;""),AR91+1,AR91)</f>
        <v>1</v>
      </c>
      <c r="AS92" s="469" t="str">
        <f t="shared" si="128"/>
        <v/>
      </c>
      <c r="AT92" s="441">
        <f>IF(AND(COUNTIF(AU$2:AU92,AU92)=1,AU92&lt;&gt;""),AT91+1,AT91)</f>
        <v>1</v>
      </c>
      <c r="AU92" s="469" t="str">
        <f t="shared" si="129"/>
        <v/>
      </c>
      <c r="AV92" s="498" t="str">
        <f t="shared" si="137"/>
        <v/>
      </c>
      <c r="AW92" s="498" t="str">
        <f t="shared" si="138"/>
        <v/>
      </c>
      <c r="AX92" s="441">
        <f>IF(AND(COUNTIF(AY$2:AY92,AY92)=1,AY92&lt;&gt;""),AX91+1,AX91)</f>
        <v>1</v>
      </c>
      <c r="AY92" s="469" t="str">
        <f t="shared" si="130"/>
        <v/>
      </c>
      <c r="AZ92" s="441">
        <f>IF(AND(COUNTIF(BA$2:BA92,BA92)=1,BA92&lt;&gt;""),AZ91+1,AZ91)</f>
        <v>1</v>
      </c>
      <c r="BA92" s="469" t="str">
        <f t="shared" si="131"/>
        <v/>
      </c>
      <c r="BB92" s="498" t="str">
        <f t="shared" si="139"/>
        <v/>
      </c>
      <c r="BC92" s="498" t="str">
        <f t="shared" si="140"/>
        <v/>
      </c>
      <c r="EU92" s="1" t="str">
        <f t="shared" ca="1" si="132"/>
        <v/>
      </c>
    </row>
    <row r="93" spans="1:151">
      <c r="A93" s="23" t="str">
        <f t="shared" si="141"/>
        <v>2.</v>
      </c>
      <c r="B93" s="23" t="s">
        <v>139</v>
      </c>
      <c r="C93" s="23" t="s">
        <v>115</v>
      </c>
      <c r="D93" s="23" t="s">
        <v>135</v>
      </c>
      <c r="AF93" s="441">
        <f>IF(AND(COUNTIF(AG$2:AG93,AG93)=1,AG93&lt;&gt;""),AF92+1,AF92)</f>
        <v>1</v>
      </c>
      <c r="AG93" s="469" t="str">
        <f t="shared" si="124"/>
        <v/>
      </c>
      <c r="AH93" s="441">
        <f>IF(AND(COUNTIF(AI$2:AI93,AI93)=1,AI93&lt;&gt;""),AH92+1,AH92)</f>
        <v>1</v>
      </c>
      <c r="AI93" s="469" t="str">
        <f t="shared" si="125"/>
        <v/>
      </c>
      <c r="AJ93" s="498" t="str">
        <f t="shared" si="133"/>
        <v/>
      </c>
      <c r="AK93" s="498" t="str">
        <f t="shared" si="134"/>
        <v/>
      </c>
      <c r="AL93" s="441">
        <f>IF(AND(COUNTIF(AM$2:AM93,AM93)=1,AM93&lt;&gt;""),AL92+1,AL92)</f>
        <v>1</v>
      </c>
      <c r="AM93" s="469" t="str">
        <f t="shared" si="126"/>
        <v/>
      </c>
      <c r="AN93" s="441">
        <f>IF(AND(COUNTIF(AO$2:AO93,AO93)=1,AO93&lt;&gt;""),AN92+1,AN92)</f>
        <v>1</v>
      </c>
      <c r="AO93" s="469" t="str">
        <f t="shared" si="127"/>
        <v/>
      </c>
      <c r="AP93" s="498" t="str">
        <f t="shared" si="135"/>
        <v/>
      </c>
      <c r="AQ93" s="498" t="str">
        <f t="shared" si="136"/>
        <v/>
      </c>
      <c r="AR93" s="441">
        <f>IF(AND(COUNTIF(AS$2:AS93,AS93)=1,AS93&lt;&gt;""),AR92+1,AR92)</f>
        <v>1</v>
      </c>
      <c r="AS93" s="469" t="str">
        <f t="shared" si="128"/>
        <v/>
      </c>
      <c r="AT93" s="441">
        <f>IF(AND(COUNTIF(AU$2:AU93,AU93)=1,AU93&lt;&gt;""),AT92+1,AT92)</f>
        <v>1</v>
      </c>
      <c r="AU93" s="469" t="str">
        <f t="shared" si="129"/>
        <v/>
      </c>
      <c r="AV93" s="498" t="str">
        <f t="shared" si="137"/>
        <v/>
      </c>
      <c r="AW93" s="498" t="str">
        <f t="shared" si="138"/>
        <v/>
      </c>
      <c r="AX93" s="441">
        <f>IF(AND(COUNTIF(AY$2:AY93,AY93)=1,AY93&lt;&gt;""),AX92+1,AX92)</f>
        <v>1</v>
      </c>
      <c r="AY93" s="469" t="str">
        <f t="shared" si="130"/>
        <v/>
      </c>
      <c r="AZ93" s="441">
        <f>IF(AND(COUNTIF(BA$2:BA93,BA93)=1,BA93&lt;&gt;""),AZ92+1,AZ92)</f>
        <v>1</v>
      </c>
      <c r="BA93" s="469" t="str">
        <f t="shared" si="131"/>
        <v/>
      </c>
      <c r="BB93" s="498" t="str">
        <f t="shared" si="139"/>
        <v/>
      </c>
      <c r="BC93" s="498" t="str">
        <f t="shared" si="140"/>
        <v/>
      </c>
      <c r="EU93" s="1" t="str">
        <f t="shared" ca="1" si="132"/>
        <v/>
      </c>
    </row>
    <row r="94" spans="1:151">
      <c r="A94" s="22" t="str">
        <f t="shared" si="141"/>
        <v>2.</v>
      </c>
      <c r="B94" s="22" t="s">
        <v>140</v>
      </c>
      <c r="C94" s="22" t="s">
        <v>115</v>
      </c>
      <c r="D94" s="22" t="s">
        <v>136</v>
      </c>
      <c r="AF94" s="441">
        <f>IF(AND(COUNTIF(AG$2:AG94,AG94)=1,AG94&lt;&gt;""),AF93+1,AF93)</f>
        <v>1</v>
      </c>
      <c r="AG94" s="469" t="str">
        <f t="shared" si="124"/>
        <v/>
      </c>
      <c r="AH94" s="441">
        <f>IF(AND(COUNTIF(AI$2:AI94,AI94)=1,AI94&lt;&gt;""),AH93+1,AH93)</f>
        <v>1</v>
      </c>
      <c r="AI94" s="469" t="str">
        <f t="shared" si="125"/>
        <v/>
      </c>
      <c r="AJ94" s="498" t="str">
        <f t="shared" si="133"/>
        <v/>
      </c>
      <c r="AK94" s="498" t="str">
        <f t="shared" si="134"/>
        <v/>
      </c>
      <c r="AL94" s="441">
        <f>IF(AND(COUNTIF(AM$2:AM94,AM94)=1,AM94&lt;&gt;""),AL93+1,AL93)</f>
        <v>1</v>
      </c>
      <c r="AM94" s="469" t="str">
        <f t="shared" si="126"/>
        <v/>
      </c>
      <c r="AN94" s="441">
        <f>IF(AND(COUNTIF(AO$2:AO94,AO94)=1,AO94&lt;&gt;""),AN93+1,AN93)</f>
        <v>1</v>
      </c>
      <c r="AO94" s="469" t="str">
        <f t="shared" si="127"/>
        <v/>
      </c>
      <c r="AP94" s="498" t="str">
        <f t="shared" si="135"/>
        <v/>
      </c>
      <c r="AQ94" s="498" t="str">
        <f t="shared" si="136"/>
        <v/>
      </c>
      <c r="AR94" s="441">
        <f>IF(AND(COUNTIF(AS$2:AS94,AS94)=1,AS94&lt;&gt;""),AR93+1,AR93)</f>
        <v>1</v>
      </c>
      <c r="AS94" s="469" t="str">
        <f t="shared" si="128"/>
        <v/>
      </c>
      <c r="AT94" s="441">
        <f>IF(AND(COUNTIF(AU$2:AU94,AU94)=1,AU94&lt;&gt;""),AT93+1,AT93)</f>
        <v>1</v>
      </c>
      <c r="AU94" s="469" t="str">
        <f t="shared" si="129"/>
        <v/>
      </c>
      <c r="AV94" s="498" t="str">
        <f t="shared" si="137"/>
        <v/>
      </c>
      <c r="AW94" s="498" t="str">
        <f t="shared" si="138"/>
        <v/>
      </c>
      <c r="AX94" s="441">
        <f>IF(AND(COUNTIF(AY$2:AY94,AY94)=1,AY94&lt;&gt;""),AX93+1,AX93)</f>
        <v>1</v>
      </c>
      <c r="AY94" s="469" t="str">
        <f t="shared" si="130"/>
        <v/>
      </c>
      <c r="AZ94" s="441">
        <f>IF(AND(COUNTIF(BA$2:BA94,BA94)=1,BA94&lt;&gt;""),AZ93+1,AZ93)</f>
        <v>1</v>
      </c>
      <c r="BA94" s="469" t="str">
        <f t="shared" si="131"/>
        <v/>
      </c>
      <c r="BB94" s="498" t="str">
        <f t="shared" si="139"/>
        <v/>
      </c>
      <c r="BC94" s="498" t="str">
        <f t="shared" si="140"/>
        <v/>
      </c>
      <c r="EU94" s="1" t="str">
        <f t="shared" ca="1" si="132"/>
        <v/>
      </c>
    </row>
    <row r="95" spans="1:151">
      <c r="A95" s="23" t="str">
        <f t="shared" si="141"/>
        <v>3.</v>
      </c>
      <c r="B95" s="23" t="s">
        <v>147</v>
      </c>
      <c r="C95" s="23" t="s">
        <v>116</v>
      </c>
      <c r="D95" s="23" t="s">
        <v>141</v>
      </c>
      <c r="AF95" s="441">
        <f>IF(AND(COUNTIF(AG$2:AG95,AG95)=1,AG95&lt;&gt;""),AF94+1,AF94)</f>
        <v>1</v>
      </c>
      <c r="AG95" s="469" t="str">
        <f t="shared" si="124"/>
        <v/>
      </c>
      <c r="AH95" s="441">
        <f>IF(AND(COUNTIF(AI$2:AI95,AI95)=1,AI95&lt;&gt;""),AH94+1,AH94)</f>
        <v>1</v>
      </c>
      <c r="AI95" s="469" t="str">
        <f t="shared" si="125"/>
        <v/>
      </c>
      <c r="AJ95" s="498" t="str">
        <f t="shared" si="133"/>
        <v/>
      </c>
      <c r="AK95" s="498" t="str">
        <f t="shared" si="134"/>
        <v/>
      </c>
      <c r="AL95" s="441">
        <f>IF(AND(COUNTIF(AM$2:AM95,AM95)=1,AM95&lt;&gt;""),AL94+1,AL94)</f>
        <v>1</v>
      </c>
      <c r="AM95" s="469" t="str">
        <f t="shared" si="126"/>
        <v/>
      </c>
      <c r="AN95" s="441">
        <f>IF(AND(COUNTIF(AO$2:AO95,AO95)=1,AO95&lt;&gt;""),AN94+1,AN94)</f>
        <v>1</v>
      </c>
      <c r="AO95" s="469" t="str">
        <f t="shared" si="127"/>
        <v/>
      </c>
      <c r="AP95" s="498" t="str">
        <f t="shared" si="135"/>
        <v/>
      </c>
      <c r="AQ95" s="498" t="str">
        <f t="shared" si="136"/>
        <v/>
      </c>
      <c r="AR95" s="441">
        <f>IF(AND(COUNTIF(AS$2:AS95,AS95)=1,AS95&lt;&gt;""),AR94+1,AR94)</f>
        <v>1</v>
      </c>
      <c r="AS95" s="469" t="str">
        <f t="shared" si="128"/>
        <v/>
      </c>
      <c r="AT95" s="441">
        <f>IF(AND(COUNTIF(AU$2:AU95,AU95)=1,AU95&lt;&gt;""),AT94+1,AT94)</f>
        <v>1</v>
      </c>
      <c r="AU95" s="469" t="str">
        <f t="shared" si="129"/>
        <v/>
      </c>
      <c r="AV95" s="498" t="str">
        <f t="shared" si="137"/>
        <v/>
      </c>
      <c r="AW95" s="498" t="str">
        <f t="shared" si="138"/>
        <v/>
      </c>
      <c r="AX95" s="441">
        <f>IF(AND(COUNTIF(AY$2:AY95,AY95)=1,AY95&lt;&gt;""),AX94+1,AX94)</f>
        <v>1</v>
      </c>
      <c r="AY95" s="469" t="str">
        <f t="shared" si="130"/>
        <v/>
      </c>
      <c r="AZ95" s="441">
        <f>IF(AND(COUNTIF(BA$2:BA95,BA95)=1,BA95&lt;&gt;""),AZ94+1,AZ94)</f>
        <v>1</v>
      </c>
      <c r="BA95" s="469" t="str">
        <f t="shared" si="131"/>
        <v/>
      </c>
      <c r="BB95" s="498" t="str">
        <f t="shared" si="139"/>
        <v/>
      </c>
      <c r="BC95" s="498" t="str">
        <f t="shared" si="140"/>
        <v/>
      </c>
      <c r="EU95" s="1" t="str">
        <f t="shared" ca="1" si="132"/>
        <v/>
      </c>
    </row>
    <row r="96" spans="1:151">
      <c r="A96" s="22" t="str">
        <f t="shared" si="141"/>
        <v>3.</v>
      </c>
      <c r="B96" s="22" t="s">
        <v>148</v>
      </c>
      <c r="C96" s="22" t="s">
        <v>116</v>
      </c>
      <c r="D96" s="22" t="s">
        <v>142</v>
      </c>
      <c r="AF96" s="441">
        <f>IF(AND(COUNTIF(AG$2:AG96,AG96)=1,AG96&lt;&gt;""),AF95+1,AF95)</f>
        <v>1</v>
      </c>
      <c r="AG96" s="469" t="str">
        <f t="shared" si="124"/>
        <v/>
      </c>
      <c r="AH96" s="441">
        <f>IF(AND(COUNTIF(AI$2:AI96,AI96)=1,AI96&lt;&gt;""),AH95+1,AH95)</f>
        <v>1</v>
      </c>
      <c r="AI96" s="469" t="str">
        <f t="shared" si="125"/>
        <v/>
      </c>
      <c r="AJ96" s="498" t="str">
        <f t="shared" si="133"/>
        <v/>
      </c>
      <c r="AK96" s="498" t="str">
        <f t="shared" si="134"/>
        <v/>
      </c>
      <c r="AL96" s="441">
        <f>IF(AND(COUNTIF(AM$2:AM96,AM96)=1,AM96&lt;&gt;""),AL95+1,AL95)</f>
        <v>1</v>
      </c>
      <c r="AM96" s="469" t="str">
        <f t="shared" si="126"/>
        <v/>
      </c>
      <c r="AN96" s="441">
        <f>IF(AND(COUNTIF(AO$2:AO96,AO96)=1,AO96&lt;&gt;""),AN95+1,AN95)</f>
        <v>1</v>
      </c>
      <c r="AO96" s="469" t="str">
        <f t="shared" si="127"/>
        <v/>
      </c>
      <c r="AP96" s="498" t="str">
        <f t="shared" si="135"/>
        <v/>
      </c>
      <c r="AQ96" s="498" t="str">
        <f t="shared" si="136"/>
        <v/>
      </c>
      <c r="AR96" s="441">
        <f>IF(AND(COUNTIF(AS$2:AS96,AS96)=1,AS96&lt;&gt;""),AR95+1,AR95)</f>
        <v>1</v>
      </c>
      <c r="AS96" s="469" t="str">
        <f t="shared" si="128"/>
        <v/>
      </c>
      <c r="AT96" s="441">
        <f>IF(AND(COUNTIF(AU$2:AU96,AU96)=1,AU96&lt;&gt;""),AT95+1,AT95)</f>
        <v>1</v>
      </c>
      <c r="AU96" s="469" t="str">
        <f t="shared" si="129"/>
        <v/>
      </c>
      <c r="AV96" s="498" t="str">
        <f t="shared" si="137"/>
        <v/>
      </c>
      <c r="AW96" s="498" t="str">
        <f t="shared" si="138"/>
        <v/>
      </c>
      <c r="AX96" s="441">
        <f>IF(AND(COUNTIF(AY$2:AY96,AY96)=1,AY96&lt;&gt;""),AX95+1,AX95)</f>
        <v>1</v>
      </c>
      <c r="AY96" s="469" t="str">
        <f t="shared" si="130"/>
        <v/>
      </c>
      <c r="AZ96" s="441">
        <f>IF(AND(COUNTIF(BA$2:BA96,BA96)=1,BA96&lt;&gt;""),AZ95+1,AZ95)</f>
        <v>1</v>
      </c>
      <c r="BA96" s="469" t="str">
        <f t="shared" si="131"/>
        <v/>
      </c>
      <c r="BB96" s="498" t="str">
        <f t="shared" si="139"/>
        <v/>
      </c>
      <c r="BC96" s="498" t="str">
        <f t="shared" si="140"/>
        <v/>
      </c>
      <c r="EU96" s="1" t="str">
        <f t="shared" ca="1" si="132"/>
        <v/>
      </c>
    </row>
    <row r="97" spans="1:151">
      <c r="A97" s="23" t="str">
        <f t="shared" si="141"/>
        <v>3.</v>
      </c>
      <c r="B97" s="23" t="s">
        <v>149</v>
      </c>
      <c r="C97" s="23" t="s">
        <v>116</v>
      </c>
      <c r="D97" s="23" t="s">
        <v>143</v>
      </c>
      <c r="AF97" s="441">
        <f>IF(AND(COUNTIF(AG$2:AG97,AG97)=1,AG97&lt;&gt;""),AF96+1,AF96)</f>
        <v>1</v>
      </c>
      <c r="AG97" s="469" t="str">
        <f t="shared" si="124"/>
        <v/>
      </c>
      <c r="AH97" s="441">
        <f>IF(AND(COUNTIF(AI$2:AI97,AI97)=1,AI97&lt;&gt;""),AH96+1,AH96)</f>
        <v>1</v>
      </c>
      <c r="AI97" s="469" t="str">
        <f t="shared" si="125"/>
        <v/>
      </c>
      <c r="AJ97" s="498" t="str">
        <f t="shared" si="133"/>
        <v/>
      </c>
      <c r="AK97" s="498" t="str">
        <f t="shared" si="134"/>
        <v/>
      </c>
      <c r="AL97" s="441">
        <f>IF(AND(COUNTIF(AM$2:AM97,AM97)=1,AM97&lt;&gt;""),AL96+1,AL96)</f>
        <v>1</v>
      </c>
      <c r="AM97" s="469" t="str">
        <f t="shared" si="126"/>
        <v/>
      </c>
      <c r="AN97" s="441">
        <f>IF(AND(COUNTIF(AO$2:AO97,AO97)=1,AO97&lt;&gt;""),AN96+1,AN96)</f>
        <v>1</v>
      </c>
      <c r="AO97" s="469" t="str">
        <f t="shared" si="127"/>
        <v/>
      </c>
      <c r="AP97" s="498" t="str">
        <f t="shared" si="135"/>
        <v/>
      </c>
      <c r="AQ97" s="498" t="str">
        <f t="shared" si="136"/>
        <v/>
      </c>
      <c r="AR97" s="441">
        <f>IF(AND(COUNTIF(AS$2:AS97,AS97)=1,AS97&lt;&gt;""),AR96+1,AR96)</f>
        <v>1</v>
      </c>
      <c r="AS97" s="469" t="str">
        <f t="shared" si="128"/>
        <v/>
      </c>
      <c r="AT97" s="441">
        <f>IF(AND(COUNTIF(AU$2:AU97,AU97)=1,AU97&lt;&gt;""),AT96+1,AT96)</f>
        <v>1</v>
      </c>
      <c r="AU97" s="469" t="str">
        <f t="shared" si="129"/>
        <v/>
      </c>
      <c r="AV97" s="498" t="str">
        <f t="shared" si="137"/>
        <v/>
      </c>
      <c r="AW97" s="498" t="str">
        <f t="shared" si="138"/>
        <v/>
      </c>
      <c r="AX97" s="441">
        <f>IF(AND(COUNTIF(AY$2:AY97,AY97)=1,AY97&lt;&gt;""),AX96+1,AX96)</f>
        <v>1</v>
      </c>
      <c r="AY97" s="469" t="str">
        <f t="shared" si="130"/>
        <v/>
      </c>
      <c r="AZ97" s="441">
        <f>IF(AND(COUNTIF(BA$2:BA97,BA97)=1,BA97&lt;&gt;""),AZ96+1,AZ96)</f>
        <v>1</v>
      </c>
      <c r="BA97" s="469" t="str">
        <f t="shared" si="131"/>
        <v/>
      </c>
      <c r="BB97" s="498" t="str">
        <f t="shared" si="139"/>
        <v/>
      </c>
      <c r="BC97" s="498" t="str">
        <f t="shared" si="140"/>
        <v/>
      </c>
      <c r="EU97" s="1" t="str">
        <f t="shared" ca="1" si="132"/>
        <v/>
      </c>
    </row>
    <row r="98" spans="1:151">
      <c r="A98" s="22" t="str">
        <f t="shared" si="141"/>
        <v>3.</v>
      </c>
      <c r="B98" s="22" t="s">
        <v>150</v>
      </c>
      <c r="C98" s="22" t="s">
        <v>116</v>
      </c>
      <c r="D98" s="22" t="s">
        <v>146</v>
      </c>
      <c r="AF98" s="441">
        <f>IF(AND(COUNTIF(AG$2:AG98,AG98)=1,AG98&lt;&gt;""),AF97+1,AF97)</f>
        <v>1</v>
      </c>
      <c r="AG98" s="469" t="str">
        <f t="shared" ref="AG98:AG129" si="142">IF(AND((IFERROR(VLOOKUP(Naudos_Zalos_kodas,$P$2:$P$5,1,0),"")&lt;&gt;""),Naudos_Zalos="N"),Naudos_Zalos_pav,"")</f>
        <v/>
      </c>
      <c r="AH98" s="441">
        <f>IF(AND(COUNTIF(AI$2:AI98,AI98)=1,AI98&lt;&gt;""),AH97+1,AH97)</f>
        <v>1</v>
      </c>
      <c r="AI98" s="469" t="str">
        <f t="shared" ref="AI98:AI129" si="143">IF(AND((IFERROR(VLOOKUP(Naudos_Zalos_kodas,$P$2:$P$5,1,0),"")&lt;&gt;""),Naudos_Zalos="Ž"),Naudos_Zalos_pav,"")</f>
        <v/>
      </c>
      <c r="AJ98" s="498" t="str">
        <f t="shared" si="133"/>
        <v/>
      </c>
      <c r="AK98" s="498" t="str">
        <f t="shared" si="134"/>
        <v/>
      </c>
      <c r="AL98" s="441">
        <f>IF(AND(COUNTIF(AM$2:AM98,AM98)=1,AM98&lt;&gt;""),AL97+1,AL97)</f>
        <v>1</v>
      </c>
      <c r="AM98" s="469" t="str">
        <f t="shared" ref="AM98:AM129" si="144">IF(AND((IFERROR(VLOOKUP(Naudos_Zalos_kodas,$P$6:$P$9,1,0),"")&lt;&gt;""),Naudos_Zalos="N"),Naudos_Zalos_pav,"")</f>
        <v/>
      </c>
      <c r="AN98" s="441">
        <f>IF(AND(COUNTIF(AO$2:AO98,AO98)=1,AO98&lt;&gt;""),AN97+1,AN97)</f>
        <v>1</v>
      </c>
      <c r="AO98" s="469" t="str">
        <f t="shared" ref="AO98:AO129" si="145">IF(AND((IFERROR(VLOOKUP(Naudos_Zalos_kodas,$P$6:$P$9,1,0),"")&lt;&gt;""),Naudos_Zalos="Ž"),Naudos_Zalos_pav,"")</f>
        <v/>
      </c>
      <c r="AP98" s="498" t="str">
        <f t="shared" si="135"/>
        <v/>
      </c>
      <c r="AQ98" s="498" t="str">
        <f t="shared" si="136"/>
        <v/>
      </c>
      <c r="AR98" s="441">
        <f>IF(AND(COUNTIF(AS$2:AS98,AS98)=1,AS98&lt;&gt;""),AR97+1,AR97)</f>
        <v>1</v>
      </c>
      <c r="AS98" s="469" t="str">
        <f t="shared" ref="AS98:AS129" si="146">IF(AND((IFERROR(VLOOKUP(Naudos_Zalos_kodas,$P$10:$P$13,1,0),"")&lt;&gt;""),Naudos_Zalos="N"),Naudos_Zalos_pav,"")</f>
        <v/>
      </c>
      <c r="AT98" s="441">
        <f>IF(AND(COUNTIF(AU$2:AU98,AU98)=1,AU98&lt;&gt;""),AT97+1,AT97)</f>
        <v>1</v>
      </c>
      <c r="AU98" s="469" t="str">
        <f t="shared" ref="AU98:AU129" si="147">IF(AND((IFERROR(VLOOKUP(Naudos_Zalos_kodas,$P$10:$P$13,1,0),"")&lt;&gt;""),Naudos_Zalos="Ž"),Naudos_Zalos_pav,"")</f>
        <v/>
      </c>
      <c r="AV98" s="498" t="str">
        <f t="shared" si="137"/>
        <v/>
      </c>
      <c r="AW98" s="498" t="str">
        <f t="shared" si="138"/>
        <v/>
      </c>
      <c r="AX98" s="441">
        <f>IF(AND(COUNTIF(AY$2:AY98,AY98)=1,AY98&lt;&gt;""),AX97+1,AX97)</f>
        <v>1</v>
      </c>
      <c r="AY98" s="469" t="str">
        <f t="shared" ref="AY98:AY129" si="148">IF(AND((IFERROR(VLOOKUP(Naudos_Zalos_kodas,$P$14:$P$17,1,0),"")&lt;&gt;""),Naudos_Zalos="N"),Naudos_Zalos_pav,"")</f>
        <v/>
      </c>
      <c r="AZ98" s="441">
        <f>IF(AND(COUNTIF(BA$2:BA98,BA98)=1,BA98&lt;&gt;""),AZ97+1,AZ97)</f>
        <v>1</v>
      </c>
      <c r="BA98" s="469" t="str">
        <f t="shared" ref="BA98:BA129" si="149">IF(AND((IFERROR(VLOOKUP(Naudos_Zalos_kodas,$P$14:$P$17,1,0),"")&lt;&gt;""),Naudos_Zalos="Ž"),Naudos_Zalos_pav,"")</f>
        <v/>
      </c>
      <c r="BB98" s="498" t="str">
        <f t="shared" si="139"/>
        <v/>
      </c>
      <c r="BC98" s="498" t="str">
        <f t="shared" si="140"/>
        <v/>
      </c>
      <c r="EU98" s="1" t="str">
        <f t="shared" ref="EU98:EU129" ca="1" si="150">IF(ROW($BC98)-ROW($BC$2)+1&gt;COUNT(ET$2:ET$54),"",INDEX($BC:$BC,SMALL(ET$2:ET$54,1+ROW($BC98)-ROW($BC$2))))</f>
        <v/>
      </c>
    </row>
    <row r="99" spans="1:151">
      <c r="A99" s="23" t="str">
        <f t="shared" si="141"/>
        <v>3.</v>
      </c>
      <c r="B99" s="23" t="s">
        <v>151</v>
      </c>
      <c r="C99" s="23" t="s">
        <v>116</v>
      </c>
      <c r="D99" s="23" t="s">
        <v>144</v>
      </c>
      <c r="AF99" s="441">
        <f>IF(AND(COUNTIF(AG$2:AG99,AG99)=1,AG99&lt;&gt;""),AF98+1,AF98)</f>
        <v>1</v>
      </c>
      <c r="AG99" s="469" t="str">
        <f t="shared" si="142"/>
        <v/>
      </c>
      <c r="AH99" s="441">
        <f>IF(AND(COUNTIF(AI$2:AI99,AI99)=1,AI99&lt;&gt;""),AH98+1,AH98)</f>
        <v>1</v>
      </c>
      <c r="AI99" s="469" t="str">
        <f t="shared" si="143"/>
        <v/>
      </c>
      <c r="AJ99" s="498" t="str">
        <f t="shared" si="133"/>
        <v/>
      </c>
      <c r="AK99" s="498" t="str">
        <f t="shared" si="134"/>
        <v/>
      </c>
      <c r="AL99" s="441">
        <f>IF(AND(COUNTIF(AM$2:AM99,AM99)=1,AM99&lt;&gt;""),AL98+1,AL98)</f>
        <v>1</v>
      </c>
      <c r="AM99" s="469" t="str">
        <f t="shared" si="144"/>
        <v/>
      </c>
      <c r="AN99" s="441">
        <f>IF(AND(COUNTIF(AO$2:AO99,AO99)=1,AO99&lt;&gt;""),AN98+1,AN98)</f>
        <v>1</v>
      </c>
      <c r="AO99" s="469" t="str">
        <f t="shared" si="145"/>
        <v/>
      </c>
      <c r="AP99" s="498" t="str">
        <f t="shared" si="135"/>
        <v/>
      </c>
      <c r="AQ99" s="498" t="str">
        <f t="shared" si="136"/>
        <v/>
      </c>
      <c r="AR99" s="441">
        <f>IF(AND(COUNTIF(AS$2:AS99,AS99)=1,AS99&lt;&gt;""),AR98+1,AR98)</f>
        <v>1</v>
      </c>
      <c r="AS99" s="469" t="str">
        <f t="shared" si="146"/>
        <v/>
      </c>
      <c r="AT99" s="441">
        <f>IF(AND(COUNTIF(AU$2:AU99,AU99)=1,AU99&lt;&gt;""),AT98+1,AT98)</f>
        <v>1</v>
      </c>
      <c r="AU99" s="469" t="str">
        <f t="shared" si="147"/>
        <v/>
      </c>
      <c r="AV99" s="498" t="str">
        <f t="shared" si="137"/>
        <v/>
      </c>
      <c r="AW99" s="498" t="str">
        <f t="shared" si="138"/>
        <v/>
      </c>
      <c r="AX99" s="441">
        <f>IF(AND(COUNTIF(AY$2:AY99,AY99)=1,AY99&lt;&gt;""),AX98+1,AX98)</f>
        <v>1</v>
      </c>
      <c r="AY99" s="469" t="str">
        <f t="shared" si="148"/>
        <v/>
      </c>
      <c r="AZ99" s="441">
        <f>IF(AND(COUNTIF(BA$2:BA99,BA99)=1,BA99&lt;&gt;""),AZ98+1,AZ98)</f>
        <v>1</v>
      </c>
      <c r="BA99" s="469" t="str">
        <f t="shared" si="149"/>
        <v/>
      </c>
      <c r="BB99" s="498" t="str">
        <f t="shared" si="139"/>
        <v/>
      </c>
      <c r="BC99" s="498" t="str">
        <f t="shared" si="140"/>
        <v/>
      </c>
      <c r="EU99" s="1" t="str">
        <f t="shared" ca="1" si="150"/>
        <v/>
      </c>
    </row>
    <row r="100" spans="1:151">
      <c r="A100" s="22" t="str">
        <f t="shared" si="141"/>
        <v>3.</v>
      </c>
      <c r="B100" s="22" t="s">
        <v>152</v>
      </c>
      <c r="C100" s="22" t="s">
        <v>116</v>
      </c>
      <c r="D100" s="22" t="s">
        <v>145</v>
      </c>
      <c r="AF100" s="441">
        <f>IF(AND(COUNTIF(AG$2:AG100,AG100)=1,AG100&lt;&gt;""),AF99+1,AF99)</f>
        <v>1</v>
      </c>
      <c r="AG100" s="469" t="str">
        <f t="shared" si="142"/>
        <v/>
      </c>
      <c r="AH100" s="441">
        <f>IF(AND(COUNTIF(AI$2:AI100,AI100)=1,AI100&lt;&gt;""),AH99+1,AH99)</f>
        <v>1</v>
      </c>
      <c r="AI100" s="469" t="str">
        <f t="shared" si="143"/>
        <v/>
      </c>
      <c r="AJ100" s="498" t="str">
        <f t="shared" si="133"/>
        <v/>
      </c>
      <c r="AK100" s="498" t="str">
        <f t="shared" si="134"/>
        <v/>
      </c>
      <c r="AL100" s="441">
        <f>IF(AND(COUNTIF(AM$2:AM100,AM100)=1,AM100&lt;&gt;""),AL99+1,AL99)</f>
        <v>1</v>
      </c>
      <c r="AM100" s="469" t="str">
        <f t="shared" si="144"/>
        <v/>
      </c>
      <c r="AN100" s="441">
        <f>IF(AND(COUNTIF(AO$2:AO100,AO100)=1,AO100&lt;&gt;""),AN99+1,AN99)</f>
        <v>1</v>
      </c>
      <c r="AO100" s="469" t="str">
        <f t="shared" si="145"/>
        <v/>
      </c>
      <c r="AP100" s="498" t="str">
        <f t="shared" si="135"/>
        <v/>
      </c>
      <c r="AQ100" s="498" t="str">
        <f t="shared" si="136"/>
        <v/>
      </c>
      <c r="AR100" s="441">
        <f>IF(AND(COUNTIF(AS$2:AS100,AS100)=1,AS100&lt;&gt;""),AR99+1,AR99)</f>
        <v>1</v>
      </c>
      <c r="AS100" s="469" t="str">
        <f t="shared" si="146"/>
        <v/>
      </c>
      <c r="AT100" s="441">
        <f>IF(AND(COUNTIF(AU$2:AU100,AU100)=1,AU100&lt;&gt;""),AT99+1,AT99)</f>
        <v>1</v>
      </c>
      <c r="AU100" s="469" t="str">
        <f t="shared" si="147"/>
        <v/>
      </c>
      <c r="AV100" s="498" t="str">
        <f t="shared" si="137"/>
        <v/>
      </c>
      <c r="AW100" s="498" t="str">
        <f t="shared" si="138"/>
        <v/>
      </c>
      <c r="AX100" s="441">
        <f>IF(AND(COUNTIF(AY$2:AY100,AY100)=1,AY100&lt;&gt;""),AX99+1,AX99)</f>
        <v>1</v>
      </c>
      <c r="AY100" s="469" t="str">
        <f t="shared" si="148"/>
        <v/>
      </c>
      <c r="AZ100" s="441">
        <f>IF(AND(COUNTIF(BA$2:BA100,BA100)=1,BA100&lt;&gt;""),AZ99+1,AZ99)</f>
        <v>1</v>
      </c>
      <c r="BA100" s="469" t="str">
        <f t="shared" si="149"/>
        <v/>
      </c>
      <c r="BB100" s="498" t="str">
        <f t="shared" si="139"/>
        <v/>
      </c>
      <c r="BC100" s="498" t="str">
        <f t="shared" si="140"/>
        <v/>
      </c>
      <c r="EU100" s="1" t="str">
        <f t="shared" ca="1" si="150"/>
        <v/>
      </c>
    </row>
    <row r="101" spans="1:151">
      <c r="A101" s="23" t="str">
        <f t="shared" si="141"/>
        <v>4.</v>
      </c>
      <c r="B101" s="23" t="s">
        <v>157</v>
      </c>
      <c r="C101" s="23" t="s">
        <v>117</v>
      </c>
      <c r="D101" s="23" t="s">
        <v>153</v>
      </c>
      <c r="AF101" s="441">
        <f>IF(AND(COUNTIF(AG$2:AG101,AG101)=1,AG101&lt;&gt;""),AF100+1,AF100)</f>
        <v>1</v>
      </c>
      <c r="AG101" s="469" t="str">
        <f t="shared" si="142"/>
        <v/>
      </c>
      <c r="AH101" s="441">
        <f>IF(AND(COUNTIF(AI$2:AI101,AI101)=1,AI101&lt;&gt;""),AH100+1,AH100)</f>
        <v>1</v>
      </c>
      <c r="AI101" s="469" t="str">
        <f t="shared" si="143"/>
        <v/>
      </c>
      <c r="AJ101" s="498" t="str">
        <f t="shared" si="133"/>
        <v/>
      </c>
      <c r="AK101" s="498" t="str">
        <f t="shared" si="134"/>
        <v/>
      </c>
      <c r="AL101" s="441">
        <f>IF(AND(COUNTIF(AM$2:AM101,AM101)=1,AM101&lt;&gt;""),AL100+1,AL100)</f>
        <v>1</v>
      </c>
      <c r="AM101" s="469" t="str">
        <f t="shared" si="144"/>
        <v/>
      </c>
      <c r="AN101" s="441">
        <f>IF(AND(COUNTIF(AO$2:AO101,AO101)=1,AO101&lt;&gt;""),AN100+1,AN100)</f>
        <v>1</v>
      </c>
      <c r="AO101" s="469" t="str">
        <f t="shared" si="145"/>
        <v/>
      </c>
      <c r="AP101" s="498" t="str">
        <f t="shared" si="135"/>
        <v/>
      </c>
      <c r="AQ101" s="498" t="str">
        <f t="shared" si="136"/>
        <v/>
      </c>
      <c r="AR101" s="441">
        <f>IF(AND(COUNTIF(AS$2:AS101,AS101)=1,AS101&lt;&gt;""),AR100+1,AR100)</f>
        <v>1</v>
      </c>
      <c r="AS101" s="469" t="str">
        <f t="shared" si="146"/>
        <v/>
      </c>
      <c r="AT101" s="441">
        <f>IF(AND(COUNTIF(AU$2:AU101,AU101)=1,AU101&lt;&gt;""),AT100+1,AT100)</f>
        <v>1</v>
      </c>
      <c r="AU101" s="469" t="str">
        <f t="shared" si="147"/>
        <v/>
      </c>
      <c r="AV101" s="498" t="str">
        <f t="shared" si="137"/>
        <v/>
      </c>
      <c r="AW101" s="498" t="str">
        <f t="shared" si="138"/>
        <v/>
      </c>
      <c r="AX101" s="441">
        <f>IF(AND(COUNTIF(AY$2:AY101,AY101)=1,AY101&lt;&gt;""),AX100+1,AX100)</f>
        <v>1</v>
      </c>
      <c r="AY101" s="469" t="str">
        <f t="shared" si="148"/>
        <v/>
      </c>
      <c r="AZ101" s="441">
        <f>IF(AND(COUNTIF(BA$2:BA101,BA101)=1,BA101&lt;&gt;""),AZ100+1,AZ100)</f>
        <v>1</v>
      </c>
      <c r="BA101" s="469" t="str">
        <f t="shared" si="149"/>
        <v/>
      </c>
      <c r="BB101" s="498" t="str">
        <f t="shared" si="139"/>
        <v/>
      </c>
      <c r="BC101" s="498" t="str">
        <f t="shared" si="140"/>
        <v/>
      </c>
      <c r="EU101" s="1" t="str">
        <f t="shared" ca="1" si="150"/>
        <v/>
      </c>
    </row>
    <row r="102" spans="1:151">
      <c r="A102" s="22" t="str">
        <f t="shared" si="141"/>
        <v>4.</v>
      </c>
      <c r="B102" s="22" t="s">
        <v>158</v>
      </c>
      <c r="C102" s="22" t="s">
        <v>117</v>
      </c>
      <c r="D102" s="22" t="s">
        <v>154</v>
      </c>
      <c r="AF102" s="441">
        <f>IF(AND(COUNTIF(AG$2:AG102,AG102)=1,AG102&lt;&gt;""),AF101+1,AF101)</f>
        <v>1</v>
      </c>
      <c r="AG102" s="469" t="str">
        <f t="shared" si="142"/>
        <v/>
      </c>
      <c r="AH102" s="441">
        <f>IF(AND(COUNTIF(AI$2:AI102,AI102)=1,AI102&lt;&gt;""),AH101+1,AH101)</f>
        <v>1</v>
      </c>
      <c r="AI102" s="469" t="str">
        <f t="shared" si="143"/>
        <v/>
      </c>
      <c r="AJ102" s="498" t="str">
        <f t="shared" si="133"/>
        <v/>
      </c>
      <c r="AK102" s="498" t="str">
        <f t="shared" si="134"/>
        <v/>
      </c>
      <c r="AL102" s="441">
        <f>IF(AND(COUNTIF(AM$2:AM102,AM102)=1,AM102&lt;&gt;""),AL101+1,AL101)</f>
        <v>1</v>
      </c>
      <c r="AM102" s="469" t="str">
        <f t="shared" si="144"/>
        <v/>
      </c>
      <c r="AN102" s="441">
        <f>IF(AND(COUNTIF(AO$2:AO102,AO102)=1,AO102&lt;&gt;""),AN101+1,AN101)</f>
        <v>1</v>
      </c>
      <c r="AO102" s="469" t="str">
        <f t="shared" si="145"/>
        <v/>
      </c>
      <c r="AP102" s="498" t="str">
        <f t="shared" si="135"/>
        <v/>
      </c>
      <c r="AQ102" s="498" t="str">
        <f t="shared" si="136"/>
        <v/>
      </c>
      <c r="AR102" s="441">
        <f>IF(AND(COUNTIF(AS$2:AS102,AS102)=1,AS102&lt;&gt;""),AR101+1,AR101)</f>
        <v>1</v>
      </c>
      <c r="AS102" s="469" t="str">
        <f t="shared" si="146"/>
        <v/>
      </c>
      <c r="AT102" s="441">
        <f>IF(AND(COUNTIF(AU$2:AU102,AU102)=1,AU102&lt;&gt;""),AT101+1,AT101)</f>
        <v>1</v>
      </c>
      <c r="AU102" s="469" t="str">
        <f t="shared" si="147"/>
        <v/>
      </c>
      <c r="AV102" s="498" t="str">
        <f t="shared" si="137"/>
        <v/>
      </c>
      <c r="AW102" s="498" t="str">
        <f t="shared" si="138"/>
        <v/>
      </c>
      <c r="AX102" s="441">
        <f>IF(AND(COUNTIF(AY$2:AY102,AY102)=1,AY102&lt;&gt;""),AX101+1,AX101)</f>
        <v>1</v>
      </c>
      <c r="AY102" s="469" t="str">
        <f t="shared" si="148"/>
        <v/>
      </c>
      <c r="AZ102" s="441">
        <f>IF(AND(COUNTIF(BA$2:BA102,BA102)=1,BA102&lt;&gt;""),AZ101+1,AZ101)</f>
        <v>1</v>
      </c>
      <c r="BA102" s="469" t="str">
        <f t="shared" si="149"/>
        <v/>
      </c>
      <c r="BB102" s="498" t="str">
        <f t="shared" si="139"/>
        <v/>
      </c>
      <c r="BC102" s="498" t="str">
        <f t="shared" si="140"/>
        <v/>
      </c>
      <c r="EU102" s="1" t="str">
        <f t="shared" ca="1" si="150"/>
        <v/>
      </c>
    </row>
    <row r="103" spans="1:151">
      <c r="A103" s="23" t="str">
        <f t="shared" si="141"/>
        <v>4.</v>
      </c>
      <c r="B103" s="23" t="s">
        <v>159</v>
      </c>
      <c r="C103" s="23" t="s">
        <v>117</v>
      </c>
      <c r="D103" s="23" t="s">
        <v>155</v>
      </c>
      <c r="AF103" s="441">
        <f>IF(AND(COUNTIF(AG$2:AG103,AG103)=1,AG103&lt;&gt;""),AF102+1,AF102)</f>
        <v>1</v>
      </c>
      <c r="AG103" s="469" t="str">
        <f t="shared" si="142"/>
        <v/>
      </c>
      <c r="AH103" s="441">
        <f>IF(AND(COUNTIF(AI$2:AI103,AI103)=1,AI103&lt;&gt;""),AH102+1,AH102)</f>
        <v>1</v>
      </c>
      <c r="AI103" s="469" t="str">
        <f t="shared" si="143"/>
        <v/>
      </c>
      <c r="AJ103" s="498" t="str">
        <f t="shared" si="133"/>
        <v/>
      </c>
      <c r="AK103" s="498" t="str">
        <f t="shared" si="134"/>
        <v/>
      </c>
      <c r="AL103" s="441">
        <f>IF(AND(COUNTIF(AM$2:AM103,AM103)=1,AM103&lt;&gt;""),AL102+1,AL102)</f>
        <v>1</v>
      </c>
      <c r="AM103" s="469" t="str">
        <f t="shared" si="144"/>
        <v/>
      </c>
      <c r="AN103" s="441">
        <f>IF(AND(COUNTIF(AO$2:AO103,AO103)=1,AO103&lt;&gt;""),AN102+1,AN102)</f>
        <v>1</v>
      </c>
      <c r="AO103" s="469" t="str">
        <f t="shared" si="145"/>
        <v/>
      </c>
      <c r="AP103" s="498" t="str">
        <f t="shared" si="135"/>
        <v/>
      </c>
      <c r="AQ103" s="498" t="str">
        <f t="shared" si="136"/>
        <v/>
      </c>
      <c r="AR103" s="441">
        <f>IF(AND(COUNTIF(AS$2:AS103,AS103)=1,AS103&lt;&gt;""),AR102+1,AR102)</f>
        <v>1</v>
      </c>
      <c r="AS103" s="469" t="str">
        <f t="shared" si="146"/>
        <v/>
      </c>
      <c r="AT103" s="441">
        <f>IF(AND(COUNTIF(AU$2:AU103,AU103)=1,AU103&lt;&gt;""),AT102+1,AT102)</f>
        <v>1</v>
      </c>
      <c r="AU103" s="469" t="str">
        <f t="shared" si="147"/>
        <v/>
      </c>
      <c r="AV103" s="498" t="str">
        <f t="shared" si="137"/>
        <v/>
      </c>
      <c r="AW103" s="498" t="str">
        <f t="shared" si="138"/>
        <v/>
      </c>
      <c r="AX103" s="441">
        <f>IF(AND(COUNTIF(AY$2:AY103,AY103)=1,AY103&lt;&gt;""),AX102+1,AX102)</f>
        <v>1</v>
      </c>
      <c r="AY103" s="469" t="str">
        <f t="shared" si="148"/>
        <v/>
      </c>
      <c r="AZ103" s="441">
        <f>IF(AND(COUNTIF(BA$2:BA103,BA103)=1,BA103&lt;&gt;""),AZ102+1,AZ102)</f>
        <v>1</v>
      </c>
      <c r="BA103" s="469" t="str">
        <f t="shared" si="149"/>
        <v/>
      </c>
      <c r="BB103" s="498" t="str">
        <f t="shared" si="139"/>
        <v/>
      </c>
      <c r="BC103" s="498" t="str">
        <f t="shared" si="140"/>
        <v/>
      </c>
      <c r="EU103" s="1" t="str">
        <f t="shared" ca="1" si="150"/>
        <v/>
      </c>
    </row>
    <row r="104" spans="1:151">
      <c r="A104" s="22" t="str">
        <f t="shared" si="141"/>
        <v>4.</v>
      </c>
      <c r="B104" s="22" t="s">
        <v>160</v>
      </c>
      <c r="C104" s="22" t="s">
        <v>117</v>
      </c>
      <c r="D104" s="22" t="s">
        <v>156</v>
      </c>
      <c r="AF104" s="441">
        <f>IF(AND(COUNTIF(AG$2:AG104,AG104)=1,AG104&lt;&gt;""),AF103+1,AF103)</f>
        <v>1</v>
      </c>
      <c r="AG104" s="469" t="str">
        <f t="shared" si="142"/>
        <v/>
      </c>
      <c r="AH104" s="441">
        <f>IF(AND(COUNTIF(AI$2:AI104,AI104)=1,AI104&lt;&gt;""),AH103+1,AH103)</f>
        <v>1</v>
      </c>
      <c r="AI104" s="469" t="str">
        <f t="shared" si="143"/>
        <v/>
      </c>
      <c r="AJ104" s="498" t="str">
        <f t="shared" si="133"/>
        <v/>
      </c>
      <c r="AK104" s="498" t="str">
        <f t="shared" si="134"/>
        <v/>
      </c>
      <c r="AL104" s="441">
        <f>IF(AND(COUNTIF(AM$2:AM104,AM104)=1,AM104&lt;&gt;""),AL103+1,AL103)</f>
        <v>1</v>
      </c>
      <c r="AM104" s="469" t="str">
        <f t="shared" si="144"/>
        <v/>
      </c>
      <c r="AN104" s="441">
        <f>IF(AND(COUNTIF(AO$2:AO104,AO104)=1,AO104&lt;&gt;""),AN103+1,AN103)</f>
        <v>1</v>
      </c>
      <c r="AO104" s="469" t="str">
        <f t="shared" si="145"/>
        <v/>
      </c>
      <c r="AP104" s="498" t="str">
        <f t="shared" si="135"/>
        <v/>
      </c>
      <c r="AQ104" s="498" t="str">
        <f t="shared" si="136"/>
        <v/>
      </c>
      <c r="AR104" s="441">
        <f>IF(AND(COUNTIF(AS$2:AS104,AS104)=1,AS104&lt;&gt;""),AR103+1,AR103)</f>
        <v>1</v>
      </c>
      <c r="AS104" s="469" t="str">
        <f t="shared" si="146"/>
        <v/>
      </c>
      <c r="AT104" s="441">
        <f>IF(AND(COUNTIF(AU$2:AU104,AU104)=1,AU104&lt;&gt;""),AT103+1,AT103)</f>
        <v>1</v>
      </c>
      <c r="AU104" s="469" t="str">
        <f t="shared" si="147"/>
        <v/>
      </c>
      <c r="AV104" s="498" t="str">
        <f t="shared" si="137"/>
        <v/>
      </c>
      <c r="AW104" s="498" t="str">
        <f t="shared" si="138"/>
        <v/>
      </c>
      <c r="AX104" s="441">
        <f>IF(AND(COUNTIF(AY$2:AY104,AY104)=1,AY104&lt;&gt;""),AX103+1,AX103)</f>
        <v>1</v>
      </c>
      <c r="AY104" s="469" t="str">
        <f t="shared" si="148"/>
        <v/>
      </c>
      <c r="AZ104" s="441">
        <f>IF(AND(COUNTIF(BA$2:BA104,BA104)=1,BA104&lt;&gt;""),AZ103+1,AZ103)</f>
        <v>1</v>
      </c>
      <c r="BA104" s="469" t="str">
        <f t="shared" si="149"/>
        <v/>
      </c>
      <c r="BB104" s="498" t="str">
        <f t="shared" si="139"/>
        <v/>
      </c>
      <c r="BC104" s="498" t="str">
        <f t="shared" si="140"/>
        <v/>
      </c>
      <c r="EU104" s="1" t="str">
        <f t="shared" ca="1" si="150"/>
        <v/>
      </c>
    </row>
    <row r="105" spans="1:151">
      <c r="A105" s="23" t="str">
        <f t="shared" si="141"/>
        <v>4.</v>
      </c>
      <c r="B105" s="23" t="s">
        <v>162</v>
      </c>
      <c r="C105" s="23" t="s">
        <v>117</v>
      </c>
      <c r="D105" s="23" t="s">
        <v>163</v>
      </c>
      <c r="AF105" s="441">
        <f>IF(AND(COUNTIF(AG$2:AG105,AG105)=1,AG105&lt;&gt;""),AF104+1,AF104)</f>
        <v>1</v>
      </c>
      <c r="AG105" s="469" t="str">
        <f t="shared" si="142"/>
        <v/>
      </c>
      <c r="AH105" s="441">
        <f>IF(AND(COUNTIF(AI$2:AI105,AI105)=1,AI105&lt;&gt;""),AH104+1,AH104)</f>
        <v>1</v>
      </c>
      <c r="AI105" s="469" t="str">
        <f t="shared" si="143"/>
        <v/>
      </c>
      <c r="AJ105" s="498" t="str">
        <f t="shared" si="133"/>
        <v/>
      </c>
      <c r="AK105" s="498" t="str">
        <f t="shared" si="134"/>
        <v/>
      </c>
      <c r="AL105" s="441">
        <f>IF(AND(COUNTIF(AM$2:AM105,AM105)=1,AM105&lt;&gt;""),AL104+1,AL104)</f>
        <v>1</v>
      </c>
      <c r="AM105" s="469" t="str">
        <f t="shared" si="144"/>
        <v/>
      </c>
      <c r="AN105" s="441">
        <f>IF(AND(COUNTIF(AO$2:AO105,AO105)=1,AO105&lt;&gt;""),AN104+1,AN104)</f>
        <v>1</v>
      </c>
      <c r="AO105" s="469" t="str">
        <f t="shared" si="145"/>
        <v/>
      </c>
      <c r="AP105" s="498" t="str">
        <f t="shared" si="135"/>
        <v/>
      </c>
      <c r="AQ105" s="498" t="str">
        <f t="shared" si="136"/>
        <v/>
      </c>
      <c r="AR105" s="441">
        <f>IF(AND(COUNTIF(AS$2:AS105,AS105)=1,AS105&lt;&gt;""),AR104+1,AR104)</f>
        <v>1</v>
      </c>
      <c r="AS105" s="469" t="str">
        <f t="shared" si="146"/>
        <v/>
      </c>
      <c r="AT105" s="441">
        <f>IF(AND(COUNTIF(AU$2:AU105,AU105)=1,AU105&lt;&gt;""),AT104+1,AT104)</f>
        <v>1</v>
      </c>
      <c r="AU105" s="469" t="str">
        <f t="shared" si="147"/>
        <v/>
      </c>
      <c r="AV105" s="498" t="str">
        <f t="shared" si="137"/>
        <v/>
      </c>
      <c r="AW105" s="498" t="str">
        <f t="shared" si="138"/>
        <v/>
      </c>
      <c r="AX105" s="441">
        <f>IF(AND(COUNTIF(AY$2:AY105,AY105)=1,AY105&lt;&gt;""),AX104+1,AX104)</f>
        <v>1</v>
      </c>
      <c r="AY105" s="469" t="str">
        <f t="shared" si="148"/>
        <v/>
      </c>
      <c r="AZ105" s="441">
        <f>IF(AND(COUNTIF(BA$2:BA105,BA105)=1,BA105&lt;&gt;""),AZ104+1,AZ104)</f>
        <v>1</v>
      </c>
      <c r="BA105" s="469" t="str">
        <f t="shared" si="149"/>
        <v/>
      </c>
      <c r="BB105" s="498" t="str">
        <f t="shared" si="139"/>
        <v/>
      </c>
      <c r="BC105" s="498" t="str">
        <f t="shared" si="140"/>
        <v/>
      </c>
      <c r="EU105" s="1" t="str">
        <f t="shared" ca="1" si="150"/>
        <v/>
      </c>
    </row>
    <row r="106" spans="1:151">
      <c r="A106" s="22" t="str">
        <f t="shared" si="141"/>
        <v>5.</v>
      </c>
      <c r="B106" s="22" t="s">
        <v>193</v>
      </c>
      <c r="C106" s="22" t="s">
        <v>118</v>
      </c>
      <c r="D106" s="22" t="s">
        <v>164</v>
      </c>
      <c r="AF106" s="441">
        <f>IF(AND(COUNTIF(AG$2:AG106,AG106)=1,AG106&lt;&gt;""),AF105+1,AF105)</f>
        <v>1</v>
      </c>
      <c r="AG106" s="469" t="str">
        <f t="shared" si="142"/>
        <v/>
      </c>
      <c r="AH106" s="441">
        <f>IF(AND(COUNTIF(AI$2:AI106,AI106)=1,AI106&lt;&gt;""),AH105+1,AH105)</f>
        <v>1</v>
      </c>
      <c r="AI106" s="469" t="str">
        <f t="shared" si="143"/>
        <v/>
      </c>
      <c r="AJ106" s="498" t="str">
        <f t="shared" si="133"/>
        <v/>
      </c>
      <c r="AK106" s="498" t="str">
        <f t="shared" si="134"/>
        <v/>
      </c>
      <c r="AL106" s="441">
        <f>IF(AND(COUNTIF(AM$2:AM106,AM106)=1,AM106&lt;&gt;""),AL105+1,AL105)</f>
        <v>1</v>
      </c>
      <c r="AM106" s="469" t="str">
        <f t="shared" si="144"/>
        <v/>
      </c>
      <c r="AN106" s="441">
        <f>IF(AND(COUNTIF(AO$2:AO106,AO106)=1,AO106&lt;&gt;""),AN105+1,AN105)</f>
        <v>1</v>
      </c>
      <c r="AO106" s="469" t="str">
        <f t="shared" si="145"/>
        <v/>
      </c>
      <c r="AP106" s="498" t="str">
        <f t="shared" si="135"/>
        <v/>
      </c>
      <c r="AQ106" s="498" t="str">
        <f t="shared" si="136"/>
        <v/>
      </c>
      <c r="AR106" s="441">
        <f>IF(AND(COUNTIF(AS$2:AS106,AS106)=1,AS106&lt;&gt;""),AR105+1,AR105)</f>
        <v>1</v>
      </c>
      <c r="AS106" s="469" t="str">
        <f t="shared" si="146"/>
        <v/>
      </c>
      <c r="AT106" s="441">
        <f>IF(AND(COUNTIF(AU$2:AU106,AU106)=1,AU106&lt;&gt;""),AT105+1,AT105)</f>
        <v>1</v>
      </c>
      <c r="AU106" s="469" t="str">
        <f t="shared" si="147"/>
        <v/>
      </c>
      <c r="AV106" s="498" t="str">
        <f t="shared" si="137"/>
        <v/>
      </c>
      <c r="AW106" s="498" t="str">
        <f t="shared" si="138"/>
        <v/>
      </c>
      <c r="AX106" s="441">
        <f>IF(AND(COUNTIF(AY$2:AY106,AY106)=1,AY106&lt;&gt;""),AX105+1,AX105)</f>
        <v>1</v>
      </c>
      <c r="AY106" s="469" t="str">
        <f t="shared" si="148"/>
        <v/>
      </c>
      <c r="AZ106" s="441">
        <f>IF(AND(COUNTIF(BA$2:BA106,BA106)=1,BA106&lt;&gt;""),AZ105+1,AZ105)</f>
        <v>1</v>
      </c>
      <c r="BA106" s="469" t="str">
        <f t="shared" si="149"/>
        <v/>
      </c>
      <c r="BB106" s="498" t="str">
        <f t="shared" si="139"/>
        <v/>
      </c>
      <c r="BC106" s="498" t="str">
        <f t="shared" si="140"/>
        <v/>
      </c>
      <c r="EU106" s="1" t="str">
        <f t="shared" ca="1" si="150"/>
        <v/>
      </c>
    </row>
    <row r="107" spans="1:151">
      <c r="A107" s="23" t="str">
        <f t="shared" si="141"/>
        <v>5.</v>
      </c>
      <c r="B107" s="23" t="s">
        <v>194</v>
      </c>
      <c r="C107" s="23" t="s">
        <v>118</v>
      </c>
      <c r="D107" s="23" t="s">
        <v>165</v>
      </c>
      <c r="AF107" s="441">
        <f>IF(AND(COUNTIF(AG$2:AG107,AG107)=1,AG107&lt;&gt;""),AF106+1,AF106)</f>
        <v>1</v>
      </c>
      <c r="AG107" s="469" t="str">
        <f t="shared" si="142"/>
        <v/>
      </c>
      <c r="AH107" s="441">
        <f>IF(AND(COUNTIF(AI$2:AI107,AI107)=1,AI107&lt;&gt;""),AH106+1,AH106)</f>
        <v>1</v>
      </c>
      <c r="AI107" s="469" t="str">
        <f t="shared" si="143"/>
        <v/>
      </c>
      <c r="AJ107" s="498" t="str">
        <f t="shared" si="133"/>
        <v/>
      </c>
      <c r="AK107" s="498" t="str">
        <f t="shared" si="134"/>
        <v/>
      </c>
      <c r="AL107" s="441">
        <f>IF(AND(COUNTIF(AM$2:AM107,AM107)=1,AM107&lt;&gt;""),AL106+1,AL106)</f>
        <v>1</v>
      </c>
      <c r="AM107" s="469" t="str">
        <f t="shared" si="144"/>
        <v/>
      </c>
      <c r="AN107" s="441">
        <f>IF(AND(COUNTIF(AO$2:AO107,AO107)=1,AO107&lt;&gt;""),AN106+1,AN106)</f>
        <v>1</v>
      </c>
      <c r="AO107" s="469" t="str">
        <f t="shared" si="145"/>
        <v/>
      </c>
      <c r="AP107" s="498" t="str">
        <f t="shared" si="135"/>
        <v/>
      </c>
      <c r="AQ107" s="498" t="str">
        <f t="shared" si="136"/>
        <v/>
      </c>
      <c r="AR107" s="441">
        <f>IF(AND(COUNTIF(AS$2:AS107,AS107)=1,AS107&lt;&gt;""),AR106+1,AR106)</f>
        <v>1</v>
      </c>
      <c r="AS107" s="469" t="str">
        <f t="shared" si="146"/>
        <v/>
      </c>
      <c r="AT107" s="441">
        <f>IF(AND(COUNTIF(AU$2:AU107,AU107)=1,AU107&lt;&gt;""),AT106+1,AT106)</f>
        <v>1</v>
      </c>
      <c r="AU107" s="469" t="str">
        <f t="shared" si="147"/>
        <v/>
      </c>
      <c r="AV107" s="498" t="str">
        <f t="shared" si="137"/>
        <v/>
      </c>
      <c r="AW107" s="498" t="str">
        <f t="shared" si="138"/>
        <v/>
      </c>
      <c r="AX107" s="441">
        <f>IF(AND(COUNTIF(AY$2:AY107,AY107)=1,AY107&lt;&gt;""),AX106+1,AX106)</f>
        <v>1</v>
      </c>
      <c r="AY107" s="469" t="str">
        <f t="shared" si="148"/>
        <v/>
      </c>
      <c r="AZ107" s="441">
        <f>IF(AND(COUNTIF(BA$2:BA107,BA107)=1,BA107&lt;&gt;""),AZ106+1,AZ106)</f>
        <v>1</v>
      </c>
      <c r="BA107" s="469" t="str">
        <f t="shared" si="149"/>
        <v/>
      </c>
      <c r="BB107" s="498" t="str">
        <f t="shared" si="139"/>
        <v/>
      </c>
      <c r="BC107" s="498" t="str">
        <f t="shared" si="140"/>
        <v/>
      </c>
      <c r="EU107" s="1" t="str">
        <f t="shared" ca="1" si="150"/>
        <v/>
      </c>
    </row>
    <row r="108" spans="1:151">
      <c r="A108" s="22" t="str">
        <f t="shared" si="141"/>
        <v>5.</v>
      </c>
      <c r="B108" s="22" t="s">
        <v>195</v>
      </c>
      <c r="C108" s="22" t="s">
        <v>118</v>
      </c>
      <c r="D108" s="22" t="s">
        <v>166</v>
      </c>
      <c r="AF108" s="441">
        <f>IF(AND(COUNTIF(AG$2:AG108,AG108)=1,AG108&lt;&gt;""),AF107+1,AF107)</f>
        <v>1</v>
      </c>
      <c r="AG108" s="469" t="str">
        <f t="shared" si="142"/>
        <v/>
      </c>
      <c r="AH108" s="441">
        <f>IF(AND(COUNTIF(AI$2:AI108,AI108)=1,AI108&lt;&gt;""),AH107+1,AH107)</f>
        <v>1</v>
      </c>
      <c r="AI108" s="469" t="str">
        <f t="shared" si="143"/>
        <v/>
      </c>
      <c r="AJ108" s="498" t="str">
        <f t="shared" si="133"/>
        <v/>
      </c>
      <c r="AK108" s="498" t="str">
        <f t="shared" si="134"/>
        <v/>
      </c>
      <c r="AL108" s="441">
        <f>IF(AND(COUNTIF(AM$2:AM108,AM108)=1,AM108&lt;&gt;""),AL107+1,AL107)</f>
        <v>1</v>
      </c>
      <c r="AM108" s="469" t="str">
        <f t="shared" si="144"/>
        <v/>
      </c>
      <c r="AN108" s="441">
        <f>IF(AND(COUNTIF(AO$2:AO108,AO108)=1,AO108&lt;&gt;""),AN107+1,AN107)</f>
        <v>1</v>
      </c>
      <c r="AO108" s="469" t="str">
        <f t="shared" si="145"/>
        <v/>
      </c>
      <c r="AP108" s="498" t="str">
        <f t="shared" si="135"/>
        <v/>
      </c>
      <c r="AQ108" s="498" t="str">
        <f t="shared" si="136"/>
        <v/>
      </c>
      <c r="AR108" s="441">
        <f>IF(AND(COUNTIF(AS$2:AS108,AS108)=1,AS108&lt;&gt;""),AR107+1,AR107)</f>
        <v>1</v>
      </c>
      <c r="AS108" s="469" t="str">
        <f t="shared" si="146"/>
        <v/>
      </c>
      <c r="AT108" s="441">
        <f>IF(AND(COUNTIF(AU$2:AU108,AU108)=1,AU108&lt;&gt;""),AT107+1,AT107)</f>
        <v>1</v>
      </c>
      <c r="AU108" s="469" t="str">
        <f t="shared" si="147"/>
        <v/>
      </c>
      <c r="AV108" s="498" t="str">
        <f t="shared" si="137"/>
        <v/>
      </c>
      <c r="AW108" s="498" t="str">
        <f t="shared" si="138"/>
        <v/>
      </c>
      <c r="AX108" s="441">
        <f>IF(AND(COUNTIF(AY$2:AY108,AY108)=1,AY108&lt;&gt;""),AX107+1,AX107)</f>
        <v>1</v>
      </c>
      <c r="AY108" s="469" t="str">
        <f t="shared" si="148"/>
        <v/>
      </c>
      <c r="AZ108" s="441">
        <f>IF(AND(COUNTIF(BA$2:BA108,BA108)=1,BA108&lt;&gt;""),AZ107+1,AZ107)</f>
        <v>1</v>
      </c>
      <c r="BA108" s="469" t="str">
        <f t="shared" si="149"/>
        <v/>
      </c>
      <c r="BB108" s="498" t="str">
        <f t="shared" si="139"/>
        <v/>
      </c>
      <c r="BC108" s="498" t="str">
        <f t="shared" si="140"/>
        <v/>
      </c>
      <c r="EU108" s="1" t="str">
        <f t="shared" ca="1" si="150"/>
        <v/>
      </c>
    </row>
    <row r="109" spans="1:151">
      <c r="A109" s="23" t="str">
        <f t="shared" si="141"/>
        <v>5.</v>
      </c>
      <c r="B109" s="23" t="s">
        <v>196</v>
      </c>
      <c r="C109" s="23" t="s">
        <v>118</v>
      </c>
      <c r="D109" s="23" t="s">
        <v>167</v>
      </c>
      <c r="AF109" s="441">
        <f>IF(AND(COUNTIF(AG$2:AG109,AG109)=1,AG109&lt;&gt;""),AF108+1,AF108)</f>
        <v>1</v>
      </c>
      <c r="AG109" s="469" t="str">
        <f t="shared" si="142"/>
        <v/>
      </c>
      <c r="AH109" s="441">
        <f>IF(AND(COUNTIF(AI$2:AI109,AI109)=1,AI109&lt;&gt;""),AH108+1,AH108)</f>
        <v>1</v>
      </c>
      <c r="AI109" s="469" t="str">
        <f t="shared" si="143"/>
        <v/>
      </c>
      <c r="AJ109" s="498" t="str">
        <f t="shared" si="133"/>
        <v/>
      </c>
      <c r="AK109" s="498" t="str">
        <f t="shared" si="134"/>
        <v/>
      </c>
      <c r="AL109" s="441">
        <f>IF(AND(COUNTIF(AM$2:AM109,AM109)=1,AM109&lt;&gt;""),AL108+1,AL108)</f>
        <v>1</v>
      </c>
      <c r="AM109" s="469" t="str">
        <f t="shared" si="144"/>
        <v/>
      </c>
      <c r="AN109" s="441">
        <f>IF(AND(COUNTIF(AO$2:AO109,AO109)=1,AO109&lt;&gt;""),AN108+1,AN108)</f>
        <v>1</v>
      </c>
      <c r="AO109" s="469" t="str">
        <f t="shared" si="145"/>
        <v/>
      </c>
      <c r="AP109" s="498" t="str">
        <f t="shared" si="135"/>
        <v/>
      </c>
      <c r="AQ109" s="498" t="str">
        <f t="shared" si="136"/>
        <v/>
      </c>
      <c r="AR109" s="441">
        <f>IF(AND(COUNTIF(AS$2:AS109,AS109)=1,AS109&lt;&gt;""),AR108+1,AR108)</f>
        <v>1</v>
      </c>
      <c r="AS109" s="469" t="str">
        <f t="shared" si="146"/>
        <v/>
      </c>
      <c r="AT109" s="441">
        <f>IF(AND(COUNTIF(AU$2:AU109,AU109)=1,AU109&lt;&gt;""),AT108+1,AT108)</f>
        <v>1</v>
      </c>
      <c r="AU109" s="469" t="str">
        <f t="shared" si="147"/>
        <v/>
      </c>
      <c r="AV109" s="498" t="str">
        <f t="shared" si="137"/>
        <v/>
      </c>
      <c r="AW109" s="498" t="str">
        <f t="shared" si="138"/>
        <v/>
      </c>
      <c r="AX109" s="441">
        <f>IF(AND(COUNTIF(AY$2:AY109,AY109)=1,AY109&lt;&gt;""),AX108+1,AX108)</f>
        <v>1</v>
      </c>
      <c r="AY109" s="469" t="str">
        <f t="shared" si="148"/>
        <v/>
      </c>
      <c r="AZ109" s="441">
        <f>IF(AND(COUNTIF(BA$2:BA109,BA109)=1,BA109&lt;&gt;""),AZ108+1,AZ108)</f>
        <v>1</v>
      </c>
      <c r="BA109" s="469" t="str">
        <f t="shared" si="149"/>
        <v/>
      </c>
      <c r="BB109" s="498" t="str">
        <f t="shared" si="139"/>
        <v/>
      </c>
      <c r="BC109" s="498" t="str">
        <f t="shared" si="140"/>
        <v/>
      </c>
      <c r="EU109" s="1" t="str">
        <f t="shared" ca="1" si="150"/>
        <v/>
      </c>
    </row>
    <row r="110" spans="1:151">
      <c r="A110" s="22" t="str">
        <f t="shared" si="141"/>
        <v>5.</v>
      </c>
      <c r="B110" s="22" t="s">
        <v>197</v>
      </c>
      <c r="C110" s="22" t="s">
        <v>118</v>
      </c>
      <c r="D110" s="532" t="s">
        <v>168</v>
      </c>
      <c r="AF110" s="441">
        <f>IF(AND(COUNTIF(AG$2:AG110,AG110)=1,AG110&lt;&gt;""),AF109+1,AF109)</f>
        <v>1</v>
      </c>
      <c r="AG110" s="469" t="str">
        <f t="shared" si="142"/>
        <v/>
      </c>
      <c r="AH110" s="441">
        <f>IF(AND(COUNTIF(AI$2:AI110,AI110)=1,AI110&lt;&gt;""),AH109+1,AH109)</f>
        <v>1</v>
      </c>
      <c r="AI110" s="469" t="str">
        <f t="shared" si="143"/>
        <v/>
      </c>
      <c r="AJ110" s="498" t="str">
        <f t="shared" si="133"/>
        <v/>
      </c>
      <c r="AK110" s="498" t="str">
        <f t="shared" si="134"/>
        <v/>
      </c>
      <c r="AL110" s="441">
        <f>IF(AND(COUNTIF(AM$2:AM110,AM110)=1,AM110&lt;&gt;""),AL109+1,AL109)</f>
        <v>1</v>
      </c>
      <c r="AM110" s="469" t="str">
        <f t="shared" si="144"/>
        <v/>
      </c>
      <c r="AN110" s="441">
        <f>IF(AND(COUNTIF(AO$2:AO110,AO110)=1,AO110&lt;&gt;""),AN109+1,AN109)</f>
        <v>1</v>
      </c>
      <c r="AO110" s="469" t="str">
        <f t="shared" si="145"/>
        <v/>
      </c>
      <c r="AP110" s="498" t="str">
        <f t="shared" si="135"/>
        <v/>
      </c>
      <c r="AQ110" s="498" t="str">
        <f t="shared" si="136"/>
        <v/>
      </c>
      <c r="AR110" s="441">
        <f>IF(AND(COUNTIF(AS$2:AS110,AS110)=1,AS110&lt;&gt;""),AR109+1,AR109)</f>
        <v>1</v>
      </c>
      <c r="AS110" s="469" t="str">
        <f t="shared" si="146"/>
        <v/>
      </c>
      <c r="AT110" s="441">
        <f>IF(AND(COUNTIF(AU$2:AU110,AU110)=1,AU110&lt;&gt;""),AT109+1,AT109)</f>
        <v>1</v>
      </c>
      <c r="AU110" s="469" t="str">
        <f t="shared" si="147"/>
        <v/>
      </c>
      <c r="AV110" s="498" t="str">
        <f t="shared" si="137"/>
        <v/>
      </c>
      <c r="AW110" s="498" t="str">
        <f t="shared" si="138"/>
        <v/>
      </c>
      <c r="AX110" s="441">
        <f>IF(AND(COUNTIF(AY$2:AY110,AY110)=1,AY110&lt;&gt;""),AX109+1,AX109)</f>
        <v>1</v>
      </c>
      <c r="AY110" s="469" t="str">
        <f t="shared" si="148"/>
        <v/>
      </c>
      <c r="AZ110" s="441">
        <f>IF(AND(COUNTIF(BA$2:BA110,BA110)=1,BA110&lt;&gt;""),AZ109+1,AZ109)</f>
        <v>1</v>
      </c>
      <c r="BA110" s="469" t="str">
        <f t="shared" si="149"/>
        <v/>
      </c>
      <c r="BB110" s="498" t="str">
        <f t="shared" si="139"/>
        <v/>
      </c>
      <c r="BC110" s="498" t="str">
        <f t="shared" si="140"/>
        <v/>
      </c>
      <c r="EU110" s="1" t="str">
        <f t="shared" ca="1" si="150"/>
        <v/>
      </c>
    </row>
    <row r="111" spans="1:151" ht="25.5">
      <c r="A111" s="23" t="str">
        <f t="shared" si="141"/>
        <v>6.</v>
      </c>
      <c r="B111" s="23" t="s">
        <v>198</v>
      </c>
      <c r="C111" s="23" t="s">
        <v>119</v>
      </c>
      <c r="D111" s="23" t="s">
        <v>169</v>
      </c>
      <c r="AF111" s="441">
        <f>IF(AND(COUNTIF(AG$2:AG111,AG111)=1,AG111&lt;&gt;""),AF110+1,AF110)</f>
        <v>1</v>
      </c>
      <c r="AG111" s="469" t="str">
        <f t="shared" si="142"/>
        <v/>
      </c>
      <c r="AH111" s="441">
        <f>IF(AND(COUNTIF(AI$2:AI111,AI111)=1,AI111&lt;&gt;""),AH110+1,AH110)</f>
        <v>1</v>
      </c>
      <c r="AI111" s="469" t="str">
        <f t="shared" si="143"/>
        <v/>
      </c>
      <c r="AJ111" s="498" t="str">
        <f t="shared" si="133"/>
        <v/>
      </c>
      <c r="AK111" s="498" t="str">
        <f t="shared" si="134"/>
        <v/>
      </c>
      <c r="AL111" s="441">
        <f>IF(AND(COUNTIF(AM$2:AM111,AM111)=1,AM111&lt;&gt;""),AL110+1,AL110)</f>
        <v>1</v>
      </c>
      <c r="AM111" s="469" t="str">
        <f t="shared" si="144"/>
        <v/>
      </c>
      <c r="AN111" s="441">
        <f>IF(AND(COUNTIF(AO$2:AO111,AO111)=1,AO111&lt;&gt;""),AN110+1,AN110)</f>
        <v>1</v>
      </c>
      <c r="AO111" s="469" t="str">
        <f t="shared" si="145"/>
        <v/>
      </c>
      <c r="AP111" s="498" t="str">
        <f t="shared" si="135"/>
        <v/>
      </c>
      <c r="AQ111" s="498" t="str">
        <f t="shared" si="136"/>
        <v/>
      </c>
      <c r="AR111" s="441">
        <f>IF(AND(COUNTIF(AS$2:AS111,AS111)=1,AS111&lt;&gt;""),AR110+1,AR110)</f>
        <v>1</v>
      </c>
      <c r="AS111" s="469" t="str">
        <f t="shared" si="146"/>
        <v/>
      </c>
      <c r="AT111" s="441">
        <f>IF(AND(COUNTIF(AU$2:AU111,AU111)=1,AU111&lt;&gt;""),AT110+1,AT110)</f>
        <v>1</v>
      </c>
      <c r="AU111" s="469" t="str">
        <f t="shared" si="147"/>
        <v/>
      </c>
      <c r="AV111" s="498" t="str">
        <f t="shared" si="137"/>
        <v/>
      </c>
      <c r="AW111" s="498" t="str">
        <f t="shared" si="138"/>
        <v/>
      </c>
      <c r="AX111" s="441">
        <f>IF(AND(COUNTIF(AY$2:AY111,AY111)=1,AY111&lt;&gt;""),AX110+1,AX110)</f>
        <v>1</v>
      </c>
      <c r="AY111" s="469" t="str">
        <f t="shared" si="148"/>
        <v/>
      </c>
      <c r="AZ111" s="441">
        <f>IF(AND(COUNTIF(BA$2:BA111,BA111)=1,BA111&lt;&gt;""),AZ110+1,AZ110)</f>
        <v>1</v>
      </c>
      <c r="BA111" s="469" t="str">
        <f t="shared" si="149"/>
        <v/>
      </c>
      <c r="BB111" s="498" t="str">
        <f t="shared" si="139"/>
        <v/>
      </c>
      <c r="BC111" s="498" t="str">
        <f t="shared" si="140"/>
        <v/>
      </c>
      <c r="EU111" s="1" t="str">
        <f t="shared" ca="1" si="150"/>
        <v/>
      </c>
    </row>
    <row r="112" spans="1:151" ht="25.5">
      <c r="A112" s="22" t="str">
        <f t="shared" si="141"/>
        <v>6.</v>
      </c>
      <c r="B112" s="22" t="s">
        <v>199</v>
      </c>
      <c r="C112" s="22" t="s">
        <v>119</v>
      </c>
      <c r="D112" s="22" t="s">
        <v>170</v>
      </c>
      <c r="AF112" s="441">
        <f>IF(AND(COUNTIF(AG$2:AG112,AG112)=1,AG112&lt;&gt;""),AF111+1,AF111)</f>
        <v>1</v>
      </c>
      <c r="AG112" s="469" t="str">
        <f t="shared" si="142"/>
        <v/>
      </c>
      <c r="AH112" s="441">
        <f>IF(AND(COUNTIF(AI$2:AI112,AI112)=1,AI112&lt;&gt;""),AH111+1,AH111)</f>
        <v>1</v>
      </c>
      <c r="AI112" s="469" t="str">
        <f t="shared" si="143"/>
        <v/>
      </c>
      <c r="AJ112" s="498" t="str">
        <f t="shared" si="133"/>
        <v/>
      </c>
      <c r="AK112" s="498" t="str">
        <f t="shared" si="134"/>
        <v/>
      </c>
      <c r="AL112" s="441">
        <f>IF(AND(COUNTIF(AM$2:AM112,AM112)=1,AM112&lt;&gt;""),AL111+1,AL111)</f>
        <v>1</v>
      </c>
      <c r="AM112" s="469" t="str">
        <f t="shared" si="144"/>
        <v/>
      </c>
      <c r="AN112" s="441">
        <f>IF(AND(COUNTIF(AO$2:AO112,AO112)=1,AO112&lt;&gt;""),AN111+1,AN111)</f>
        <v>1</v>
      </c>
      <c r="AO112" s="469" t="str">
        <f t="shared" si="145"/>
        <v/>
      </c>
      <c r="AP112" s="498" t="str">
        <f t="shared" si="135"/>
        <v/>
      </c>
      <c r="AQ112" s="498" t="str">
        <f t="shared" si="136"/>
        <v/>
      </c>
      <c r="AR112" s="441">
        <f>IF(AND(COUNTIF(AS$2:AS112,AS112)=1,AS112&lt;&gt;""),AR111+1,AR111)</f>
        <v>1</v>
      </c>
      <c r="AS112" s="469" t="str">
        <f t="shared" si="146"/>
        <v/>
      </c>
      <c r="AT112" s="441">
        <f>IF(AND(COUNTIF(AU$2:AU112,AU112)=1,AU112&lt;&gt;""),AT111+1,AT111)</f>
        <v>1</v>
      </c>
      <c r="AU112" s="469" t="str">
        <f t="shared" si="147"/>
        <v/>
      </c>
      <c r="AV112" s="498" t="str">
        <f t="shared" si="137"/>
        <v/>
      </c>
      <c r="AW112" s="498" t="str">
        <f t="shared" si="138"/>
        <v/>
      </c>
      <c r="AX112" s="441">
        <f>IF(AND(COUNTIF(AY$2:AY112,AY112)=1,AY112&lt;&gt;""),AX111+1,AX111)</f>
        <v>1</v>
      </c>
      <c r="AY112" s="469" t="str">
        <f t="shared" si="148"/>
        <v/>
      </c>
      <c r="AZ112" s="441">
        <f>IF(AND(COUNTIF(BA$2:BA112,BA112)=1,BA112&lt;&gt;""),AZ111+1,AZ111)</f>
        <v>1</v>
      </c>
      <c r="BA112" s="469" t="str">
        <f t="shared" si="149"/>
        <v/>
      </c>
      <c r="BB112" s="498" t="str">
        <f t="shared" si="139"/>
        <v/>
      </c>
      <c r="BC112" s="498" t="str">
        <f t="shared" si="140"/>
        <v/>
      </c>
      <c r="EU112" s="1" t="str">
        <f t="shared" ca="1" si="150"/>
        <v/>
      </c>
    </row>
    <row r="113" spans="1:151">
      <c r="A113" s="23" t="str">
        <f t="shared" si="141"/>
        <v>6.</v>
      </c>
      <c r="B113" s="23" t="s">
        <v>200</v>
      </c>
      <c r="C113" s="23" t="s">
        <v>119</v>
      </c>
      <c r="D113" s="23" t="s">
        <v>171</v>
      </c>
      <c r="AF113" s="441">
        <f>IF(AND(COUNTIF(AG$2:AG113,AG113)=1,AG113&lt;&gt;""),AF112+1,AF112)</f>
        <v>1</v>
      </c>
      <c r="AG113" s="469" t="str">
        <f t="shared" si="142"/>
        <v/>
      </c>
      <c r="AH113" s="441">
        <f>IF(AND(COUNTIF(AI$2:AI113,AI113)=1,AI113&lt;&gt;""),AH112+1,AH112)</f>
        <v>1</v>
      </c>
      <c r="AI113" s="469" t="str">
        <f t="shared" si="143"/>
        <v/>
      </c>
      <c r="AJ113" s="498" t="str">
        <f t="shared" si="133"/>
        <v/>
      </c>
      <c r="AK113" s="498" t="str">
        <f t="shared" si="134"/>
        <v/>
      </c>
      <c r="AL113" s="441">
        <f>IF(AND(COUNTIF(AM$2:AM113,AM113)=1,AM113&lt;&gt;""),AL112+1,AL112)</f>
        <v>1</v>
      </c>
      <c r="AM113" s="469" t="str">
        <f t="shared" si="144"/>
        <v/>
      </c>
      <c r="AN113" s="441">
        <f>IF(AND(COUNTIF(AO$2:AO113,AO113)=1,AO113&lt;&gt;""),AN112+1,AN112)</f>
        <v>1</v>
      </c>
      <c r="AO113" s="469" t="str">
        <f t="shared" si="145"/>
        <v/>
      </c>
      <c r="AP113" s="498" t="str">
        <f t="shared" si="135"/>
        <v/>
      </c>
      <c r="AQ113" s="498" t="str">
        <f t="shared" si="136"/>
        <v/>
      </c>
      <c r="AR113" s="441">
        <f>IF(AND(COUNTIF(AS$2:AS113,AS113)=1,AS113&lt;&gt;""),AR112+1,AR112)</f>
        <v>1</v>
      </c>
      <c r="AS113" s="469" t="str">
        <f t="shared" si="146"/>
        <v/>
      </c>
      <c r="AT113" s="441">
        <f>IF(AND(COUNTIF(AU$2:AU113,AU113)=1,AU113&lt;&gt;""),AT112+1,AT112)</f>
        <v>1</v>
      </c>
      <c r="AU113" s="469" t="str">
        <f t="shared" si="147"/>
        <v/>
      </c>
      <c r="AV113" s="498" t="str">
        <f t="shared" si="137"/>
        <v/>
      </c>
      <c r="AW113" s="498" t="str">
        <f t="shared" si="138"/>
        <v/>
      </c>
      <c r="AX113" s="441">
        <f>IF(AND(COUNTIF(AY$2:AY113,AY113)=1,AY113&lt;&gt;""),AX112+1,AX112)</f>
        <v>1</v>
      </c>
      <c r="AY113" s="469" t="str">
        <f t="shared" si="148"/>
        <v/>
      </c>
      <c r="AZ113" s="441">
        <f>IF(AND(COUNTIF(BA$2:BA113,BA113)=1,BA113&lt;&gt;""),AZ112+1,AZ112)</f>
        <v>1</v>
      </c>
      <c r="BA113" s="469" t="str">
        <f t="shared" si="149"/>
        <v/>
      </c>
      <c r="BB113" s="498" t="str">
        <f t="shared" si="139"/>
        <v/>
      </c>
      <c r="BC113" s="498" t="str">
        <f t="shared" si="140"/>
        <v/>
      </c>
      <c r="EU113" s="1" t="str">
        <f t="shared" ca="1" si="150"/>
        <v/>
      </c>
    </row>
    <row r="114" spans="1:151">
      <c r="A114" s="22" t="str">
        <f t="shared" si="141"/>
        <v>6.</v>
      </c>
      <c r="B114" s="22" t="s">
        <v>201</v>
      </c>
      <c r="C114" s="22" t="s">
        <v>119</v>
      </c>
      <c r="D114" s="22" t="s">
        <v>172</v>
      </c>
      <c r="AF114" s="441">
        <f>IF(AND(COUNTIF(AG$2:AG114,AG114)=1,AG114&lt;&gt;""),AF113+1,AF113)</f>
        <v>1</v>
      </c>
      <c r="AG114" s="469" t="str">
        <f t="shared" si="142"/>
        <v/>
      </c>
      <c r="AH114" s="441">
        <f>IF(AND(COUNTIF(AI$2:AI114,AI114)=1,AI114&lt;&gt;""),AH113+1,AH113)</f>
        <v>1</v>
      </c>
      <c r="AI114" s="469" t="str">
        <f t="shared" si="143"/>
        <v/>
      </c>
      <c r="AJ114" s="498" t="str">
        <f t="shared" si="133"/>
        <v/>
      </c>
      <c r="AK114" s="498" t="str">
        <f t="shared" si="134"/>
        <v/>
      </c>
      <c r="AL114" s="441">
        <f>IF(AND(COUNTIF(AM$2:AM114,AM114)=1,AM114&lt;&gt;""),AL113+1,AL113)</f>
        <v>1</v>
      </c>
      <c r="AM114" s="469" t="str">
        <f t="shared" si="144"/>
        <v/>
      </c>
      <c r="AN114" s="441">
        <f>IF(AND(COUNTIF(AO$2:AO114,AO114)=1,AO114&lt;&gt;""),AN113+1,AN113)</f>
        <v>1</v>
      </c>
      <c r="AO114" s="469" t="str">
        <f t="shared" si="145"/>
        <v/>
      </c>
      <c r="AP114" s="498" t="str">
        <f t="shared" si="135"/>
        <v/>
      </c>
      <c r="AQ114" s="498" t="str">
        <f t="shared" si="136"/>
        <v/>
      </c>
      <c r="AR114" s="441">
        <f>IF(AND(COUNTIF(AS$2:AS114,AS114)=1,AS114&lt;&gt;""),AR113+1,AR113)</f>
        <v>1</v>
      </c>
      <c r="AS114" s="469" t="str">
        <f t="shared" si="146"/>
        <v/>
      </c>
      <c r="AT114" s="441">
        <f>IF(AND(COUNTIF(AU$2:AU114,AU114)=1,AU114&lt;&gt;""),AT113+1,AT113)</f>
        <v>1</v>
      </c>
      <c r="AU114" s="469" t="str">
        <f t="shared" si="147"/>
        <v/>
      </c>
      <c r="AV114" s="498" t="str">
        <f t="shared" si="137"/>
        <v/>
      </c>
      <c r="AW114" s="498" t="str">
        <f t="shared" si="138"/>
        <v/>
      </c>
      <c r="AX114" s="441">
        <f>IF(AND(COUNTIF(AY$2:AY114,AY114)=1,AY114&lt;&gt;""),AX113+1,AX113)</f>
        <v>1</v>
      </c>
      <c r="AY114" s="469" t="str">
        <f t="shared" si="148"/>
        <v/>
      </c>
      <c r="AZ114" s="441">
        <f>IF(AND(COUNTIF(BA$2:BA114,BA114)=1,BA114&lt;&gt;""),AZ113+1,AZ113)</f>
        <v>1</v>
      </c>
      <c r="BA114" s="469" t="str">
        <f t="shared" si="149"/>
        <v/>
      </c>
      <c r="BB114" s="498" t="str">
        <f t="shared" si="139"/>
        <v/>
      </c>
      <c r="BC114" s="498" t="str">
        <f t="shared" si="140"/>
        <v/>
      </c>
      <c r="EU114" s="1" t="str">
        <f t="shared" ca="1" si="150"/>
        <v/>
      </c>
    </row>
    <row r="115" spans="1:151">
      <c r="A115" s="23" t="str">
        <f t="shared" si="141"/>
        <v>6.</v>
      </c>
      <c r="B115" s="23" t="s">
        <v>202</v>
      </c>
      <c r="C115" s="23" t="s">
        <v>119</v>
      </c>
      <c r="D115" s="23" t="s">
        <v>173</v>
      </c>
      <c r="AF115" s="441">
        <f>IF(AND(COUNTIF(AG$2:AG115,AG115)=1,AG115&lt;&gt;""),AF114+1,AF114)</f>
        <v>1</v>
      </c>
      <c r="AG115" s="469" t="str">
        <f t="shared" si="142"/>
        <v/>
      </c>
      <c r="AH115" s="441">
        <f>IF(AND(COUNTIF(AI$2:AI115,AI115)=1,AI115&lt;&gt;""),AH114+1,AH114)</f>
        <v>1</v>
      </c>
      <c r="AI115" s="469" t="str">
        <f t="shared" si="143"/>
        <v/>
      </c>
      <c r="AJ115" s="498" t="str">
        <f t="shared" si="133"/>
        <v/>
      </c>
      <c r="AK115" s="498" t="str">
        <f t="shared" si="134"/>
        <v/>
      </c>
      <c r="AL115" s="441">
        <f>IF(AND(COUNTIF(AM$2:AM115,AM115)=1,AM115&lt;&gt;""),AL114+1,AL114)</f>
        <v>1</v>
      </c>
      <c r="AM115" s="469" t="str">
        <f t="shared" si="144"/>
        <v/>
      </c>
      <c r="AN115" s="441">
        <f>IF(AND(COUNTIF(AO$2:AO115,AO115)=1,AO115&lt;&gt;""),AN114+1,AN114)</f>
        <v>1</v>
      </c>
      <c r="AO115" s="469" t="str">
        <f t="shared" si="145"/>
        <v/>
      </c>
      <c r="AP115" s="498" t="str">
        <f t="shared" si="135"/>
        <v/>
      </c>
      <c r="AQ115" s="498" t="str">
        <f t="shared" si="136"/>
        <v/>
      </c>
      <c r="AR115" s="441">
        <f>IF(AND(COUNTIF(AS$2:AS115,AS115)=1,AS115&lt;&gt;""),AR114+1,AR114)</f>
        <v>1</v>
      </c>
      <c r="AS115" s="469" t="str">
        <f t="shared" si="146"/>
        <v/>
      </c>
      <c r="AT115" s="441">
        <f>IF(AND(COUNTIF(AU$2:AU115,AU115)=1,AU115&lt;&gt;""),AT114+1,AT114)</f>
        <v>1</v>
      </c>
      <c r="AU115" s="469" t="str">
        <f t="shared" si="147"/>
        <v/>
      </c>
      <c r="AV115" s="498" t="str">
        <f t="shared" si="137"/>
        <v/>
      </c>
      <c r="AW115" s="498" t="str">
        <f t="shared" si="138"/>
        <v/>
      </c>
      <c r="AX115" s="441">
        <f>IF(AND(COUNTIF(AY$2:AY115,AY115)=1,AY115&lt;&gt;""),AX114+1,AX114)</f>
        <v>1</v>
      </c>
      <c r="AY115" s="469" t="str">
        <f t="shared" si="148"/>
        <v/>
      </c>
      <c r="AZ115" s="441">
        <f>IF(AND(COUNTIF(BA$2:BA115,BA115)=1,BA115&lt;&gt;""),AZ114+1,AZ114)</f>
        <v>1</v>
      </c>
      <c r="BA115" s="469" t="str">
        <f t="shared" si="149"/>
        <v/>
      </c>
      <c r="BB115" s="498" t="str">
        <f t="shared" si="139"/>
        <v/>
      </c>
      <c r="BC115" s="498" t="str">
        <f t="shared" si="140"/>
        <v/>
      </c>
      <c r="EU115" s="1" t="str">
        <f t="shared" ca="1" si="150"/>
        <v/>
      </c>
    </row>
    <row r="116" spans="1:151">
      <c r="A116" s="22" t="str">
        <f t="shared" si="141"/>
        <v>7.</v>
      </c>
      <c r="B116" s="22" t="s">
        <v>203</v>
      </c>
      <c r="C116" s="22" t="s">
        <v>120</v>
      </c>
      <c r="D116" s="22" t="s">
        <v>174</v>
      </c>
      <c r="AF116" s="441">
        <f>IF(AND(COUNTIF(AG$2:AG116,AG116)=1,AG116&lt;&gt;""),AF115+1,AF115)</f>
        <v>1</v>
      </c>
      <c r="AG116" s="469" t="str">
        <f t="shared" si="142"/>
        <v/>
      </c>
      <c r="AH116" s="441">
        <f>IF(AND(COUNTIF(AI$2:AI116,AI116)=1,AI116&lt;&gt;""),AH115+1,AH115)</f>
        <v>1</v>
      </c>
      <c r="AI116" s="469" t="str">
        <f t="shared" si="143"/>
        <v/>
      </c>
      <c r="AJ116" s="498" t="str">
        <f t="shared" si="133"/>
        <v/>
      </c>
      <c r="AK116" s="498" t="str">
        <f t="shared" si="134"/>
        <v/>
      </c>
      <c r="AL116" s="441">
        <f>IF(AND(COUNTIF(AM$2:AM116,AM116)=1,AM116&lt;&gt;""),AL115+1,AL115)</f>
        <v>1</v>
      </c>
      <c r="AM116" s="469" t="str">
        <f t="shared" si="144"/>
        <v/>
      </c>
      <c r="AN116" s="441">
        <f>IF(AND(COUNTIF(AO$2:AO116,AO116)=1,AO116&lt;&gt;""),AN115+1,AN115)</f>
        <v>1</v>
      </c>
      <c r="AO116" s="469" t="str">
        <f t="shared" si="145"/>
        <v/>
      </c>
      <c r="AP116" s="498" t="str">
        <f t="shared" si="135"/>
        <v/>
      </c>
      <c r="AQ116" s="498" t="str">
        <f t="shared" si="136"/>
        <v/>
      </c>
      <c r="AR116" s="441">
        <f>IF(AND(COUNTIF(AS$2:AS116,AS116)=1,AS116&lt;&gt;""),AR115+1,AR115)</f>
        <v>1</v>
      </c>
      <c r="AS116" s="469" t="str">
        <f t="shared" si="146"/>
        <v/>
      </c>
      <c r="AT116" s="441">
        <f>IF(AND(COUNTIF(AU$2:AU116,AU116)=1,AU116&lt;&gt;""),AT115+1,AT115)</f>
        <v>1</v>
      </c>
      <c r="AU116" s="469" t="str">
        <f t="shared" si="147"/>
        <v/>
      </c>
      <c r="AV116" s="498" t="str">
        <f t="shared" si="137"/>
        <v/>
      </c>
      <c r="AW116" s="498" t="str">
        <f t="shared" si="138"/>
        <v/>
      </c>
      <c r="AX116" s="441">
        <f>IF(AND(COUNTIF(AY$2:AY116,AY116)=1,AY116&lt;&gt;""),AX115+1,AX115)</f>
        <v>1</v>
      </c>
      <c r="AY116" s="469" t="str">
        <f t="shared" si="148"/>
        <v/>
      </c>
      <c r="AZ116" s="441">
        <f>IF(AND(COUNTIF(BA$2:BA116,BA116)=1,BA116&lt;&gt;""),AZ115+1,AZ115)</f>
        <v>1</v>
      </c>
      <c r="BA116" s="469" t="str">
        <f t="shared" si="149"/>
        <v/>
      </c>
      <c r="BB116" s="498" t="str">
        <f t="shared" si="139"/>
        <v/>
      </c>
      <c r="BC116" s="498" t="str">
        <f t="shared" si="140"/>
        <v/>
      </c>
      <c r="EU116" s="1" t="str">
        <f t="shared" ca="1" si="150"/>
        <v/>
      </c>
    </row>
    <row r="117" spans="1:151">
      <c r="A117" s="23" t="str">
        <f t="shared" si="141"/>
        <v>7.</v>
      </c>
      <c r="B117" s="23" t="s">
        <v>204</v>
      </c>
      <c r="C117" s="23" t="s">
        <v>120</v>
      </c>
      <c r="D117" s="23" t="s">
        <v>175</v>
      </c>
      <c r="AF117" s="441">
        <f>IF(AND(COUNTIF(AG$2:AG117,AG117)=1,AG117&lt;&gt;""),AF116+1,AF116)</f>
        <v>1</v>
      </c>
      <c r="AG117" s="469" t="str">
        <f t="shared" si="142"/>
        <v/>
      </c>
      <c r="AH117" s="441">
        <f>IF(AND(COUNTIF(AI$2:AI117,AI117)=1,AI117&lt;&gt;""),AH116+1,AH116)</f>
        <v>1</v>
      </c>
      <c r="AI117" s="469" t="str">
        <f t="shared" si="143"/>
        <v/>
      </c>
      <c r="AJ117" s="498" t="str">
        <f t="shared" si="133"/>
        <v/>
      </c>
      <c r="AK117" s="498" t="str">
        <f t="shared" si="134"/>
        <v/>
      </c>
      <c r="AL117" s="441">
        <f>IF(AND(COUNTIF(AM$2:AM117,AM117)=1,AM117&lt;&gt;""),AL116+1,AL116)</f>
        <v>1</v>
      </c>
      <c r="AM117" s="469" t="str">
        <f t="shared" si="144"/>
        <v/>
      </c>
      <c r="AN117" s="441">
        <f>IF(AND(COUNTIF(AO$2:AO117,AO117)=1,AO117&lt;&gt;""),AN116+1,AN116)</f>
        <v>1</v>
      </c>
      <c r="AO117" s="469" t="str">
        <f t="shared" si="145"/>
        <v/>
      </c>
      <c r="AP117" s="498" t="str">
        <f t="shared" si="135"/>
        <v/>
      </c>
      <c r="AQ117" s="498" t="str">
        <f t="shared" si="136"/>
        <v/>
      </c>
      <c r="AR117" s="441">
        <f>IF(AND(COUNTIF(AS$2:AS117,AS117)=1,AS117&lt;&gt;""),AR116+1,AR116)</f>
        <v>1</v>
      </c>
      <c r="AS117" s="469" t="str">
        <f t="shared" si="146"/>
        <v/>
      </c>
      <c r="AT117" s="441">
        <f>IF(AND(COUNTIF(AU$2:AU117,AU117)=1,AU117&lt;&gt;""),AT116+1,AT116)</f>
        <v>1</v>
      </c>
      <c r="AU117" s="469" t="str">
        <f t="shared" si="147"/>
        <v/>
      </c>
      <c r="AV117" s="498" t="str">
        <f t="shared" si="137"/>
        <v/>
      </c>
      <c r="AW117" s="498" t="str">
        <f t="shared" si="138"/>
        <v/>
      </c>
      <c r="AX117" s="441">
        <f>IF(AND(COUNTIF(AY$2:AY117,AY117)=1,AY117&lt;&gt;""),AX116+1,AX116)</f>
        <v>1</v>
      </c>
      <c r="AY117" s="469" t="str">
        <f t="shared" si="148"/>
        <v/>
      </c>
      <c r="AZ117" s="441">
        <f>IF(AND(COUNTIF(BA$2:BA117,BA117)=1,BA117&lt;&gt;""),AZ116+1,AZ116)</f>
        <v>1</v>
      </c>
      <c r="BA117" s="469" t="str">
        <f t="shared" si="149"/>
        <v/>
      </c>
      <c r="BB117" s="498" t="str">
        <f t="shared" si="139"/>
        <v/>
      </c>
      <c r="BC117" s="498" t="str">
        <f t="shared" si="140"/>
        <v/>
      </c>
      <c r="EU117" s="1" t="str">
        <f t="shared" ca="1" si="150"/>
        <v/>
      </c>
    </row>
    <row r="118" spans="1:151">
      <c r="A118" s="22" t="str">
        <f t="shared" si="141"/>
        <v>7.</v>
      </c>
      <c r="B118" s="22" t="s">
        <v>205</v>
      </c>
      <c r="C118" s="22" t="s">
        <v>120</v>
      </c>
      <c r="D118" s="22" t="s">
        <v>176</v>
      </c>
      <c r="AF118" s="441">
        <f>IF(AND(COUNTIF(AG$2:AG118,AG118)=1,AG118&lt;&gt;""),AF117+1,AF117)</f>
        <v>1</v>
      </c>
      <c r="AG118" s="469" t="str">
        <f t="shared" si="142"/>
        <v/>
      </c>
      <c r="AH118" s="441">
        <f>IF(AND(COUNTIF(AI$2:AI118,AI118)=1,AI118&lt;&gt;""),AH117+1,AH117)</f>
        <v>1</v>
      </c>
      <c r="AI118" s="469" t="str">
        <f t="shared" si="143"/>
        <v/>
      </c>
      <c r="AJ118" s="498" t="str">
        <f t="shared" si="133"/>
        <v/>
      </c>
      <c r="AK118" s="498" t="str">
        <f t="shared" si="134"/>
        <v/>
      </c>
      <c r="AL118" s="441">
        <f>IF(AND(COUNTIF(AM$2:AM118,AM118)=1,AM118&lt;&gt;""),AL117+1,AL117)</f>
        <v>1</v>
      </c>
      <c r="AM118" s="469" t="str">
        <f t="shared" si="144"/>
        <v/>
      </c>
      <c r="AN118" s="441">
        <f>IF(AND(COUNTIF(AO$2:AO118,AO118)=1,AO118&lt;&gt;""),AN117+1,AN117)</f>
        <v>1</v>
      </c>
      <c r="AO118" s="469" t="str">
        <f t="shared" si="145"/>
        <v/>
      </c>
      <c r="AP118" s="498" t="str">
        <f t="shared" si="135"/>
        <v/>
      </c>
      <c r="AQ118" s="498" t="str">
        <f t="shared" si="136"/>
        <v/>
      </c>
      <c r="AR118" s="441">
        <f>IF(AND(COUNTIF(AS$2:AS118,AS118)=1,AS118&lt;&gt;""),AR117+1,AR117)</f>
        <v>1</v>
      </c>
      <c r="AS118" s="469" t="str">
        <f t="shared" si="146"/>
        <v/>
      </c>
      <c r="AT118" s="441">
        <f>IF(AND(COUNTIF(AU$2:AU118,AU118)=1,AU118&lt;&gt;""),AT117+1,AT117)</f>
        <v>1</v>
      </c>
      <c r="AU118" s="469" t="str">
        <f t="shared" si="147"/>
        <v/>
      </c>
      <c r="AV118" s="498" t="str">
        <f t="shared" si="137"/>
        <v/>
      </c>
      <c r="AW118" s="498" t="str">
        <f t="shared" si="138"/>
        <v/>
      </c>
      <c r="AX118" s="441">
        <f>IF(AND(COUNTIF(AY$2:AY118,AY118)=1,AY118&lt;&gt;""),AX117+1,AX117)</f>
        <v>1</v>
      </c>
      <c r="AY118" s="469" t="str">
        <f t="shared" si="148"/>
        <v/>
      </c>
      <c r="AZ118" s="441">
        <f>IF(AND(COUNTIF(BA$2:BA118,BA118)=1,BA118&lt;&gt;""),AZ117+1,AZ117)</f>
        <v>1</v>
      </c>
      <c r="BA118" s="469" t="str">
        <f t="shared" si="149"/>
        <v/>
      </c>
      <c r="BB118" s="498" t="str">
        <f t="shared" si="139"/>
        <v/>
      </c>
      <c r="BC118" s="498" t="str">
        <f t="shared" si="140"/>
        <v/>
      </c>
      <c r="EU118" s="1" t="str">
        <f t="shared" ca="1" si="150"/>
        <v/>
      </c>
    </row>
    <row r="119" spans="1:151">
      <c r="A119" s="23" t="str">
        <f t="shared" si="141"/>
        <v>8.</v>
      </c>
      <c r="B119" s="23" t="s">
        <v>207</v>
      </c>
      <c r="C119" s="23" t="s">
        <v>121</v>
      </c>
      <c r="D119" s="23" t="s">
        <v>177</v>
      </c>
      <c r="AF119" s="441">
        <f>IF(AND(COUNTIF(AG$2:AG119,AG119)=1,AG119&lt;&gt;""),AF118+1,AF118)</f>
        <v>1</v>
      </c>
      <c r="AG119" s="469" t="str">
        <f t="shared" si="142"/>
        <v/>
      </c>
      <c r="AH119" s="441">
        <f>IF(AND(COUNTIF(AI$2:AI119,AI119)=1,AI119&lt;&gt;""),AH118+1,AH118)</f>
        <v>1</v>
      </c>
      <c r="AI119" s="469" t="str">
        <f t="shared" si="143"/>
        <v/>
      </c>
      <c r="AJ119" s="498" t="str">
        <f t="shared" si="133"/>
        <v/>
      </c>
      <c r="AK119" s="498" t="str">
        <f t="shared" si="134"/>
        <v/>
      </c>
      <c r="AL119" s="441">
        <f>IF(AND(COUNTIF(AM$2:AM119,AM119)=1,AM119&lt;&gt;""),AL118+1,AL118)</f>
        <v>1</v>
      </c>
      <c r="AM119" s="469" t="str">
        <f t="shared" si="144"/>
        <v/>
      </c>
      <c r="AN119" s="441">
        <f>IF(AND(COUNTIF(AO$2:AO119,AO119)=1,AO119&lt;&gt;""),AN118+1,AN118)</f>
        <v>1</v>
      </c>
      <c r="AO119" s="469" t="str">
        <f t="shared" si="145"/>
        <v/>
      </c>
      <c r="AP119" s="498" t="str">
        <f t="shared" si="135"/>
        <v/>
      </c>
      <c r="AQ119" s="498" t="str">
        <f t="shared" si="136"/>
        <v/>
      </c>
      <c r="AR119" s="441">
        <f>IF(AND(COUNTIF(AS$2:AS119,AS119)=1,AS119&lt;&gt;""),AR118+1,AR118)</f>
        <v>1</v>
      </c>
      <c r="AS119" s="469" t="str">
        <f t="shared" si="146"/>
        <v/>
      </c>
      <c r="AT119" s="441">
        <f>IF(AND(COUNTIF(AU$2:AU119,AU119)=1,AU119&lt;&gt;""),AT118+1,AT118)</f>
        <v>1</v>
      </c>
      <c r="AU119" s="469" t="str">
        <f t="shared" si="147"/>
        <v/>
      </c>
      <c r="AV119" s="498" t="str">
        <f t="shared" si="137"/>
        <v/>
      </c>
      <c r="AW119" s="498" t="str">
        <f t="shared" si="138"/>
        <v/>
      </c>
      <c r="AX119" s="441">
        <f>IF(AND(COUNTIF(AY$2:AY119,AY119)=1,AY119&lt;&gt;""),AX118+1,AX118)</f>
        <v>1</v>
      </c>
      <c r="AY119" s="469" t="str">
        <f t="shared" si="148"/>
        <v/>
      </c>
      <c r="AZ119" s="441">
        <f>IF(AND(COUNTIF(BA$2:BA119,BA119)=1,BA119&lt;&gt;""),AZ118+1,AZ118)</f>
        <v>1</v>
      </c>
      <c r="BA119" s="469" t="str">
        <f t="shared" si="149"/>
        <v/>
      </c>
      <c r="BB119" s="498" t="str">
        <f t="shared" si="139"/>
        <v/>
      </c>
      <c r="BC119" s="498" t="str">
        <f t="shared" si="140"/>
        <v/>
      </c>
      <c r="EU119" s="1" t="str">
        <f t="shared" ca="1" si="150"/>
        <v/>
      </c>
    </row>
    <row r="120" spans="1:151">
      <c r="A120" s="22" t="str">
        <f t="shared" si="141"/>
        <v>8.</v>
      </c>
      <c r="B120" s="22" t="s">
        <v>218</v>
      </c>
      <c r="C120" s="22" t="s">
        <v>121</v>
      </c>
      <c r="D120" s="532" t="s">
        <v>178</v>
      </c>
      <c r="AF120" s="441">
        <f>IF(AND(COUNTIF(AG$2:AG120,AG120)=1,AG120&lt;&gt;""),AF119+1,AF119)</f>
        <v>1</v>
      </c>
      <c r="AG120" s="469" t="str">
        <f t="shared" si="142"/>
        <v/>
      </c>
      <c r="AH120" s="441">
        <f>IF(AND(COUNTIF(AI$2:AI120,AI120)=1,AI120&lt;&gt;""),AH119+1,AH119)</f>
        <v>1</v>
      </c>
      <c r="AI120" s="469" t="str">
        <f t="shared" si="143"/>
        <v/>
      </c>
      <c r="AJ120" s="498" t="str">
        <f t="shared" si="133"/>
        <v/>
      </c>
      <c r="AK120" s="498" t="str">
        <f t="shared" si="134"/>
        <v/>
      </c>
      <c r="AL120" s="441">
        <f>IF(AND(COUNTIF(AM$2:AM120,AM120)=1,AM120&lt;&gt;""),AL119+1,AL119)</f>
        <v>1</v>
      </c>
      <c r="AM120" s="469" t="str">
        <f t="shared" si="144"/>
        <v/>
      </c>
      <c r="AN120" s="441">
        <f>IF(AND(COUNTIF(AO$2:AO120,AO120)=1,AO120&lt;&gt;""),AN119+1,AN119)</f>
        <v>1</v>
      </c>
      <c r="AO120" s="469" t="str">
        <f t="shared" si="145"/>
        <v/>
      </c>
      <c r="AP120" s="498" t="str">
        <f t="shared" si="135"/>
        <v/>
      </c>
      <c r="AQ120" s="498" t="str">
        <f t="shared" si="136"/>
        <v/>
      </c>
      <c r="AR120" s="441">
        <f>IF(AND(COUNTIF(AS$2:AS120,AS120)=1,AS120&lt;&gt;""),AR119+1,AR119)</f>
        <v>1</v>
      </c>
      <c r="AS120" s="469" t="str">
        <f t="shared" si="146"/>
        <v/>
      </c>
      <c r="AT120" s="441">
        <f>IF(AND(COUNTIF(AU$2:AU120,AU120)=1,AU120&lt;&gt;""),AT119+1,AT119)</f>
        <v>1</v>
      </c>
      <c r="AU120" s="469" t="str">
        <f t="shared" si="147"/>
        <v/>
      </c>
      <c r="AV120" s="498" t="str">
        <f t="shared" si="137"/>
        <v/>
      </c>
      <c r="AW120" s="498" t="str">
        <f t="shared" si="138"/>
        <v/>
      </c>
      <c r="AX120" s="441">
        <f>IF(AND(COUNTIF(AY$2:AY120,AY120)=1,AY120&lt;&gt;""),AX119+1,AX119)</f>
        <v>1</v>
      </c>
      <c r="AY120" s="469" t="str">
        <f t="shared" si="148"/>
        <v/>
      </c>
      <c r="AZ120" s="441">
        <f>IF(AND(COUNTIF(BA$2:BA120,BA120)=1,BA120&lt;&gt;""),AZ119+1,AZ119)</f>
        <v>1</v>
      </c>
      <c r="BA120" s="469" t="str">
        <f t="shared" si="149"/>
        <v/>
      </c>
      <c r="BB120" s="498" t="str">
        <f t="shared" si="139"/>
        <v/>
      </c>
      <c r="BC120" s="498" t="str">
        <f t="shared" si="140"/>
        <v/>
      </c>
      <c r="EU120" s="1" t="str">
        <f t="shared" ca="1" si="150"/>
        <v/>
      </c>
    </row>
    <row r="121" spans="1:151" ht="25.5">
      <c r="A121" s="23" t="str">
        <f>LEFT(B121,2)</f>
        <v>9.</v>
      </c>
      <c r="B121" s="23" t="s">
        <v>208</v>
      </c>
      <c r="C121" s="23" t="s">
        <v>122</v>
      </c>
      <c r="D121" s="23" t="s">
        <v>276</v>
      </c>
      <c r="AF121" s="441">
        <f>IF(AND(COUNTIF(AG$2:AG121,AG121)=1,AG121&lt;&gt;""),AF120+1,AF120)</f>
        <v>1</v>
      </c>
      <c r="AG121" s="469" t="str">
        <f>IF(AND((IFERROR(VLOOKUP(Naudos_Zalos_kodas,$P$2:$P$5,1,0),"")&lt;&gt;""),Naudos_Zalos="N"),Naudos_Zalos_pav,"")</f>
        <v/>
      </c>
      <c r="AH121" s="441">
        <f>IF(AND(COUNTIF(AI$2:AI121,AI121)=1,AI121&lt;&gt;""),AH120+1,AH120)</f>
        <v>1</v>
      </c>
      <c r="AI121" s="469" t="str">
        <f t="shared" si="143"/>
        <v/>
      </c>
      <c r="AJ121" s="498" t="str">
        <f t="shared" si="133"/>
        <v/>
      </c>
      <c r="AK121" s="498" t="str">
        <f t="shared" si="134"/>
        <v/>
      </c>
      <c r="AL121" s="441">
        <f>IF(AND(COUNTIF(AM$2:AM121,AM121)=1,AM121&lt;&gt;""),AL120+1,AL120)</f>
        <v>1</v>
      </c>
      <c r="AM121" s="469" t="str">
        <f t="shared" si="144"/>
        <v/>
      </c>
      <c r="AN121" s="441">
        <f>IF(AND(COUNTIF(AO$2:AO121,AO121)=1,AO121&lt;&gt;""),AN120+1,AN120)</f>
        <v>1</v>
      </c>
      <c r="AO121" s="469" t="str">
        <f t="shared" si="145"/>
        <v/>
      </c>
      <c r="AP121" s="498" t="str">
        <f t="shared" si="135"/>
        <v/>
      </c>
      <c r="AQ121" s="498" t="str">
        <f t="shared" si="136"/>
        <v/>
      </c>
      <c r="AR121" s="441">
        <f>IF(AND(COUNTIF(AS$2:AS121,AS121)=1,AS121&lt;&gt;""),AR120+1,AR120)</f>
        <v>1</v>
      </c>
      <c r="AS121" s="469" t="str">
        <f t="shared" si="146"/>
        <v/>
      </c>
      <c r="AT121" s="441">
        <f>IF(AND(COUNTIF(AU$2:AU121,AU121)=1,AU121&lt;&gt;""),AT120+1,AT120)</f>
        <v>1</v>
      </c>
      <c r="AU121" s="469" t="str">
        <f t="shared" si="147"/>
        <v/>
      </c>
      <c r="AV121" s="498" t="str">
        <f t="shared" si="137"/>
        <v/>
      </c>
      <c r="AW121" s="498" t="str">
        <f t="shared" si="138"/>
        <v/>
      </c>
      <c r="AX121" s="441">
        <f>IF(AND(COUNTIF(AY$2:AY121,AY121)=1,AY121&lt;&gt;""),AX120+1,AX120)</f>
        <v>1</v>
      </c>
      <c r="AY121" s="469" t="str">
        <f t="shared" si="148"/>
        <v/>
      </c>
      <c r="AZ121" s="441">
        <f>IF(AND(COUNTIF(BA$2:BA121,BA121)=1,BA121&lt;&gt;""),AZ120+1,AZ120)</f>
        <v>1</v>
      </c>
      <c r="BA121" s="469" t="str">
        <f t="shared" si="149"/>
        <v/>
      </c>
      <c r="BB121" s="498" t="str">
        <f t="shared" si="139"/>
        <v/>
      </c>
      <c r="BC121" s="498" t="str">
        <f t="shared" si="140"/>
        <v/>
      </c>
      <c r="EU121" s="1" t="str">
        <f t="shared" ca="1" si="150"/>
        <v/>
      </c>
    </row>
    <row r="122" spans="1:151">
      <c r="A122" s="22" t="str">
        <f t="shared" ref="A122:A137" si="151">LEFT(B122,3)</f>
        <v>10.</v>
      </c>
      <c r="B122" s="22" t="s">
        <v>212</v>
      </c>
      <c r="C122" s="22" t="s">
        <v>123</v>
      </c>
      <c r="D122" s="22" t="s">
        <v>179</v>
      </c>
      <c r="AF122" s="441">
        <f>IF(AND(COUNTIF(AG$2:AG122,AG122)=1,AG122&lt;&gt;""),AF121+1,AF121)</f>
        <v>1</v>
      </c>
      <c r="AG122" s="469" t="str">
        <f t="shared" si="142"/>
        <v/>
      </c>
      <c r="AH122" s="441">
        <f>IF(AND(COUNTIF(AI$2:AI122,AI122)=1,AI122&lt;&gt;""),AH121+1,AH121)</f>
        <v>1</v>
      </c>
      <c r="AI122" s="469" t="str">
        <f t="shared" si="143"/>
        <v/>
      </c>
      <c r="AJ122" s="498" t="str">
        <f t="shared" si="133"/>
        <v/>
      </c>
      <c r="AK122" s="498" t="str">
        <f t="shared" si="134"/>
        <v/>
      </c>
      <c r="AL122" s="441">
        <f>IF(AND(COUNTIF(AM$2:AM122,AM122)=1,AM122&lt;&gt;""),AL121+1,AL121)</f>
        <v>1</v>
      </c>
      <c r="AM122" s="469" t="str">
        <f t="shared" si="144"/>
        <v/>
      </c>
      <c r="AN122" s="441">
        <f>IF(AND(COUNTIF(AO$2:AO122,AO122)=1,AO122&lt;&gt;""),AN121+1,AN121)</f>
        <v>1</v>
      </c>
      <c r="AO122" s="469" t="str">
        <f t="shared" si="145"/>
        <v/>
      </c>
      <c r="AP122" s="498" t="str">
        <f t="shared" si="135"/>
        <v/>
      </c>
      <c r="AQ122" s="498" t="str">
        <f t="shared" si="136"/>
        <v/>
      </c>
      <c r="AR122" s="441">
        <f>IF(AND(COUNTIF(AS$2:AS122,AS122)=1,AS122&lt;&gt;""),AR121+1,AR121)</f>
        <v>1</v>
      </c>
      <c r="AS122" s="469" t="str">
        <f t="shared" si="146"/>
        <v/>
      </c>
      <c r="AT122" s="441">
        <f>IF(AND(COUNTIF(AU$2:AU122,AU122)=1,AU122&lt;&gt;""),AT121+1,AT121)</f>
        <v>1</v>
      </c>
      <c r="AU122" s="469" t="str">
        <f t="shared" si="147"/>
        <v/>
      </c>
      <c r="AV122" s="498" t="str">
        <f t="shared" si="137"/>
        <v/>
      </c>
      <c r="AW122" s="498" t="str">
        <f t="shared" si="138"/>
        <v/>
      </c>
      <c r="AX122" s="441">
        <f>IF(AND(COUNTIF(AY$2:AY122,AY122)=1,AY122&lt;&gt;""),AX121+1,AX121)</f>
        <v>1</v>
      </c>
      <c r="AY122" s="469" t="str">
        <f t="shared" si="148"/>
        <v/>
      </c>
      <c r="AZ122" s="441">
        <f>IF(AND(COUNTIF(BA$2:BA122,BA122)=1,BA122&lt;&gt;""),AZ121+1,AZ121)</f>
        <v>1</v>
      </c>
      <c r="BA122" s="469" t="str">
        <f t="shared" si="149"/>
        <v/>
      </c>
      <c r="BB122" s="498" t="str">
        <f t="shared" si="139"/>
        <v/>
      </c>
      <c r="BC122" s="498" t="str">
        <f t="shared" si="140"/>
        <v/>
      </c>
      <c r="EU122" s="1" t="str">
        <f t="shared" ca="1" si="150"/>
        <v/>
      </c>
    </row>
    <row r="123" spans="1:151">
      <c r="A123" s="23" t="str">
        <f t="shared" si="151"/>
        <v>10.</v>
      </c>
      <c r="B123" s="23" t="s">
        <v>213</v>
      </c>
      <c r="C123" s="23" t="s">
        <v>123</v>
      </c>
      <c r="D123" s="23" t="s">
        <v>180</v>
      </c>
      <c r="AF123" s="441">
        <f>IF(AND(COUNTIF(AG$2:AG123,AG123)=1,AG123&lt;&gt;""),AF122+1,AF122)</f>
        <v>1</v>
      </c>
      <c r="AG123" s="469" t="str">
        <f t="shared" si="142"/>
        <v/>
      </c>
      <c r="AH123" s="441">
        <f>IF(AND(COUNTIF(AI$2:AI123,AI123)=1,AI123&lt;&gt;""),AH122+1,AH122)</f>
        <v>1</v>
      </c>
      <c r="AI123" s="469" t="str">
        <f t="shared" si="143"/>
        <v/>
      </c>
      <c r="AJ123" s="498" t="str">
        <f t="shared" si="133"/>
        <v/>
      </c>
      <c r="AK123" s="498" t="str">
        <f t="shared" si="134"/>
        <v/>
      </c>
      <c r="AL123" s="441">
        <f>IF(AND(COUNTIF(AM$2:AM123,AM123)=1,AM123&lt;&gt;""),AL122+1,AL122)</f>
        <v>1</v>
      </c>
      <c r="AM123" s="469" t="str">
        <f t="shared" si="144"/>
        <v/>
      </c>
      <c r="AN123" s="441">
        <f>IF(AND(COUNTIF(AO$2:AO123,AO123)=1,AO123&lt;&gt;""),AN122+1,AN122)</f>
        <v>1</v>
      </c>
      <c r="AO123" s="469" t="str">
        <f t="shared" si="145"/>
        <v/>
      </c>
      <c r="AP123" s="498" t="str">
        <f t="shared" si="135"/>
        <v/>
      </c>
      <c r="AQ123" s="498" t="str">
        <f t="shared" si="136"/>
        <v/>
      </c>
      <c r="AR123" s="441">
        <f>IF(AND(COUNTIF(AS$2:AS123,AS123)=1,AS123&lt;&gt;""),AR122+1,AR122)</f>
        <v>1</v>
      </c>
      <c r="AS123" s="469" t="str">
        <f t="shared" si="146"/>
        <v/>
      </c>
      <c r="AT123" s="441">
        <f>IF(AND(COUNTIF(AU$2:AU123,AU123)=1,AU123&lt;&gt;""),AT122+1,AT122)</f>
        <v>1</v>
      </c>
      <c r="AU123" s="469" t="str">
        <f t="shared" si="147"/>
        <v/>
      </c>
      <c r="AV123" s="498" t="str">
        <f t="shared" si="137"/>
        <v/>
      </c>
      <c r="AW123" s="498" t="str">
        <f t="shared" si="138"/>
        <v/>
      </c>
      <c r="AX123" s="441">
        <f>IF(AND(COUNTIF(AY$2:AY123,AY123)=1,AY123&lt;&gt;""),AX122+1,AX122)</f>
        <v>1</v>
      </c>
      <c r="AY123" s="469" t="str">
        <f t="shared" si="148"/>
        <v/>
      </c>
      <c r="AZ123" s="441">
        <f>IF(AND(COUNTIF(BA$2:BA123,BA123)=1,BA123&lt;&gt;""),AZ122+1,AZ122)</f>
        <v>1</v>
      </c>
      <c r="BA123" s="469" t="str">
        <f t="shared" si="149"/>
        <v/>
      </c>
      <c r="BB123" s="498" t="str">
        <f t="shared" si="139"/>
        <v/>
      </c>
      <c r="BC123" s="498" t="str">
        <f t="shared" si="140"/>
        <v/>
      </c>
      <c r="EU123" s="1" t="str">
        <f t="shared" ca="1" si="150"/>
        <v/>
      </c>
    </row>
    <row r="124" spans="1:151">
      <c r="A124" s="22" t="str">
        <f t="shared" si="151"/>
        <v>10.</v>
      </c>
      <c r="B124" s="22" t="s">
        <v>214</v>
      </c>
      <c r="C124" s="22" t="s">
        <v>123</v>
      </c>
      <c r="D124" s="22" t="s">
        <v>181</v>
      </c>
      <c r="AF124" s="441">
        <f>IF(AND(COUNTIF(AG$2:AG124,AG124)=1,AG124&lt;&gt;""),AF123+1,AF123)</f>
        <v>1</v>
      </c>
      <c r="AG124" s="469" t="str">
        <f t="shared" si="142"/>
        <v/>
      </c>
      <c r="AH124" s="441">
        <f>IF(AND(COUNTIF(AI$2:AI124,AI124)=1,AI124&lt;&gt;""),AH123+1,AH123)</f>
        <v>1</v>
      </c>
      <c r="AI124" s="469" t="str">
        <f t="shared" si="143"/>
        <v/>
      </c>
      <c r="AJ124" s="498" t="str">
        <f t="shared" si="133"/>
        <v/>
      </c>
      <c r="AK124" s="498" t="str">
        <f t="shared" si="134"/>
        <v/>
      </c>
      <c r="AL124" s="441">
        <f>IF(AND(COUNTIF(AM$2:AM124,AM124)=1,AM124&lt;&gt;""),AL123+1,AL123)</f>
        <v>1</v>
      </c>
      <c r="AM124" s="469" t="str">
        <f t="shared" si="144"/>
        <v/>
      </c>
      <c r="AN124" s="441">
        <f>IF(AND(COUNTIF(AO$2:AO124,AO124)=1,AO124&lt;&gt;""),AN123+1,AN123)</f>
        <v>1</v>
      </c>
      <c r="AO124" s="469" t="str">
        <f t="shared" si="145"/>
        <v/>
      </c>
      <c r="AP124" s="498" t="str">
        <f t="shared" si="135"/>
        <v/>
      </c>
      <c r="AQ124" s="498" t="str">
        <f t="shared" si="136"/>
        <v/>
      </c>
      <c r="AR124" s="441">
        <f>IF(AND(COUNTIF(AS$2:AS124,AS124)=1,AS124&lt;&gt;""),AR123+1,AR123)</f>
        <v>1</v>
      </c>
      <c r="AS124" s="469" t="str">
        <f t="shared" si="146"/>
        <v/>
      </c>
      <c r="AT124" s="441">
        <f>IF(AND(COUNTIF(AU$2:AU124,AU124)=1,AU124&lt;&gt;""),AT123+1,AT123)</f>
        <v>1</v>
      </c>
      <c r="AU124" s="469" t="str">
        <f t="shared" si="147"/>
        <v/>
      </c>
      <c r="AV124" s="498" t="str">
        <f t="shared" si="137"/>
        <v/>
      </c>
      <c r="AW124" s="498" t="str">
        <f t="shared" si="138"/>
        <v/>
      </c>
      <c r="AX124" s="441">
        <f>IF(AND(COUNTIF(AY$2:AY124,AY124)=1,AY124&lt;&gt;""),AX123+1,AX123)</f>
        <v>1</v>
      </c>
      <c r="AY124" s="469" t="str">
        <f t="shared" si="148"/>
        <v/>
      </c>
      <c r="AZ124" s="441">
        <f>IF(AND(COUNTIF(BA$2:BA124,BA124)=1,BA124&lt;&gt;""),AZ123+1,AZ123)</f>
        <v>1</v>
      </c>
      <c r="BA124" s="469" t="str">
        <f t="shared" si="149"/>
        <v/>
      </c>
      <c r="BB124" s="498" t="str">
        <f t="shared" si="139"/>
        <v/>
      </c>
      <c r="BC124" s="498" t="str">
        <f t="shared" si="140"/>
        <v/>
      </c>
      <c r="EU124" s="1" t="str">
        <f t="shared" ca="1" si="150"/>
        <v/>
      </c>
    </row>
    <row r="125" spans="1:151">
      <c r="A125" s="23" t="str">
        <f t="shared" si="151"/>
        <v>10.</v>
      </c>
      <c r="B125" s="23" t="s">
        <v>215</v>
      </c>
      <c r="C125" s="23" t="s">
        <v>123</v>
      </c>
      <c r="D125" s="23" t="s">
        <v>182</v>
      </c>
      <c r="AF125" s="441">
        <f>IF(AND(COUNTIF(AG$2:AG125,AG125)=1,AG125&lt;&gt;""),AF124+1,AF124)</f>
        <v>1</v>
      </c>
      <c r="AG125" s="469" t="str">
        <f t="shared" si="142"/>
        <v/>
      </c>
      <c r="AH125" s="441">
        <f>IF(AND(COUNTIF(AI$2:AI125,AI125)=1,AI125&lt;&gt;""),AH124+1,AH124)</f>
        <v>1</v>
      </c>
      <c r="AI125" s="469" t="str">
        <f t="shared" si="143"/>
        <v/>
      </c>
      <c r="AJ125" s="498" t="str">
        <f t="shared" si="133"/>
        <v/>
      </c>
      <c r="AK125" s="498" t="str">
        <f t="shared" si="134"/>
        <v/>
      </c>
      <c r="AL125" s="441">
        <f>IF(AND(COUNTIF(AM$2:AM125,AM125)=1,AM125&lt;&gt;""),AL124+1,AL124)</f>
        <v>1</v>
      </c>
      <c r="AM125" s="469" t="str">
        <f t="shared" si="144"/>
        <v/>
      </c>
      <c r="AN125" s="441">
        <f>IF(AND(COUNTIF(AO$2:AO125,AO125)=1,AO125&lt;&gt;""),AN124+1,AN124)</f>
        <v>1</v>
      </c>
      <c r="AO125" s="469" t="str">
        <f t="shared" si="145"/>
        <v/>
      </c>
      <c r="AP125" s="498" t="str">
        <f t="shared" si="135"/>
        <v/>
      </c>
      <c r="AQ125" s="498" t="str">
        <f t="shared" si="136"/>
        <v/>
      </c>
      <c r="AR125" s="441">
        <f>IF(AND(COUNTIF(AS$2:AS125,AS125)=1,AS125&lt;&gt;""),AR124+1,AR124)</f>
        <v>1</v>
      </c>
      <c r="AS125" s="469" t="str">
        <f t="shared" si="146"/>
        <v/>
      </c>
      <c r="AT125" s="441">
        <f>IF(AND(COUNTIF(AU$2:AU125,AU125)=1,AU125&lt;&gt;""),AT124+1,AT124)</f>
        <v>1</v>
      </c>
      <c r="AU125" s="469" t="str">
        <f t="shared" si="147"/>
        <v/>
      </c>
      <c r="AV125" s="498" t="str">
        <f t="shared" si="137"/>
        <v/>
      </c>
      <c r="AW125" s="498" t="str">
        <f t="shared" si="138"/>
        <v/>
      </c>
      <c r="AX125" s="441">
        <f>IF(AND(COUNTIF(AY$2:AY125,AY125)=1,AY125&lt;&gt;""),AX124+1,AX124)</f>
        <v>1</v>
      </c>
      <c r="AY125" s="469" t="str">
        <f t="shared" si="148"/>
        <v/>
      </c>
      <c r="AZ125" s="441">
        <f>IF(AND(COUNTIF(BA$2:BA125,BA125)=1,BA125&lt;&gt;""),AZ124+1,AZ124)</f>
        <v>1</v>
      </c>
      <c r="BA125" s="469" t="str">
        <f t="shared" si="149"/>
        <v/>
      </c>
      <c r="BB125" s="498" t="str">
        <f t="shared" si="139"/>
        <v/>
      </c>
      <c r="BC125" s="498" t="str">
        <f t="shared" si="140"/>
        <v/>
      </c>
      <c r="EU125" s="1" t="str">
        <f t="shared" ca="1" si="150"/>
        <v/>
      </c>
    </row>
    <row r="126" spans="1:151">
      <c r="A126" s="22" t="str">
        <f t="shared" si="151"/>
        <v>10.</v>
      </c>
      <c r="B126" s="22" t="s">
        <v>219</v>
      </c>
      <c r="C126" s="22" t="s">
        <v>123</v>
      </c>
      <c r="D126" s="22" t="s">
        <v>183</v>
      </c>
      <c r="AF126" s="441">
        <f>IF(AND(COUNTIF(AG$2:AG126,AG126)=1,AG126&lt;&gt;""),AF125+1,AF125)</f>
        <v>1</v>
      </c>
      <c r="AG126" s="469" t="str">
        <f t="shared" si="142"/>
        <v/>
      </c>
      <c r="AH126" s="441">
        <f>IF(AND(COUNTIF(AI$2:AI126,AI126)=1,AI126&lt;&gt;""),AH125+1,AH125)</f>
        <v>1</v>
      </c>
      <c r="AI126" s="469" t="str">
        <f t="shared" si="143"/>
        <v/>
      </c>
      <c r="AJ126" s="498" t="str">
        <f t="shared" si="133"/>
        <v/>
      </c>
      <c r="AK126" s="498" t="str">
        <f t="shared" si="134"/>
        <v/>
      </c>
      <c r="AL126" s="441">
        <f>IF(AND(COUNTIF(AM$2:AM126,AM126)=1,AM126&lt;&gt;""),AL125+1,AL125)</f>
        <v>1</v>
      </c>
      <c r="AM126" s="469" t="str">
        <f t="shared" si="144"/>
        <v/>
      </c>
      <c r="AN126" s="441">
        <f>IF(AND(COUNTIF(AO$2:AO126,AO126)=1,AO126&lt;&gt;""),AN125+1,AN125)</f>
        <v>1</v>
      </c>
      <c r="AO126" s="469" t="str">
        <f t="shared" si="145"/>
        <v/>
      </c>
      <c r="AP126" s="498" t="str">
        <f t="shared" si="135"/>
        <v/>
      </c>
      <c r="AQ126" s="498" t="str">
        <f t="shared" si="136"/>
        <v/>
      </c>
      <c r="AR126" s="441">
        <f>IF(AND(COUNTIF(AS$2:AS126,AS126)=1,AS126&lt;&gt;""),AR125+1,AR125)</f>
        <v>1</v>
      </c>
      <c r="AS126" s="469" t="str">
        <f t="shared" si="146"/>
        <v/>
      </c>
      <c r="AT126" s="441">
        <f>IF(AND(COUNTIF(AU$2:AU126,AU126)=1,AU126&lt;&gt;""),AT125+1,AT125)</f>
        <v>1</v>
      </c>
      <c r="AU126" s="469" t="str">
        <f t="shared" si="147"/>
        <v/>
      </c>
      <c r="AV126" s="498" t="str">
        <f t="shared" si="137"/>
        <v/>
      </c>
      <c r="AW126" s="498" t="str">
        <f t="shared" si="138"/>
        <v/>
      </c>
      <c r="AX126" s="441">
        <f>IF(AND(COUNTIF(AY$2:AY126,AY126)=1,AY126&lt;&gt;""),AX125+1,AX125)</f>
        <v>1</v>
      </c>
      <c r="AY126" s="469" t="str">
        <f t="shared" si="148"/>
        <v/>
      </c>
      <c r="AZ126" s="441">
        <f>IF(AND(COUNTIF(BA$2:BA126,BA126)=1,BA126&lt;&gt;""),AZ125+1,AZ125)</f>
        <v>1</v>
      </c>
      <c r="BA126" s="469" t="str">
        <f t="shared" si="149"/>
        <v/>
      </c>
      <c r="BB126" s="498" t="str">
        <f t="shared" si="139"/>
        <v/>
      </c>
      <c r="BC126" s="498" t="str">
        <f t="shared" si="140"/>
        <v/>
      </c>
      <c r="EU126" s="1" t="str">
        <f t="shared" ca="1" si="150"/>
        <v/>
      </c>
    </row>
    <row r="127" spans="1:151" ht="25.5">
      <c r="A127" s="23" t="str">
        <f t="shared" si="151"/>
        <v>10.</v>
      </c>
      <c r="B127" s="23" t="s">
        <v>220</v>
      </c>
      <c r="C127" s="23" t="s">
        <v>123</v>
      </c>
      <c r="D127" s="23" t="s">
        <v>184</v>
      </c>
      <c r="AF127" s="441">
        <f>IF(AND(COUNTIF(AG$2:AG127,AG127)=1,AG127&lt;&gt;""),AF126+1,AF126)</f>
        <v>1</v>
      </c>
      <c r="AG127" s="469" t="str">
        <f t="shared" si="142"/>
        <v/>
      </c>
      <c r="AH127" s="441">
        <f>IF(AND(COUNTIF(AI$2:AI127,AI127)=1,AI127&lt;&gt;""),AH126+1,AH126)</f>
        <v>1</v>
      </c>
      <c r="AI127" s="469" t="str">
        <f t="shared" si="143"/>
        <v/>
      </c>
      <c r="AJ127" s="498" t="str">
        <f t="shared" si="133"/>
        <v/>
      </c>
      <c r="AK127" s="498" t="str">
        <f t="shared" si="134"/>
        <v/>
      </c>
      <c r="AL127" s="441">
        <f>IF(AND(COUNTIF(AM$2:AM127,AM127)=1,AM127&lt;&gt;""),AL126+1,AL126)</f>
        <v>1</v>
      </c>
      <c r="AM127" s="469" t="str">
        <f t="shared" si="144"/>
        <v/>
      </c>
      <c r="AN127" s="441">
        <f>IF(AND(COUNTIF(AO$2:AO127,AO127)=1,AO127&lt;&gt;""),AN126+1,AN126)</f>
        <v>1</v>
      </c>
      <c r="AO127" s="469" t="str">
        <f t="shared" si="145"/>
        <v/>
      </c>
      <c r="AP127" s="498" t="str">
        <f t="shared" si="135"/>
        <v/>
      </c>
      <c r="AQ127" s="498" t="str">
        <f t="shared" si="136"/>
        <v/>
      </c>
      <c r="AR127" s="441">
        <f>IF(AND(COUNTIF(AS$2:AS127,AS127)=1,AS127&lt;&gt;""),AR126+1,AR126)</f>
        <v>1</v>
      </c>
      <c r="AS127" s="469" t="str">
        <f t="shared" si="146"/>
        <v/>
      </c>
      <c r="AT127" s="441">
        <f>IF(AND(COUNTIF(AU$2:AU127,AU127)=1,AU127&lt;&gt;""),AT126+1,AT126)</f>
        <v>1</v>
      </c>
      <c r="AU127" s="469" t="str">
        <f t="shared" si="147"/>
        <v/>
      </c>
      <c r="AV127" s="498" t="str">
        <f t="shared" si="137"/>
        <v/>
      </c>
      <c r="AW127" s="498" t="str">
        <f t="shared" si="138"/>
        <v/>
      </c>
      <c r="AX127" s="441">
        <f>IF(AND(COUNTIF(AY$2:AY127,AY127)=1,AY127&lt;&gt;""),AX126+1,AX126)</f>
        <v>1</v>
      </c>
      <c r="AY127" s="469" t="str">
        <f t="shared" si="148"/>
        <v/>
      </c>
      <c r="AZ127" s="441">
        <f>IF(AND(COUNTIF(BA$2:BA127,BA127)=1,BA127&lt;&gt;""),AZ126+1,AZ126)</f>
        <v>1</v>
      </c>
      <c r="BA127" s="469" t="str">
        <f t="shared" si="149"/>
        <v/>
      </c>
      <c r="BB127" s="498" t="str">
        <f t="shared" si="139"/>
        <v/>
      </c>
      <c r="BC127" s="498" t="str">
        <f t="shared" si="140"/>
        <v/>
      </c>
      <c r="EU127" s="1" t="str">
        <f t="shared" ca="1" si="150"/>
        <v/>
      </c>
    </row>
    <row r="128" spans="1:151">
      <c r="A128" s="22" t="str">
        <f t="shared" si="151"/>
        <v>11.</v>
      </c>
      <c r="B128" s="22" t="s">
        <v>216</v>
      </c>
      <c r="C128" s="22" t="s">
        <v>124</v>
      </c>
      <c r="D128" s="22" t="s">
        <v>185</v>
      </c>
      <c r="AF128" s="441">
        <f>IF(AND(COUNTIF(AG$2:AG128,AG128)=1,AG128&lt;&gt;""),AF127+1,AF127)</f>
        <v>1</v>
      </c>
      <c r="AG128" s="469" t="str">
        <f t="shared" si="142"/>
        <v/>
      </c>
      <c r="AH128" s="441">
        <f>IF(AND(COUNTIF(AI$2:AI128,AI128)=1,AI128&lt;&gt;""),AH127+1,AH127)</f>
        <v>1</v>
      </c>
      <c r="AI128" s="469" t="str">
        <f t="shared" si="143"/>
        <v/>
      </c>
      <c r="AJ128" s="498" t="str">
        <f t="shared" si="133"/>
        <v/>
      </c>
      <c r="AK128" s="498" t="str">
        <f t="shared" si="134"/>
        <v/>
      </c>
      <c r="AL128" s="441">
        <f>IF(AND(COUNTIF(AM$2:AM128,AM128)=1,AM128&lt;&gt;""),AL127+1,AL127)</f>
        <v>1</v>
      </c>
      <c r="AM128" s="469" t="str">
        <f t="shared" si="144"/>
        <v/>
      </c>
      <c r="AN128" s="441">
        <f>IF(AND(COUNTIF(AO$2:AO128,AO128)=1,AO128&lt;&gt;""),AN127+1,AN127)</f>
        <v>1</v>
      </c>
      <c r="AO128" s="469" t="str">
        <f t="shared" si="145"/>
        <v/>
      </c>
      <c r="AP128" s="498" t="str">
        <f t="shared" si="135"/>
        <v/>
      </c>
      <c r="AQ128" s="498" t="str">
        <f t="shared" si="136"/>
        <v/>
      </c>
      <c r="AR128" s="441">
        <f>IF(AND(COUNTIF(AS$2:AS128,AS128)=1,AS128&lt;&gt;""),AR127+1,AR127)</f>
        <v>1</v>
      </c>
      <c r="AS128" s="469" t="str">
        <f t="shared" si="146"/>
        <v/>
      </c>
      <c r="AT128" s="441">
        <f>IF(AND(COUNTIF(AU$2:AU128,AU128)=1,AU128&lt;&gt;""),AT127+1,AT127)</f>
        <v>1</v>
      </c>
      <c r="AU128" s="469" t="str">
        <f t="shared" si="147"/>
        <v/>
      </c>
      <c r="AV128" s="498" t="str">
        <f t="shared" si="137"/>
        <v/>
      </c>
      <c r="AW128" s="498" t="str">
        <f t="shared" si="138"/>
        <v/>
      </c>
      <c r="AX128" s="441">
        <f>IF(AND(COUNTIF(AY$2:AY128,AY128)=1,AY128&lt;&gt;""),AX127+1,AX127)</f>
        <v>1</v>
      </c>
      <c r="AY128" s="469" t="str">
        <f t="shared" si="148"/>
        <v/>
      </c>
      <c r="AZ128" s="441">
        <f>IF(AND(COUNTIF(BA$2:BA128,BA128)=1,BA128&lt;&gt;""),AZ127+1,AZ127)</f>
        <v>1</v>
      </c>
      <c r="BA128" s="469" t="str">
        <f t="shared" si="149"/>
        <v/>
      </c>
      <c r="BB128" s="498" t="str">
        <f t="shared" si="139"/>
        <v/>
      </c>
      <c r="BC128" s="498" t="str">
        <f t="shared" si="140"/>
        <v/>
      </c>
      <c r="EU128" s="1" t="str">
        <f t="shared" ca="1" si="150"/>
        <v/>
      </c>
    </row>
    <row r="129" spans="1:151">
      <c r="A129" s="23" t="str">
        <f t="shared" si="151"/>
        <v>11.</v>
      </c>
      <c r="B129" s="23" t="s">
        <v>217</v>
      </c>
      <c r="C129" s="23" t="s">
        <v>124</v>
      </c>
      <c r="D129" s="23" t="s">
        <v>186</v>
      </c>
      <c r="AF129" s="441">
        <f>IF(AND(COUNTIF(AG$2:AG129,AG129)=1,AG129&lt;&gt;""),AF128+1,AF128)</f>
        <v>1</v>
      </c>
      <c r="AG129" s="469" t="str">
        <f t="shared" si="142"/>
        <v/>
      </c>
      <c r="AH129" s="441">
        <f>IF(AND(COUNTIF(AI$2:AI129,AI129)=1,AI129&lt;&gt;""),AH128+1,AH128)</f>
        <v>1</v>
      </c>
      <c r="AI129" s="469" t="str">
        <f t="shared" si="143"/>
        <v/>
      </c>
      <c r="AJ129" s="498" t="str">
        <f t="shared" si="133"/>
        <v/>
      </c>
      <c r="AK129" s="498" t="str">
        <f t="shared" si="134"/>
        <v/>
      </c>
      <c r="AL129" s="441">
        <f>IF(AND(COUNTIF(AM$2:AM129,AM129)=1,AM129&lt;&gt;""),AL128+1,AL128)</f>
        <v>1</v>
      </c>
      <c r="AM129" s="469" t="str">
        <f t="shared" si="144"/>
        <v/>
      </c>
      <c r="AN129" s="441">
        <f>IF(AND(COUNTIF(AO$2:AO129,AO129)=1,AO129&lt;&gt;""),AN128+1,AN128)</f>
        <v>1</v>
      </c>
      <c r="AO129" s="469" t="str">
        <f t="shared" si="145"/>
        <v/>
      </c>
      <c r="AP129" s="498" t="str">
        <f t="shared" si="135"/>
        <v/>
      </c>
      <c r="AQ129" s="498" t="str">
        <f t="shared" si="136"/>
        <v/>
      </c>
      <c r="AR129" s="441">
        <f>IF(AND(COUNTIF(AS$2:AS129,AS129)=1,AS129&lt;&gt;""),AR128+1,AR128)</f>
        <v>1</v>
      </c>
      <c r="AS129" s="469" t="str">
        <f t="shared" si="146"/>
        <v/>
      </c>
      <c r="AT129" s="441">
        <f>IF(AND(COUNTIF(AU$2:AU129,AU129)=1,AU129&lt;&gt;""),AT128+1,AT128)</f>
        <v>1</v>
      </c>
      <c r="AU129" s="469" t="str">
        <f t="shared" si="147"/>
        <v/>
      </c>
      <c r="AV129" s="498" t="str">
        <f t="shared" si="137"/>
        <v/>
      </c>
      <c r="AW129" s="498" t="str">
        <f t="shared" si="138"/>
        <v/>
      </c>
      <c r="AX129" s="441">
        <f>IF(AND(COUNTIF(AY$2:AY129,AY129)=1,AY129&lt;&gt;""),AX128+1,AX128)</f>
        <v>1</v>
      </c>
      <c r="AY129" s="469" t="str">
        <f t="shared" si="148"/>
        <v/>
      </c>
      <c r="AZ129" s="441">
        <f>IF(AND(COUNTIF(BA$2:BA129,BA129)=1,BA129&lt;&gt;""),AZ128+1,AZ128)</f>
        <v>1</v>
      </c>
      <c r="BA129" s="469" t="str">
        <f t="shared" si="149"/>
        <v/>
      </c>
      <c r="BB129" s="498" t="str">
        <f t="shared" si="139"/>
        <v/>
      </c>
      <c r="BC129" s="498" t="str">
        <f t="shared" si="140"/>
        <v/>
      </c>
      <c r="EU129" s="1" t="str">
        <f t="shared" ca="1" si="150"/>
        <v/>
      </c>
    </row>
    <row r="130" spans="1:151">
      <c r="A130" s="22" t="str">
        <f t="shared" si="151"/>
        <v>11.</v>
      </c>
      <c r="B130" s="22" t="s">
        <v>221</v>
      </c>
      <c r="C130" s="22" t="s">
        <v>124</v>
      </c>
      <c r="D130" s="22" t="s">
        <v>187</v>
      </c>
      <c r="AF130" s="441">
        <f>IF(AND(COUNTIF(AG$2:AG130,AG130)=1,AG130&lt;&gt;""),AF129+1,AF129)</f>
        <v>1</v>
      </c>
      <c r="AG130" s="469" t="str">
        <f t="shared" ref="AG130:AG161" si="152">IF(AND((IFERROR(VLOOKUP(Naudos_Zalos_kodas,$P$2:$P$5,1,0),"")&lt;&gt;""),Naudos_Zalos="N"),Naudos_Zalos_pav,"")</f>
        <v/>
      </c>
      <c r="AH130" s="441">
        <f>IF(AND(COUNTIF(AI$2:AI130,AI130)=1,AI130&lt;&gt;""),AH129+1,AH129)</f>
        <v>1</v>
      </c>
      <c r="AI130" s="469" t="str">
        <f t="shared" ref="AI130:AI161" si="153">IF(AND((IFERROR(VLOOKUP(Naudos_Zalos_kodas,$P$2:$P$5,1,0),"")&lt;&gt;""),Naudos_Zalos="Ž"),Naudos_Zalos_pav,"")</f>
        <v/>
      </c>
      <c r="AJ130" s="498" t="str">
        <f t="shared" si="133"/>
        <v/>
      </c>
      <c r="AK130" s="498" t="str">
        <f t="shared" si="134"/>
        <v/>
      </c>
      <c r="AL130" s="441">
        <f>IF(AND(COUNTIF(AM$2:AM130,AM130)=1,AM130&lt;&gt;""),AL129+1,AL129)</f>
        <v>1</v>
      </c>
      <c r="AM130" s="469" t="str">
        <f t="shared" ref="AM130:AM161" si="154">IF(AND((IFERROR(VLOOKUP(Naudos_Zalos_kodas,$P$6:$P$9,1,0),"")&lt;&gt;""),Naudos_Zalos="N"),Naudos_Zalos_pav,"")</f>
        <v/>
      </c>
      <c r="AN130" s="441">
        <f>IF(AND(COUNTIF(AO$2:AO130,AO130)=1,AO130&lt;&gt;""),AN129+1,AN129)</f>
        <v>1</v>
      </c>
      <c r="AO130" s="469" t="str">
        <f t="shared" ref="AO130:AO161" si="155">IF(AND((IFERROR(VLOOKUP(Naudos_Zalos_kodas,$P$6:$P$9,1,0),"")&lt;&gt;""),Naudos_Zalos="Ž"),Naudos_Zalos_pav,"")</f>
        <v/>
      </c>
      <c r="AP130" s="498" t="str">
        <f t="shared" si="135"/>
        <v/>
      </c>
      <c r="AQ130" s="498" t="str">
        <f t="shared" si="136"/>
        <v/>
      </c>
      <c r="AR130" s="441">
        <f>IF(AND(COUNTIF(AS$2:AS130,AS130)=1,AS130&lt;&gt;""),AR129+1,AR129)</f>
        <v>1</v>
      </c>
      <c r="AS130" s="469" t="str">
        <f t="shared" ref="AS130:AS161" si="156">IF(AND((IFERROR(VLOOKUP(Naudos_Zalos_kodas,$P$10:$P$13,1,0),"")&lt;&gt;""),Naudos_Zalos="N"),Naudos_Zalos_pav,"")</f>
        <v/>
      </c>
      <c r="AT130" s="441">
        <f>IF(AND(COUNTIF(AU$2:AU130,AU130)=1,AU130&lt;&gt;""),AT129+1,AT129)</f>
        <v>1</v>
      </c>
      <c r="AU130" s="469" t="str">
        <f t="shared" ref="AU130:AU161" si="157">IF(AND((IFERROR(VLOOKUP(Naudos_Zalos_kodas,$P$10:$P$13,1,0),"")&lt;&gt;""),Naudos_Zalos="Ž"),Naudos_Zalos_pav,"")</f>
        <v/>
      </c>
      <c r="AV130" s="498" t="str">
        <f t="shared" si="137"/>
        <v/>
      </c>
      <c r="AW130" s="498" t="str">
        <f t="shared" si="138"/>
        <v/>
      </c>
      <c r="AX130" s="441">
        <f>IF(AND(COUNTIF(AY$2:AY130,AY130)=1,AY130&lt;&gt;""),AX129+1,AX129)</f>
        <v>1</v>
      </c>
      <c r="AY130" s="469" t="str">
        <f t="shared" ref="AY130:AY161" si="158">IF(AND((IFERROR(VLOOKUP(Naudos_Zalos_kodas,$P$14:$P$17,1,0),"")&lt;&gt;""),Naudos_Zalos="N"),Naudos_Zalos_pav,"")</f>
        <v/>
      </c>
      <c r="AZ130" s="441">
        <f>IF(AND(COUNTIF(BA$2:BA130,BA130)=1,BA130&lt;&gt;""),AZ129+1,AZ129)</f>
        <v>1</v>
      </c>
      <c r="BA130" s="469" t="str">
        <f t="shared" ref="BA130:BA161" si="159">IF(AND((IFERROR(VLOOKUP(Naudos_Zalos_kodas,$P$14:$P$17,1,0),"")&lt;&gt;""),Naudos_Zalos="Ž"),Naudos_Zalos_pav,"")</f>
        <v/>
      </c>
      <c r="BB130" s="498" t="str">
        <f t="shared" si="139"/>
        <v/>
      </c>
      <c r="BC130" s="498" t="str">
        <f t="shared" si="140"/>
        <v/>
      </c>
      <c r="EU130" s="1" t="str">
        <f t="shared" ref="EU130:EU159" ca="1" si="160">IF(ROW($BC130)-ROW($BC$2)+1&gt;COUNT(ET$2:ET$54),"",INDEX($BC:$BC,SMALL(ET$2:ET$54,1+ROW($BC130)-ROW($BC$2))))</f>
        <v/>
      </c>
    </row>
    <row r="131" spans="1:151">
      <c r="A131" s="23" t="str">
        <f t="shared" si="151"/>
        <v>11.</v>
      </c>
      <c r="B131" s="23" t="s">
        <v>222</v>
      </c>
      <c r="C131" s="23" t="s">
        <v>124</v>
      </c>
      <c r="D131" s="23" t="s">
        <v>188</v>
      </c>
      <c r="AF131" s="441">
        <f>IF(AND(COUNTIF(AG$2:AG131,AG131)=1,AG131&lt;&gt;""),AF130+1,AF130)</f>
        <v>1</v>
      </c>
      <c r="AG131" s="469" t="str">
        <f t="shared" si="152"/>
        <v/>
      </c>
      <c r="AH131" s="441">
        <f>IF(AND(COUNTIF(AI$2:AI131,AI131)=1,AI131&lt;&gt;""),AH130+1,AH130)</f>
        <v>1</v>
      </c>
      <c r="AI131" s="469" t="str">
        <f t="shared" si="153"/>
        <v/>
      </c>
      <c r="AJ131" s="498" t="str">
        <f t="shared" ref="AJ131:AJ178" si="161">IFERROR(VLOOKUP(ROW()-1,AF$2:AG$179,2,FALSE),"")</f>
        <v/>
      </c>
      <c r="AK131" s="498" t="str">
        <f t="shared" ref="AK131:AK178" si="162">IFERROR(VLOOKUP(ROW()-1,AH$2:AI$179,2,FALSE),"")</f>
        <v/>
      </c>
      <c r="AL131" s="441">
        <f>IF(AND(COUNTIF(AM$2:AM131,AM131)=1,AM131&lt;&gt;""),AL130+1,AL130)</f>
        <v>1</v>
      </c>
      <c r="AM131" s="469" t="str">
        <f t="shared" si="154"/>
        <v/>
      </c>
      <c r="AN131" s="441">
        <f>IF(AND(COUNTIF(AO$2:AO131,AO131)=1,AO131&lt;&gt;""),AN130+1,AN130)</f>
        <v>1</v>
      </c>
      <c r="AO131" s="469" t="str">
        <f t="shared" si="155"/>
        <v/>
      </c>
      <c r="AP131" s="498" t="str">
        <f t="shared" ref="AP131:AP178" si="163">IFERROR(VLOOKUP(ROW()-1,AL$2:AM$179,2,FALSE),"")</f>
        <v/>
      </c>
      <c r="AQ131" s="498" t="str">
        <f t="shared" ref="AQ131:AQ178" si="164">IFERROR(VLOOKUP(ROW()-1,AN$2:AO$179,2,FALSE),"")</f>
        <v/>
      </c>
      <c r="AR131" s="441">
        <f>IF(AND(COUNTIF(AS$2:AS131,AS131)=1,AS131&lt;&gt;""),AR130+1,AR130)</f>
        <v>1</v>
      </c>
      <c r="AS131" s="469" t="str">
        <f t="shared" si="156"/>
        <v/>
      </c>
      <c r="AT131" s="441">
        <f>IF(AND(COUNTIF(AU$2:AU131,AU131)=1,AU131&lt;&gt;""),AT130+1,AT130)</f>
        <v>1</v>
      </c>
      <c r="AU131" s="469" t="str">
        <f t="shared" si="157"/>
        <v/>
      </c>
      <c r="AV131" s="498" t="str">
        <f t="shared" ref="AV131:AV178" si="165">IFERROR(VLOOKUP(ROW()-1,AR$2:AS$179,2,FALSE),"")</f>
        <v/>
      </c>
      <c r="AW131" s="498" t="str">
        <f t="shared" ref="AW131:AW178" si="166">IFERROR(VLOOKUP(ROW()-1,AT$2:AU$179,2,FALSE),"")</f>
        <v/>
      </c>
      <c r="AX131" s="441">
        <f>IF(AND(COUNTIF(AY$2:AY131,AY131)=1,AY131&lt;&gt;""),AX130+1,AX130)</f>
        <v>1</v>
      </c>
      <c r="AY131" s="469" t="str">
        <f t="shared" si="158"/>
        <v/>
      </c>
      <c r="AZ131" s="441">
        <f>IF(AND(COUNTIF(BA$2:BA131,BA131)=1,BA131&lt;&gt;""),AZ130+1,AZ130)</f>
        <v>1</v>
      </c>
      <c r="BA131" s="469" t="str">
        <f t="shared" si="159"/>
        <v/>
      </c>
      <c r="BB131" s="498" t="str">
        <f t="shared" ref="BB131:BB169" si="167">IFERROR(VLOOKUP(ROW()-1,AX$2:AY$179,2,FALSE),"")</f>
        <v/>
      </c>
      <c r="BC131" s="498" t="str">
        <f t="shared" ref="BC131:BC169" si="168">IFERROR(VLOOKUP(ROW()-1,AZ$2:BA$179,2,FALSE),"")</f>
        <v/>
      </c>
      <c r="EU131" s="1" t="str">
        <f t="shared" ca="1" si="160"/>
        <v/>
      </c>
    </row>
    <row r="132" spans="1:151">
      <c r="A132" s="22" t="str">
        <f t="shared" si="151"/>
        <v>12.</v>
      </c>
      <c r="B132" s="22" t="s">
        <v>223</v>
      </c>
      <c r="C132" s="22" t="s">
        <v>125</v>
      </c>
      <c r="D132" s="22" t="s">
        <v>189</v>
      </c>
      <c r="AF132" s="441">
        <f>IF(AND(COUNTIF(AG$2:AG132,AG132)=1,AG132&lt;&gt;""),AF131+1,AF131)</f>
        <v>1</v>
      </c>
      <c r="AG132" s="469" t="str">
        <f t="shared" si="152"/>
        <v/>
      </c>
      <c r="AH132" s="441">
        <f>IF(AND(COUNTIF(AI$2:AI132,AI132)=1,AI132&lt;&gt;""),AH131+1,AH131)</f>
        <v>1</v>
      </c>
      <c r="AI132" s="469" t="str">
        <f t="shared" si="153"/>
        <v/>
      </c>
      <c r="AJ132" s="498" t="str">
        <f t="shared" si="161"/>
        <v/>
      </c>
      <c r="AK132" s="498" t="str">
        <f t="shared" si="162"/>
        <v/>
      </c>
      <c r="AL132" s="441">
        <f>IF(AND(COUNTIF(AM$2:AM132,AM132)=1,AM132&lt;&gt;""),AL131+1,AL131)</f>
        <v>1</v>
      </c>
      <c r="AM132" s="469" t="str">
        <f t="shared" si="154"/>
        <v/>
      </c>
      <c r="AN132" s="441">
        <f>IF(AND(COUNTIF(AO$2:AO132,AO132)=1,AO132&lt;&gt;""),AN131+1,AN131)</f>
        <v>1</v>
      </c>
      <c r="AO132" s="469" t="str">
        <f t="shared" si="155"/>
        <v/>
      </c>
      <c r="AP132" s="498" t="str">
        <f t="shared" si="163"/>
        <v/>
      </c>
      <c r="AQ132" s="498" t="str">
        <f t="shared" si="164"/>
        <v/>
      </c>
      <c r="AR132" s="441">
        <f>IF(AND(COUNTIF(AS$2:AS132,AS132)=1,AS132&lt;&gt;""),AR131+1,AR131)</f>
        <v>1</v>
      </c>
      <c r="AS132" s="469" t="str">
        <f t="shared" si="156"/>
        <v/>
      </c>
      <c r="AT132" s="441">
        <f>IF(AND(COUNTIF(AU$2:AU132,AU132)=1,AU132&lt;&gt;""),AT131+1,AT131)</f>
        <v>1</v>
      </c>
      <c r="AU132" s="469" t="str">
        <f t="shared" si="157"/>
        <v/>
      </c>
      <c r="AV132" s="498" t="str">
        <f t="shared" si="165"/>
        <v/>
      </c>
      <c r="AW132" s="498" t="str">
        <f t="shared" si="166"/>
        <v/>
      </c>
      <c r="AX132" s="441">
        <f>IF(AND(COUNTIF(AY$2:AY132,AY132)=1,AY132&lt;&gt;""),AX131+1,AX131)</f>
        <v>1</v>
      </c>
      <c r="AY132" s="469" t="str">
        <f t="shared" si="158"/>
        <v/>
      </c>
      <c r="AZ132" s="441">
        <f>IF(AND(COUNTIF(BA$2:BA132,BA132)=1,BA132&lt;&gt;""),AZ131+1,AZ131)</f>
        <v>1</v>
      </c>
      <c r="BA132" s="469" t="str">
        <f t="shared" si="159"/>
        <v/>
      </c>
      <c r="BB132" s="498" t="str">
        <f t="shared" si="167"/>
        <v/>
      </c>
      <c r="BC132" s="498" t="str">
        <f t="shared" si="168"/>
        <v/>
      </c>
      <c r="EU132" s="1" t="str">
        <f t="shared" ca="1" si="160"/>
        <v/>
      </c>
    </row>
    <row r="133" spans="1:151">
      <c r="A133" s="23" t="str">
        <f t="shared" si="151"/>
        <v>12.</v>
      </c>
      <c r="B133" s="23" t="s">
        <v>224</v>
      </c>
      <c r="C133" s="23" t="s">
        <v>125</v>
      </c>
      <c r="D133" s="23" t="s">
        <v>190</v>
      </c>
      <c r="AF133" s="441">
        <f>IF(AND(COUNTIF(AG$2:AG133,AG133)=1,AG133&lt;&gt;""),AF132+1,AF132)</f>
        <v>1</v>
      </c>
      <c r="AG133" s="469" t="str">
        <f t="shared" si="152"/>
        <v/>
      </c>
      <c r="AH133" s="441">
        <f>IF(AND(COUNTIF(AI$2:AI133,AI133)=1,AI133&lt;&gt;""),AH132+1,AH132)</f>
        <v>1</v>
      </c>
      <c r="AI133" s="469" t="str">
        <f t="shared" si="153"/>
        <v/>
      </c>
      <c r="AJ133" s="498" t="str">
        <f t="shared" si="161"/>
        <v/>
      </c>
      <c r="AK133" s="498" t="str">
        <f t="shared" si="162"/>
        <v/>
      </c>
      <c r="AL133" s="441">
        <f>IF(AND(COUNTIF(AM$2:AM133,AM133)=1,AM133&lt;&gt;""),AL132+1,AL132)</f>
        <v>1</v>
      </c>
      <c r="AM133" s="469" t="str">
        <f t="shared" si="154"/>
        <v/>
      </c>
      <c r="AN133" s="441">
        <f>IF(AND(COUNTIF(AO$2:AO133,AO133)=1,AO133&lt;&gt;""),AN132+1,AN132)</f>
        <v>1</v>
      </c>
      <c r="AO133" s="469" t="str">
        <f t="shared" si="155"/>
        <v/>
      </c>
      <c r="AP133" s="498" t="str">
        <f t="shared" si="163"/>
        <v/>
      </c>
      <c r="AQ133" s="498" t="str">
        <f t="shared" si="164"/>
        <v/>
      </c>
      <c r="AR133" s="441">
        <f>IF(AND(COUNTIF(AS$2:AS133,AS133)=1,AS133&lt;&gt;""),AR132+1,AR132)</f>
        <v>1</v>
      </c>
      <c r="AS133" s="469" t="str">
        <f t="shared" si="156"/>
        <v/>
      </c>
      <c r="AT133" s="441">
        <f>IF(AND(COUNTIF(AU$2:AU133,AU133)=1,AU133&lt;&gt;""),AT132+1,AT132)</f>
        <v>1</v>
      </c>
      <c r="AU133" s="469" t="str">
        <f t="shared" si="157"/>
        <v/>
      </c>
      <c r="AV133" s="498" t="str">
        <f t="shared" si="165"/>
        <v/>
      </c>
      <c r="AW133" s="498" t="str">
        <f t="shared" si="166"/>
        <v/>
      </c>
      <c r="AX133" s="441">
        <f>IF(AND(COUNTIF(AY$2:AY133,AY133)=1,AY133&lt;&gt;""),AX132+1,AX132)</f>
        <v>1</v>
      </c>
      <c r="AY133" s="469" t="str">
        <f t="shared" si="158"/>
        <v/>
      </c>
      <c r="AZ133" s="441">
        <f>IF(AND(COUNTIF(BA$2:BA133,BA133)=1,BA133&lt;&gt;""),AZ132+1,AZ132)</f>
        <v>1</v>
      </c>
      <c r="BA133" s="469" t="str">
        <f t="shared" si="159"/>
        <v/>
      </c>
      <c r="BB133" s="498" t="str">
        <f t="shared" si="167"/>
        <v/>
      </c>
      <c r="BC133" s="498" t="str">
        <f t="shared" si="168"/>
        <v/>
      </c>
      <c r="EU133" s="1" t="str">
        <f t="shared" ca="1" si="160"/>
        <v/>
      </c>
    </row>
    <row r="134" spans="1:151">
      <c r="A134" s="22" t="str">
        <f t="shared" si="151"/>
        <v>13.</v>
      </c>
      <c r="B134" s="22" t="s">
        <v>225</v>
      </c>
      <c r="C134" s="22" t="s">
        <v>126</v>
      </c>
      <c r="D134" s="22" t="s">
        <v>191</v>
      </c>
      <c r="AF134" s="441">
        <f>IF(AND(COUNTIF(AG$2:AG134,AG134)=1,AG134&lt;&gt;""),AF133+1,AF133)</f>
        <v>1</v>
      </c>
      <c r="AG134" s="469" t="str">
        <f t="shared" si="152"/>
        <v/>
      </c>
      <c r="AH134" s="441">
        <f>IF(AND(COUNTIF(AI$2:AI134,AI134)=1,AI134&lt;&gt;""),AH133+1,AH133)</f>
        <v>1</v>
      </c>
      <c r="AI134" s="469" t="str">
        <f t="shared" si="153"/>
        <v/>
      </c>
      <c r="AJ134" s="498" t="str">
        <f t="shared" si="161"/>
        <v/>
      </c>
      <c r="AK134" s="498" t="str">
        <f t="shared" si="162"/>
        <v/>
      </c>
      <c r="AL134" s="441">
        <f>IF(AND(COUNTIF(AM$2:AM134,AM134)=1,AM134&lt;&gt;""),AL133+1,AL133)</f>
        <v>1</v>
      </c>
      <c r="AM134" s="469" t="str">
        <f t="shared" si="154"/>
        <v/>
      </c>
      <c r="AN134" s="441">
        <f>IF(AND(COUNTIF(AO$2:AO134,AO134)=1,AO134&lt;&gt;""),AN133+1,AN133)</f>
        <v>1</v>
      </c>
      <c r="AO134" s="469" t="str">
        <f t="shared" si="155"/>
        <v/>
      </c>
      <c r="AP134" s="498" t="str">
        <f t="shared" si="163"/>
        <v/>
      </c>
      <c r="AQ134" s="498" t="str">
        <f t="shared" si="164"/>
        <v/>
      </c>
      <c r="AR134" s="441">
        <f>IF(AND(COUNTIF(AS$2:AS134,AS134)=1,AS134&lt;&gt;""),AR133+1,AR133)</f>
        <v>1</v>
      </c>
      <c r="AS134" s="469" t="str">
        <f t="shared" si="156"/>
        <v/>
      </c>
      <c r="AT134" s="441">
        <f>IF(AND(COUNTIF(AU$2:AU134,AU134)=1,AU134&lt;&gt;""),AT133+1,AT133)</f>
        <v>1</v>
      </c>
      <c r="AU134" s="469" t="str">
        <f t="shared" si="157"/>
        <v/>
      </c>
      <c r="AV134" s="498" t="str">
        <f t="shared" si="165"/>
        <v/>
      </c>
      <c r="AW134" s="498" t="str">
        <f t="shared" si="166"/>
        <v/>
      </c>
      <c r="AX134" s="441">
        <f>IF(AND(COUNTIF(AY$2:AY134,AY134)=1,AY134&lt;&gt;""),AX133+1,AX133)</f>
        <v>1</v>
      </c>
      <c r="AY134" s="469" t="str">
        <f t="shared" si="158"/>
        <v/>
      </c>
      <c r="AZ134" s="441">
        <f>IF(AND(COUNTIF(BA$2:BA134,BA134)=1,BA134&lt;&gt;""),AZ133+1,AZ133)</f>
        <v>1</v>
      </c>
      <c r="BA134" s="469" t="str">
        <f t="shared" si="159"/>
        <v/>
      </c>
      <c r="BB134" s="498" t="str">
        <f t="shared" si="167"/>
        <v/>
      </c>
      <c r="BC134" s="498" t="str">
        <f t="shared" si="168"/>
        <v/>
      </c>
      <c r="EU134" s="1" t="str">
        <f t="shared" ca="1" si="160"/>
        <v/>
      </c>
    </row>
    <row r="135" spans="1:151">
      <c r="A135" s="23" t="str">
        <f t="shared" si="151"/>
        <v>13.</v>
      </c>
      <c r="B135" s="23" t="s">
        <v>226</v>
      </c>
      <c r="C135" s="23" t="s">
        <v>126</v>
      </c>
      <c r="D135" s="23" t="s">
        <v>192</v>
      </c>
      <c r="AF135" s="441">
        <f>IF(AND(COUNTIF(AG$2:AG135,AG135)=1,AG135&lt;&gt;""),AF134+1,AF134)</f>
        <v>1</v>
      </c>
      <c r="AG135" s="469" t="str">
        <f t="shared" si="152"/>
        <v/>
      </c>
      <c r="AH135" s="441">
        <f>IF(AND(COUNTIF(AI$2:AI135,AI135)=1,AI135&lt;&gt;""),AH134+1,AH134)</f>
        <v>1</v>
      </c>
      <c r="AI135" s="469" t="str">
        <f t="shared" si="153"/>
        <v/>
      </c>
      <c r="AJ135" s="498" t="str">
        <f t="shared" si="161"/>
        <v/>
      </c>
      <c r="AK135" s="498" t="str">
        <f t="shared" si="162"/>
        <v/>
      </c>
      <c r="AL135" s="441">
        <f>IF(AND(COUNTIF(AM$2:AM135,AM135)=1,AM135&lt;&gt;""),AL134+1,AL134)</f>
        <v>1</v>
      </c>
      <c r="AM135" s="469" t="str">
        <f t="shared" si="154"/>
        <v/>
      </c>
      <c r="AN135" s="441">
        <f>IF(AND(COUNTIF(AO$2:AO135,AO135)=1,AO135&lt;&gt;""),AN134+1,AN134)</f>
        <v>1</v>
      </c>
      <c r="AO135" s="469" t="str">
        <f t="shared" si="155"/>
        <v/>
      </c>
      <c r="AP135" s="498" t="str">
        <f t="shared" si="163"/>
        <v/>
      </c>
      <c r="AQ135" s="498" t="str">
        <f t="shared" si="164"/>
        <v/>
      </c>
      <c r="AR135" s="441">
        <f>IF(AND(COUNTIF(AS$2:AS135,AS135)=1,AS135&lt;&gt;""),AR134+1,AR134)</f>
        <v>1</v>
      </c>
      <c r="AS135" s="469" t="str">
        <f t="shared" si="156"/>
        <v/>
      </c>
      <c r="AT135" s="441">
        <f>IF(AND(COUNTIF(AU$2:AU135,AU135)=1,AU135&lt;&gt;""),AT134+1,AT134)</f>
        <v>1</v>
      </c>
      <c r="AU135" s="469" t="str">
        <f t="shared" si="157"/>
        <v/>
      </c>
      <c r="AV135" s="498" t="str">
        <f t="shared" si="165"/>
        <v/>
      </c>
      <c r="AW135" s="498" t="str">
        <f t="shared" si="166"/>
        <v/>
      </c>
      <c r="AX135" s="441">
        <f>IF(AND(COUNTIF(AY$2:AY135,AY135)=1,AY135&lt;&gt;""),AX134+1,AX134)</f>
        <v>1</v>
      </c>
      <c r="AY135" s="469" t="str">
        <f t="shared" si="158"/>
        <v/>
      </c>
      <c r="AZ135" s="441">
        <f>IF(AND(COUNTIF(BA$2:BA135,BA135)=1,BA135&lt;&gt;""),AZ134+1,AZ134)</f>
        <v>1</v>
      </c>
      <c r="BA135" s="469" t="str">
        <f t="shared" si="159"/>
        <v/>
      </c>
      <c r="BB135" s="498" t="str">
        <f t="shared" si="167"/>
        <v/>
      </c>
      <c r="BC135" s="498" t="str">
        <f t="shared" si="168"/>
        <v/>
      </c>
      <c r="EU135" s="1" t="str">
        <f t="shared" ca="1" si="160"/>
        <v/>
      </c>
    </row>
    <row r="136" spans="1:151">
      <c r="A136" s="23" t="str">
        <f>LEFT(B136,3)</f>
        <v>14.</v>
      </c>
      <c r="B136" s="23" t="s">
        <v>258</v>
      </c>
      <c r="C136" s="23" t="s">
        <v>1164</v>
      </c>
      <c r="D136" s="531" t="s">
        <v>1165</v>
      </c>
      <c r="AF136" s="441">
        <f>IF(AND(COUNTIF(AG$2:AG136,AG136)=1,AG136&lt;&gt;""),AF135+1,AF135)</f>
        <v>1</v>
      </c>
      <c r="AG136" s="469" t="str">
        <f t="shared" si="152"/>
        <v/>
      </c>
      <c r="AH136" s="441">
        <f>IF(AND(COUNTIF(AI$2:AI136,AI136)=1,AI136&lt;&gt;""),AH135+1,AH135)</f>
        <v>1</v>
      </c>
      <c r="AI136" s="469" t="str">
        <f t="shared" si="153"/>
        <v/>
      </c>
      <c r="AJ136" s="498" t="str">
        <f t="shared" si="161"/>
        <v/>
      </c>
      <c r="AK136" s="498" t="str">
        <f t="shared" si="162"/>
        <v/>
      </c>
      <c r="AL136" s="441">
        <f>IF(AND(COUNTIF(AM$2:AM136,AM136)=1,AM136&lt;&gt;""),AL135+1,AL135)</f>
        <v>1</v>
      </c>
      <c r="AM136" s="469" t="str">
        <f t="shared" si="154"/>
        <v/>
      </c>
      <c r="AN136" s="441">
        <f>IF(AND(COUNTIF(AO$2:AO136,AO136)=1,AO136&lt;&gt;""),AN135+1,AN135)</f>
        <v>1</v>
      </c>
      <c r="AO136" s="469" t="str">
        <f t="shared" si="155"/>
        <v/>
      </c>
      <c r="AP136" s="498" t="str">
        <f t="shared" si="163"/>
        <v/>
      </c>
      <c r="AQ136" s="498" t="str">
        <f t="shared" si="164"/>
        <v/>
      </c>
      <c r="AR136" s="441">
        <f>IF(AND(COUNTIF(AS$2:AS136,AS136)=1,AS136&lt;&gt;""),AR135+1,AR135)</f>
        <v>1</v>
      </c>
      <c r="AS136" s="469" t="str">
        <f t="shared" si="156"/>
        <v/>
      </c>
      <c r="AT136" s="441">
        <f>IF(AND(COUNTIF(AU$2:AU136,AU136)=1,AU136&lt;&gt;""),AT135+1,AT135)</f>
        <v>1</v>
      </c>
      <c r="AU136" s="469" t="str">
        <f t="shared" si="157"/>
        <v/>
      </c>
      <c r="AV136" s="498" t="str">
        <f t="shared" si="165"/>
        <v/>
      </c>
      <c r="AW136" s="498" t="str">
        <f t="shared" si="166"/>
        <v/>
      </c>
      <c r="AX136" s="441">
        <f>IF(AND(COUNTIF(AY$2:AY136,AY136)=1,AY136&lt;&gt;""),AX135+1,AX135)</f>
        <v>1</v>
      </c>
      <c r="AY136" s="469" t="str">
        <f t="shared" si="158"/>
        <v/>
      </c>
      <c r="AZ136" s="441">
        <f>IF(AND(COUNTIF(BA$2:BA136,BA136)=1,BA136&lt;&gt;""),AZ135+1,AZ135)</f>
        <v>1</v>
      </c>
      <c r="BA136" s="469" t="str">
        <f t="shared" si="159"/>
        <v/>
      </c>
      <c r="BB136" s="498" t="str">
        <f t="shared" si="167"/>
        <v/>
      </c>
      <c r="BC136" s="498" t="str">
        <f t="shared" si="168"/>
        <v/>
      </c>
      <c r="EU136" s="1" t="str">
        <f t="shared" ca="1" si="160"/>
        <v/>
      </c>
    </row>
    <row r="137" spans="1:151">
      <c r="A137" s="22" t="str">
        <f t="shared" si="151"/>
        <v>14.</v>
      </c>
      <c r="B137" s="22" t="s">
        <v>263</v>
      </c>
      <c r="C137" s="22" t="s">
        <v>1164</v>
      </c>
      <c r="D137" s="532" t="s">
        <v>1166</v>
      </c>
      <c r="AF137" s="441">
        <f>IF(AND(COUNTIF(AG$2:AG137,AG137)=1,AG137&lt;&gt;""),AF136+1,AF136)</f>
        <v>1</v>
      </c>
      <c r="AG137" s="469" t="str">
        <f t="shared" si="152"/>
        <v/>
      </c>
      <c r="AH137" s="441">
        <f>IF(AND(COUNTIF(AI$2:AI137,AI137)=1,AI137&lt;&gt;""),AH136+1,AH136)</f>
        <v>1</v>
      </c>
      <c r="AI137" s="469" t="str">
        <f t="shared" si="153"/>
        <v/>
      </c>
      <c r="AJ137" s="498" t="str">
        <f t="shared" si="161"/>
        <v/>
      </c>
      <c r="AK137" s="498" t="str">
        <f t="shared" si="162"/>
        <v/>
      </c>
      <c r="AL137" s="441">
        <f>IF(AND(COUNTIF(AM$2:AM137,AM137)=1,AM137&lt;&gt;""),AL136+1,AL136)</f>
        <v>1</v>
      </c>
      <c r="AM137" s="469" t="str">
        <f t="shared" si="154"/>
        <v/>
      </c>
      <c r="AN137" s="441">
        <f>IF(AND(COUNTIF(AO$2:AO137,AO137)=1,AO137&lt;&gt;""),AN136+1,AN136)</f>
        <v>1</v>
      </c>
      <c r="AO137" s="469" t="str">
        <f t="shared" si="155"/>
        <v/>
      </c>
      <c r="AP137" s="498" t="str">
        <f t="shared" si="163"/>
        <v/>
      </c>
      <c r="AQ137" s="498" t="str">
        <f t="shared" si="164"/>
        <v/>
      </c>
      <c r="AR137" s="441">
        <f>IF(AND(COUNTIF(AS$2:AS137,AS137)=1,AS137&lt;&gt;""),AR136+1,AR136)</f>
        <v>1</v>
      </c>
      <c r="AS137" s="469" t="str">
        <f t="shared" si="156"/>
        <v/>
      </c>
      <c r="AT137" s="441">
        <f>IF(AND(COUNTIF(AU$2:AU137,AU137)=1,AU137&lt;&gt;""),AT136+1,AT136)</f>
        <v>1</v>
      </c>
      <c r="AU137" s="469" t="str">
        <f t="shared" si="157"/>
        <v/>
      </c>
      <c r="AV137" s="498" t="str">
        <f t="shared" si="165"/>
        <v/>
      </c>
      <c r="AW137" s="498" t="str">
        <f t="shared" si="166"/>
        <v/>
      </c>
      <c r="AX137" s="441">
        <f>IF(AND(COUNTIF(AY$2:AY137,AY137)=1,AY137&lt;&gt;""),AX136+1,AX136)</f>
        <v>1</v>
      </c>
      <c r="AY137" s="469" t="str">
        <f t="shared" si="158"/>
        <v/>
      </c>
      <c r="AZ137" s="441">
        <f>IF(AND(COUNTIF(BA$2:BA137,BA137)=1,BA137&lt;&gt;""),AZ136+1,AZ136)</f>
        <v>1</v>
      </c>
      <c r="BA137" s="469" t="str">
        <f t="shared" si="159"/>
        <v/>
      </c>
      <c r="BB137" s="498" t="str">
        <f t="shared" si="167"/>
        <v/>
      </c>
      <c r="BC137" s="498" t="str">
        <f t="shared" si="168"/>
        <v/>
      </c>
      <c r="EU137" s="1" t="str">
        <f t="shared" ca="1" si="160"/>
        <v/>
      </c>
    </row>
    <row r="138" spans="1:151">
      <c r="AF138" s="441">
        <f>IF(AND(COUNTIF(AG$2:AG138,AG138)=1,AG138&lt;&gt;""),AF137+1,AF137)</f>
        <v>1</v>
      </c>
      <c r="AG138" s="469" t="str">
        <f t="shared" si="152"/>
        <v/>
      </c>
      <c r="AH138" s="441">
        <f>IF(AND(COUNTIF(AI$2:AI138,AI138)=1,AI138&lt;&gt;""),AH137+1,AH137)</f>
        <v>1</v>
      </c>
      <c r="AI138" s="469" t="str">
        <f t="shared" si="153"/>
        <v/>
      </c>
      <c r="AJ138" s="498" t="str">
        <f t="shared" si="161"/>
        <v/>
      </c>
      <c r="AK138" s="498" t="str">
        <f t="shared" si="162"/>
        <v/>
      </c>
      <c r="AL138" s="441">
        <f>IF(AND(COUNTIF(AM$2:AM138,AM138)=1,AM138&lt;&gt;""),AL137+1,AL137)</f>
        <v>1</v>
      </c>
      <c r="AM138" s="469" t="str">
        <f t="shared" si="154"/>
        <v/>
      </c>
      <c r="AN138" s="441">
        <f>IF(AND(COUNTIF(AO$2:AO138,AO138)=1,AO138&lt;&gt;""),AN137+1,AN137)</f>
        <v>1</v>
      </c>
      <c r="AO138" s="469" t="str">
        <f t="shared" si="155"/>
        <v/>
      </c>
      <c r="AP138" s="498" t="str">
        <f t="shared" si="163"/>
        <v/>
      </c>
      <c r="AQ138" s="498" t="str">
        <f t="shared" si="164"/>
        <v/>
      </c>
      <c r="AR138" s="441">
        <f>IF(AND(COUNTIF(AS$2:AS138,AS138)=1,AS138&lt;&gt;""),AR137+1,AR137)</f>
        <v>1</v>
      </c>
      <c r="AS138" s="469" t="str">
        <f t="shared" si="156"/>
        <v/>
      </c>
      <c r="AT138" s="441">
        <f>IF(AND(COUNTIF(AU$2:AU138,AU138)=1,AU138&lt;&gt;""),AT137+1,AT137)</f>
        <v>1</v>
      </c>
      <c r="AU138" s="469" t="str">
        <f t="shared" si="157"/>
        <v/>
      </c>
      <c r="AV138" s="498" t="str">
        <f t="shared" si="165"/>
        <v/>
      </c>
      <c r="AW138" s="498" t="str">
        <f t="shared" si="166"/>
        <v/>
      </c>
      <c r="AX138" s="441">
        <f>IF(AND(COUNTIF(AY$2:AY138,AY138)=1,AY138&lt;&gt;""),AX137+1,AX137)</f>
        <v>1</v>
      </c>
      <c r="AY138" s="469" t="str">
        <f t="shared" si="158"/>
        <v/>
      </c>
      <c r="AZ138" s="441">
        <f>IF(AND(COUNTIF(BA$2:BA138,BA138)=1,BA138&lt;&gt;""),AZ137+1,AZ137)</f>
        <v>1</v>
      </c>
      <c r="BA138" s="469" t="str">
        <f t="shared" si="159"/>
        <v/>
      </c>
      <c r="BB138" s="498" t="str">
        <f t="shared" si="167"/>
        <v/>
      </c>
      <c r="BC138" s="498" t="str">
        <f t="shared" si="168"/>
        <v/>
      </c>
      <c r="EU138" s="1" t="str">
        <f t="shared" ca="1" si="160"/>
        <v/>
      </c>
    </row>
    <row r="139" spans="1:151">
      <c r="C139" s="6"/>
      <c r="AF139" s="441">
        <f>IF(AND(COUNTIF(AG$2:AG139,AG139)=1,AG139&lt;&gt;""),AF138+1,AF138)</f>
        <v>1</v>
      </c>
      <c r="AG139" s="469" t="str">
        <f t="shared" si="152"/>
        <v/>
      </c>
      <c r="AH139" s="441">
        <f>IF(AND(COUNTIF(AI$2:AI139,AI139)=1,AI139&lt;&gt;""),AH138+1,AH138)</f>
        <v>1</v>
      </c>
      <c r="AI139" s="469" t="str">
        <f t="shared" si="153"/>
        <v/>
      </c>
      <c r="AJ139" s="498" t="str">
        <f t="shared" si="161"/>
        <v/>
      </c>
      <c r="AK139" s="498" t="str">
        <f t="shared" si="162"/>
        <v/>
      </c>
      <c r="AL139" s="441">
        <f>IF(AND(COUNTIF(AM$2:AM139,AM139)=1,AM139&lt;&gt;""),AL138+1,AL138)</f>
        <v>1</v>
      </c>
      <c r="AM139" s="469" t="str">
        <f t="shared" si="154"/>
        <v/>
      </c>
      <c r="AN139" s="441">
        <f>IF(AND(COUNTIF(AO$2:AO139,AO139)=1,AO139&lt;&gt;""),AN138+1,AN138)</f>
        <v>1</v>
      </c>
      <c r="AO139" s="469" t="str">
        <f t="shared" si="155"/>
        <v/>
      </c>
      <c r="AP139" s="498" t="str">
        <f t="shared" si="163"/>
        <v/>
      </c>
      <c r="AQ139" s="498" t="str">
        <f t="shared" si="164"/>
        <v/>
      </c>
      <c r="AR139" s="441">
        <f>IF(AND(COUNTIF(AS$2:AS139,AS139)=1,AS139&lt;&gt;""),AR138+1,AR138)</f>
        <v>1</v>
      </c>
      <c r="AS139" s="469" t="str">
        <f t="shared" si="156"/>
        <v/>
      </c>
      <c r="AT139" s="441">
        <f>IF(AND(COUNTIF(AU$2:AU139,AU139)=1,AU139&lt;&gt;""),AT138+1,AT138)</f>
        <v>1</v>
      </c>
      <c r="AU139" s="469" t="str">
        <f t="shared" si="157"/>
        <v/>
      </c>
      <c r="AV139" s="498" t="str">
        <f t="shared" si="165"/>
        <v/>
      </c>
      <c r="AW139" s="498" t="str">
        <f t="shared" si="166"/>
        <v/>
      </c>
      <c r="AX139" s="441">
        <f>IF(AND(COUNTIF(AY$2:AY139,AY139)=1,AY139&lt;&gt;""),AX138+1,AX138)</f>
        <v>1</v>
      </c>
      <c r="AY139" s="469" t="str">
        <f t="shared" si="158"/>
        <v/>
      </c>
      <c r="AZ139" s="441">
        <f>IF(AND(COUNTIF(BA$2:BA139,BA139)=1,BA139&lt;&gt;""),AZ138+1,AZ138)</f>
        <v>1</v>
      </c>
      <c r="BA139" s="469" t="str">
        <f t="shared" si="159"/>
        <v/>
      </c>
      <c r="BB139" s="498" t="str">
        <f t="shared" si="167"/>
        <v/>
      </c>
      <c r="BC139" s="498" t="str">
        <f t="shared" si="168"/>
        <v/>
      </c>
      <c r="EU139" s="1" t="str">
        <f t="shared" ca="1" si="160"/>
        <v/>
      </c>
    </row>
    <row r="140" spans="1:151">
      <c r="C140" s="6"/>
      <c r="AF140" s="441">
        <f>IF(AND(COUNTIF(AG$2:AG140,AG140)=1,AG140&lt;&gt;""),AF139+1,AF139)</f>
        <v>1</v>
      </c>
      <c r="AG140" s="469" t="str">
        <f t="shared" si="152"/>
        <v/>
      </c>
      <c r="AH140" s="441">
        <f>IF(AND(COUNTIF(AI$2:AI140,AI140)=1,AI140&lt;&gt;""),AH139+1,AH139)</f>
        <v>1</v>
      </c>
      <c r="AI140" s="469" t="str">
        <f t="shared" si="153"/>
        <v/>
      </c>
      <c r="AJ140" s="498" t="str">
        <f t="shared" si="161"/>
        <v/>
      </c>
      <c r="AK140" s="498" t="str">
        <f t="shared" si="162"/>
        <v/>
      </c>
      <c r="AL140" s="441">
        <f>IF(AND(COUNTIF(AM$2:AM140,AM140)=1,AM140&lt;&gt;""),AL139+1,AL139)</f>
        <v>1</v>
      </c>
      <c r="AM140" s="469" t="str">
        <f t="shared" si="154"/>
        <v/>
      </c>
      <c r="AN140" s="441">
        <f>IF(AND(COUNTIF(AO$2:AO140,AO140)=1,AO140&lt;&gt;""),AN139+1,AN139)</f>
        <v>1</v>
      </c>
      <c r="AO140" s="469" t="str">
        <f t="shared" si="155"/>
        <v/>
      </c>
      <c r="AP140" s="498" t="str">
        <f t="shared" si="163"/>
        <v/>
      </c>
      <c r="AQ140" s="498" t="str">
        <f t="shared" si="164"/>
        <v/>
      </c>
      <c r="AR140" s="441">
        <f>IF(AND(COUNTIF(AS$2:AS140,AS140)=1,AS140&lt;&gt;""),AR139+1,AR139)</f>
        <v>1</v>
      </c>
      <c r="AS140" s="469" t="str">
        <f t="shared" si="156"/>
        <v/>
      </c>
      <c r="AT140" s="441">
        <f>IF(AND(COUNTIF(AU$2:AU140,AU140)=1,AU140&lt;&gt;""),AT139+1,AT139)</f>
        <v>1</v>
      </c>
      <c r="AU140" s="469" t="str">
        <f t="shared" si="157"/>
        <v/>
      </c>
      <c r="AV140" s="498" t="str">
        <f t="shared" si="165"/>
        <v/>
      </c>
      <c r="AW140" s="498" t="str">
        <f t="shared" si="166"/>
        <v/>
      </c>
      <c r="AX140" s="441">
        <f>IF(AND(COUNTIF(AY$2:AY140,AY140)=1,AY140&lt;&gt;""),AX139+1,AX139)</f>
        <v>1</v>
      </c>
      <c r="AY140" s="469" t="str">
        <f t="shared" si="158"/>
        <v/>
      </c>
      <c r="AZ140" s="441">
        <f>IF(AND(COUNTIF(BA$2:BA140,BA140)=1,BA140&lt;&gt;""),AZ139+1,AZ139)</f>
        <v>1</v>
      </c>
      <c r="BA140" s="469" t="str">
        <f t="shared" si="159"/>
        <v/>
      </c>
      <c r="BB140" s="498" t="str">
        <f t="shared" si="167"/>
        <v/>
      </c>
      <c r="BC140" s="498" t="str">
        <f t="shared" si="168"/>
        <v/>
      </c>
      <c r="EU140" s="1" t="str">
        <f t="shared" ca="1" si="160"/>
        <v/>
      </c>
    </row>
    <row r="141" spans="1:151">
      <c r="C141" s="6"/>
      <c r="AF141" s="441">
        <f>IF(AND(COUNTIF(AG$2:AG141,AG141)=1,AG141&lt;&gt;""),AF140+1,AF140)</f>
        <v>1</v>
      </c>
      <c r="AG141" s="469" t="str">
        <f t="shared" si="152"/>
        <v/>
      </c>
      <c r="AH141" s="441">
        <f>IF(AND(COUNTIF(AI$2:AI141,AI141)=1,AI141&lt;&gt;""),AH140+1,AH140)</f>
        <v>1</v>
      </c>
      <c r="AI141" s="469" t="str">
        <f t="shared" si="153"/>
        <v/>
      </c>
      <c r="AJ141" s="498" t="str">
        <f t="shared" si="161"/>
        <v/>
      </c>
      <c r="AK141" s="498" t="str">
        <f t="shared" si="162"/>
        <v/>
      </c>
      <c r="AL141" s="441">
        <f>IF(AND(COUNTIF(AM$2:AM141,AM141)=1,AM141&lt;&gt;""),AL140+1,AL140)</f>
        <v>1</v>
      </c>
      <c r="AM141" s="469" t="str">
        <f t="shared" si="154"/>
        <v/>
      </c>
      <c r="AN141" s="441">
        <f>IF(AND(COUNTIF(AO$2:AO141,AO141)=1,AO141&lt;&gt;""),AN140+1,AN140)</f>
        <v>1</v>
      </c>
      <c r="AO141" s="469" t="str">
        <f t="shared" si="155"/>
        <v/>
      </c>
      <c r="AP141" s="498" t="str">
        <f t="shared" si="163"/>
        <v/>
      </c>
      <c r="AQ141" s="498" t="str">
        <f t="shared" si="164"/>
        <v/>
      </c>
      <c r="AR141" s="441">
        <f>IF(AND(COUNTIF(AS$2:AS141,AS141)=1,AS141&lt;&gt;""),AR140+1,AR140)</f>
        <v>1</v>
      </c>
      <c r="AS141" s="469" t="str">
        <f t="shared" si="156"/>
        <v/>
      </c>
      <c r="AT141" s="441">
        <f>IF(AND(COUNTIF(AU$2:AU141,AU141)=1,AU141&lt;&gt;""),AT140+1,AT140)</f>
        <v>1</v>
      </c>
      <c r="AU141" s="469" t="str">
        <f t="shared" si="157"/>
        <v/>
      </c>
      <c r="AV141" s="498" t="str">
        <f t="shared" si="165"/>
        <v/>
      </c>
      <c r="AW141" s="498" t="str">
        <f t="shared" si="166"/>
        <v/>
      </c>
      <c r="AX141" s="441">
        <f>IF(AND(COUNTIF(AY$2:AY141,AY141)=1,AY141&lt;&gt;""),AX140+1,AX140)</f>
        <v>1</v>
      </c>
      <c r="AY141" s="469" t="str">
        <f t="shared" si="158"/>
        <v/>
      </c>
      <c r="AZ141" s="441">
        <f>IF(AND(COUNTIF(BA$2:BA141,BA141)=1,BA141&lt;&gt;""),AZ140+1,AZ140)</f>
        <v>1</v>
      </c>
      <c r="BA141" s="469" t="str">
        <f t="shared" si="159"/>
        <v/>
      </c>
      <c r="BB141" s="498" t="str">
        <f t="shared" si="167"/>
        <v/>
      </c>
      <c r="BC141" s="498" t="str">
        <f t="shared" si="168"/>
        <v/>
      </c>
      <c r="EU141" s="1" t="str">
        <f t="shared" ca="1" si="160"/>
        <v/>
      </c>
    </row>
    <row r="142" spans="1:151">
      <c r="C142" s="6"/>
      <c r="AF142" s="441">
        <f>IF(AND(COUNTIF(AG$2:AG142,AG142)=1,AG142&lt;&gt;""),AF141+1,AF141)</f>
        <v>1</v>
      </c>
      <c r="AG142" s="469" t="str">
        <f t="shared" si="152"/>
        <v/>
      </c>
      <c r="AH142" s="441">
        <f>IF(AND(COUNTIF(AI$2:AI142,AI142)=1,AI142&lt;&gt;""),AH141+1,AH141)</f>
        <v>1</v>
      </c>
      <c r="AI142" s="469" t="str">
        <f t="shared" si="153"/>
        <v/>
      </c>
      <c r="AJ142" s="498" t="str">
        <f t="shared" si="161"/>
        <v/>
      </c>
      <c r="AK142" s="498" t="str">
        <f t="shared" si="162"/>
        <v/>
      </c>
      <c r="AL142" s="441">
        <f>IF(AND(COUNTIF(AM$2:AM142,AM142)=1,AM142&lt;&gt;""),AL141+1,AL141)</f>
        <v>1</v>
      </c>
      <c r="AM142" s="469" t="str">
        <f t="shared" si="154"/>
        <v/>
      </c>
      <c r="AN142" s="441">
        <f>IF(AND(COUNTIF(AO$2:AO142,AO142)=1,AO142&lt;&gt;""),AN141+1,AN141)</f>
        <v>1</v>
      </c>
      <c r="AO142" s="469" t="str">
        <f t="shared" si="155"/>
        <v/>
      </c>
      <c r="AP142" s="498" t="str">
        <f t="shared" si="163"/>
        <v/>
      </c>
      <c r="AQ142" s="498" t="str">
        <f t="shared" si="164"/>
        <v/>
      </c>
      <c r="AR142" s="441">
        <f>IF(AND(COUNTIF(AS$2:AS142,AS142)=1,AS142&lt;&gt;""),AR141+1,AR141)</f>
        <v>1</v>
      </c>
      <c r="AS142" s="469" t="str">
        <f t="shared" si="156"/>
        <v/>
      </c>
      <c r="AT142" s="441">
        <f>IF(AND(COUNTIF(AU$2:AU142,AU142)=1,AU142&lt;&gt;""),AT141+1,AT141)</f>
        <v>1</v>
      </c>
      <c r="AU142" s="469" t="str">
        <f t="shared" si="157"/>
        <v/>
      </c>
      <c r="AV142" s="498" t="str">
        <f t="shared" si="165"/>
        <v/>
      </c>
      <c r="AW142" s="498" t="str">
        <f t="shared" si="166"/>
        <v/>
      </c>
      <c r="AX142" s="441">
        <f>IF(AND(COUNTIF(AY$2:AY142,AY142)=1,AY142&lt;&gt;""),AX141+1,AX141)</f>
        <v>1</v>
      </c>
      <c r="AY142" s="469" t="str">
        <f t="shared" si="158"/>
        <v/>
      </c>
      <c r="AZ142" s="441">
        <f>IF(AND(COUNTIF(BA$2:BA142,BA142)=1,BA142&lt;&gt;""),AZ141+1,AZ141)</f>
        <v>1</v>
      </c>
      <c r="BA142" s="469" t="str">
        <f t="shared" si="159"/>
        <v/>
      </c>
      <c r="BB142" s="498" t="str">
        <f t="shared" si="167"/>
        <v/>
      </c>
      <c r="BC142" s="498" t="str">
        <f t="shared" si="168"/>
        <v/>
      </c>
      <c r="EU142" s="1" t="str">
        <f t="shared" ca="1" si="160"/>
        <v/>
      </c>
    </row>
    <row r="143" spans="1:151">
      <c r="C143" s="6"/>
      <c r="AF143" s="441">
        <f>IF(AND(COUNTIF(AG$2:AG143,AG143)=1,AG143&lt;&gt;""),AF142+1,AF142)</f>
        <v>1</v>
      </c>
      <c r="AG143" s="469" t="str">
        <f t="shared" si="152"/>
        <v/>
      </c>
      <c r="AH143" s="441">
        <f>IF(AND(COUNTIF(AI$2:AI143,AI143)=1,AI143&lt;&gt;""),AH142+1,AH142)</f>
        <v>1</v>
      </c>
      <c r="AI143" s="469" t="str">
        <f t="shared" si="153"/>
        <v/>
      </c>
      <c r="AJ143" s="498" t="str">
        <f t="shared" si="161"/>
        <v/>
      </c>
      <c r="AK143" s="498" t="str">
        <f t="shared" si="162"/>
        <v/>
      </c>
      <c r="AL143" s="441">
        <f>IF(AND(COUNTIF(AM$2:AM143,AM143)=1,AM143&lt;&gt;""),AL142+1,AL142)</f>
        <v>1</v>
      </c>
      <c r="AM143" s="469" t="str">
        <f t="shared" si="154"/>
        <v/>
      </c>
      <c r="AN143" s="441">
        <f>IF(AND(COUNTIF(AO$2:AO143,AO143)=1,AO143&lt;&gt;""),AN142+1,AN142)</f>
        <v>1</v>
      </c>
      <c r="AO143" s="469" t="str">
        <f t="shared" si="155"/>
        <v/>
      </c>
      <c r="AP143" s="498" t="str">
        <f t="shared" si="163"/>
        <v/>
      </c>
      <c r="AQ143" s="498" t="str">
        <f t="shared" si="164"/>
        <v/>
      </c>
      <c r="AR143" s="441">
        <f>IF(AND(COUNTIF(AS$2:AS143,AS143)=1,AS143&lt;&gt;""),AR142+1,AR142)</f>
        <v>1</v>
      </c>
      <c r="AS143" s="469" t="str">
        <f t="shared" si="156"/>
        <v/>
      </c>
      <c r="AT143" s="441">
        <f>IF(AND(COUNTIF(AU$2:AU143,AU143)=1,AU143&lt;&gt;""),AT142+1,AT142)</f>
        <v>1</v>
      </c>
      <c r="AU143" s="469" t="str">
        <f t="shared" si="157"/>
        <v/>
      </c>
      <c r="AV143" s="498" t="str">
        <f t="shared" si="165"/>
        <v/>
      </c>
      <c r="AW143" s="498" t="str">
        <f t="shared" si="166"/>
        <v/>
      </c>
      <c r="AX143" s="441">
        <f>IF(AND(COUNTIF(AY$2:AY143,AY143)=1,AY143&lt;&gt;""),AX142+1,AX142)</f>
        <v>1</v>
      </c>
      <c r="AY143" s="469" t="str">
        <f t="shared" si="158"/>
        <v/>
      </c>
      <c r="AZ143" s="441">
        <f>IF(AND(COUNTIF(BA$2:BA143,BA143)=1,BA143&lt;&gt;""),AZ142+1,AZ142)</f>
        <v>1</v>
      </c>
      <c r="BA143" s="469" t="str">
        <f t="shared" si="159"/>
        <v/>
      </c>
      <c r="BB143" s="498" t="str">
        <f t="shared" si="167"/>
        <v/>
      </c>
      <c r="BC143" s="498" t="str">
        <f t="shared" si="168"/>
        <v/>
      </c>
      <c r="EU143" s="1" t="str">
        <f t="shared" ca="1" si="160"/>
        <v/>
      </c>
    </row>
    <row r="144" spans="1:151">
      <c r="C144" s="6"/>
      <c r="AF144" s="441">
        <f>IF(AND(COUNTIF(AG$2:AG144,AG144)=1,AG144&lt;&gt;""),AF143+1,AF143)</f>
        <v>1</v>
      </c>
      <c r="AG144" s="469" t="str">
        <f t="shared" si="152"/>
        <v/>
      </c>
      <c r="AH144" s="441">
        <f>IF(AND(COUNTIF(AI$2:AI144,AI144)=1,AI144&lt;&gt;""),AH143+1,AH143)</f>
        <v>1</v>
      </c>
      <c r="AI144" s="469" t="str">
        <f t="shared" si="153"/>
        <v/>
      </c>
      <c r="AJ144" s="498" t="str">
        <f t="shared" si="161"/>
        <v/>
      </c>
      <c r="AK144" s="498" t="str">
        <f t="shared" si="162"/>
        <v/>
      </c>
      <c r="AL144" s="441">
        <f>IF(AND(COUNTIF(AM$2:AM144,AM144)=1,AM144&lt;&gt;""),AL143+1,AL143)</f>
        <v>1</v>
      </c>
      <c r="AM144" s="469" t="str">
        <f t="shared" si="154"/>
        <v/>
      </c>
      <c r="AN144" s="441">
        <f>IF(AND(COUNTIF(AO$2:AO144,AO144)=1,AO144&lt;&gt;""),AN143+1,AN143)</f>
        <v>1</v>
      </c>
      <c r="AO144" s="469" t="str">
        <f t="shared" si="155"/>
        <v/>
      </c>
      <c r="AP144" s="498" t="str">
        <f t="shared" si="163"/>
        <v/>
      </c>
      <c r="AQ144" s="498" t="str">
        <f t="shared" si="164"/>
        <v/>
      </c>
      <c r="AR144" s="441">
        <f>IF(AND(COUNTIF(AS$2:AS144,AS144)=1,AS144&lt;&gt;""),AR143+1,AR143)</f>
        <v>1</v>
      </c>
      <c r="AS144" s="469" t="str">
        <f t="shared" si="156"/>
        <v/>
      </c>
      <c r="AT144" s="441">
        <f>IF(AND(COUNTIF(AU$2:AU144,AU144)=1,AU144&lt;&gt;""),AT143+1,AT143)</f>
        <v>1</v>
      </c>
      <c r="AU144" s="469" t="str">
        <f t="shared" si="157"/>
        <v/>
      </c>
      <c r="AV144" s="498" t="str">
        <f t="shared" si="165"/>
        <v/>
      </c>
      <c r="AW144" s="498" t="str">
        <f t="shared" si="166"/>
        <v/>
      </c>
      <c r="AX144" s="441">
        <f>IF(AND(COUNTIF(AY$2:AY144,AY144)=1,AY144&lt;&gt;""),AX143+1,AX143)</f>
        <v>1</v>
      </c>
      <c r="AY144" s="469" t="str">
        <f t="shared" si="158"/>
        <v/>
      </c>
      <c r="AZ144" s="441">
        <f>IF(AND(COUNTIF(BA$2:BA144,BA144)=1,BA144&lt;&gt;""),AZ143+1,AZ143)</f>
        <v>1</v>
      </c>
      <c r="BA144" s="469" t="str">
        <f t="shared" si="159"/>
        <v/>
      </c>
      <c r="BB144" s="498" t="str">
        <f t="shared" si="167"/>
        <v/>
      </c>
      <c r="BC144" s="498" t="str">
        <f t="shared" si="168"/>
        <v/>
      </c>
      <c r="EU144" s="1" t="str">
        <f t="shared" ca="1" si="160"/>
        <v/>
      </c>
    </row>
    <row r="145" spans="3:151">
      <c r="C145" s="6"/>
      <c r="AF145" s="441">
        <f>IF(AND(COUNTIF(AG$2:AG145,AG145)=1,AG145&lt;&gt;""),AF144+1,AF144)</f>
        <v>1</v>
      </c>
      <c r="AG145" s="469" t="str">
        <f t="shared" si="152"/>
        <v/>
      </c>
      <c r="AH145" s="441">
        <f>IF(AND(COUNTIF(AI$2:AI145,AI145)=1,AI145&lt;&gt;""),AH144+1,AH144)</f>
        <v>1</v>
      </c>
      <c r="AI145" s="469" t="str">
        <f t="shared" si="153"/>
        <v/>
      </c>
      <c r="AJ145" s="498" t="str">
        <f t="shared" si="161"/>
        <v/>
      </c>
      <c r="AK145" s="498" t="str">
        <f t="shared" si="162"/>
        <v/>
      </c>
      <c r="AL145" s="441">
        <f>IF(AND(COUNTIF(AM$2:AM145,AM145)=1,AM145&lt;&gt;""),AL144+1,AL144)</f>
        <v>1</v>
      </c>
      <c r="AM145" s="469" t="str">
        <f t="shared" si="154"/>
        <v/>
      </c>
      <c r="AN145" s="441">
        <f>IF(AND(COUNTIF(AO$2:AO145,AO145)=1,AO145&lt;&gt;""),AN144+1,AN144)</f>
        <v>1</v>
      </c>
      <c r="AO145" s="469" t="str">
        <f t="shared" si="155"/>
        <v/>
      </c>
      <c r="AP145" s="498" t="str">
        <f t="shared" si="163"/>
        <v/>
      </c>
      <c r="AQ145" s="498" t="str">
        <f t="shared" si="164"/>
        <v/>
      </c>
      <c r="AR145" s="441">
        <f>IF(AND(COUNTIF(AS$2:AS145,AS145)=1,AS145&lt;&gt;""),AR144+1,AR144)</f>
        <v>1</v>
      </c>
      <c r="AS145" s="469" t="str">
        <f t="shared" si="156"/>
        <v/>
      </c>
      <c r="AT145" s="441">
        <f>IF(AND(COUNTIF(AU$2:AU145,AU145)=1,AU145&lt;&gt;""),AT144+1,AT144)</f>
        <v>1</v>
      </c>
      <c r="AU145" s="469" t="str">
        <f t="shared" si="157"/>
        <v/>
      </c>
      <c r="AV145" s="498" t="str">
        <f t="shared" si="165"/>
        <v/>
      </c>
      <c r="AW145" s="498" t="str">
        <f t="shared" si="166"/>
        <v/>
      </c>
      <c r="AX145" s="441">
        <f>IF(AND(COUNTIF(AY$2:AY145,AY145)=1,AY145&lt;&gt;""),AX144+1,AX144)</f>
        <v>1</v>
      </c>
      <c r="AY145" s="469" t="str">
        <f t="shared" si="158"/>
        <v/>
      </c>
      <c r="AZ145" s="441">
        <f>IF(AND(COUNTIF(BA$2:BA145,BA145)=1,BA145&lt;&gt;""),AZ144+1,AZ144)</f>
        <v>1</v>
      </c>
      <c r="BA145" s="469" t="str">
        <f t="shared" si="159"/>
        <v/>
      </c>
      <c r="BB145" s="498" t="str">
        <f t="shared" si="167"/>
        <v/>
      </c>
      <c r="BC145" s="498" t="str">
        <f t="shared" si="168"/>
        <v/>
      </c>
      <c r="EU145" s="1" t="str">
        <f t="shared" ca="1" si="160"/>
        <v/>
      </c>
    </row>
    <row r="146" spans="3:151">
      <c r="AF146" s="441">
        <f>IF(AND(COUNTIF(AG$2:AG146,AG146)=1,AG146&lt;&gt;""),AF145+1,AF145)</f>
        <v>1</v>
      </c>
      <c r="AG146" s="469" t="str">
        <f t="shared" si="152"/>
        <v/>
      </c>
      <c r="AH146" s="441">
        <f>IF(AND(COUNTIF(AI$2:AI146,AI146)=1,AI146&lt;&gt;""),AH145+1,AH145)</f>
        <v>1</v>
      </c>
      <c r="AI146" s="469" t="str">
        <f t="shared" si="153"/>
        <v/>
      </c>
      <c r="AJ146" s="498" t="str">
        <f t="shared" si="161"/>
        <v/>
      </c>
      <c r="AK146" s="498" t="str">
        <f t="shared" si="162"/>
        <v/>
      </c>
      <c r="AL146" s="441">
        <f>IF(AND(COUNTIF(AM$2:AM146,AM146)=1,AM146&lt;&gt;""),AL145+1,AL145)</f>
        <v>1</v>
      </c>
      <c r="AM146" s="469" t="str">
        <f t="shared" si="154"/>
        <v/>
      </c>
      <c r="AN146" s="441">
        <f>IF(AND(COUNTIF(AO$2:AO146,AO146)=1,AO146&lt;&gt;""),AN145+1,AN145)</f>
        <v>1</v>
      </c>
      <c r="AO146" s="469" t="str">
        <f t="shared" si="155"/>
        <v/>
      </c>
      <c r="AP146" s="498" t="str">
        <f t="shared" si="163"/>
        <v/>
      </c>
      <c r="AQ146" s="498" t="str">
        <f t="shared" si="164"/>
        <v/>
      </c>
      <c r="AR146" s="441">
        <f>IF(AND(COUNTIF(AS$2:AS146,AS146)=1,AS146&lt;&gt;""),AR145+1,AR145)</f>
        <v>1</v>
      </c>
      <c r="AS146" s="469" t="str">
        <f t="shared" si="156"/>
        <v/>
      </c>
      <c r="AT146" s="441">
        <f>IF(AND(COUNTIF(AU$2:AU146,AU146)=1,AU146&lt;&gt;""),AT145+1,AT145)</f>
        <v>1</v>
      </c>
      <c r="AU146" s="469" t="str">
        <f t="shared" si="157"/>
        <v/>
      </c>
      <c r="AV146" s="498" t="str">
        <f t="shared" si="165"/>
        <v/>
      </c>
      <c r="AW146" s="498" t="str">
        <f t="shared" si="166"/>
        <v/>
      </c>
      <c r="AX146" s="441">
        <f>IF(AND(COUNTIF(AY$2:AY146,AY146)=1,AY146&lt;&gt;""),AX145+1,AX145)</f>
        <v>1</v>
      </c>
      <c r="AY146" s="469" t="str">
        <f t="shared" si="158"/>
        <v/>
      </c>
      <c r="AZ146" s="441">
        <f>IF(AND(COUNTIF(BA$2:BA146,BA146)=1,BA146&lt;&gt;""),AZ145+1,AZ145)</f>
        <v>1</v>
      </c>
      <c r="BA146" s="469" t="str">
        <f t="shared" si="159"/>
        <v/>
      </c>
      <c r="BB146" s="498" t="str">
        <f t="shared" si="167"/>
        <v/>
      </c>
      <c r="BC146" s="498" t="str">
        <f t="shared" si="168"/>
        <v/>
      </c>
      <c r="EU146" s="1" t="str">
        <f t="shared" ca="1" si="160"/>
        <v/>
      </c>
    </row>
    <row r="147" spans="3:151">
      <c r="AF147" s="441">
        <f>IF(AND(COUNTIF(AG$2:AG147,AG147)=1,AG147&lt;&gt;""),AF146+1,AF146)</f>
        <v>1</v>
      </c>
      <c r="AG147" s="469" t="str">
        <f t="shared" si="152"/>
        <v/>
      </c>
      <c r="AH147" s="441">
        <f>IF(AND(COUNTIF(AI$2:AI147,AI147)=1,AI147&lt;&gt;""),AH146+1,AH146)</f>
        <v>1</v>
      </c>
      <c r="AI147" s="469" t="str">
        <f t="shared" si="153"/>
        <v/>
      </c>
      <c r="AJ147" s="498" t="str">
        <f t="shared" si="161"/>
        <v/>
      </c>
      <c r="AK147" s="498" t="str">
        <f t="shared" si="162"/>
        <v/>
      </c>
      <c r="AL147" s="441">
        <f>IF(AND(COUNTIF(AM$2:AM147,AM147)=1,AM147&lt;&gt;""),AL146+1,AL146)</f>
        <v>1</v>
      </c>
      <c r="AM147" s="469" t="str">
        <f t="shared" si="154"/>
        <v/>
      </c>
      <c r="AN147" s="441">
        <f>IF(AND(COUNTIF(AO$2:AO147,AO147)=1,AO147&lt;&gt;""),AN146+1,AN146)</f>
        <v>1</v>
      </c>
      <c r="AO147" s="469" t="str">
        <f t="shared" si="155"/>
        <v/>
      </c>
      <c r="AP147" s="498" t="str">
        <f t="shared" si="163"/>
        <v/>
      </c>
      <c r="AQ147" s="498" t="str">
        <f t="shared" si="164"/>
        <v/>
      </c>
      <c r="AR147" s="441">
        <f>IF(AND(COUNTIF(AS$2:AS147,AS147)=1,AS147&lt;&gt;""),AR146+1,AR146)</f>
        <v>1</v>
      </c>
      <c r="AS147" s="469" t="str">
        <f t="shared" si="156"/>
        <v/>
      </c>
      <c r="AT147" s="441">
        <f>IF(AND(COUNTIF(AU$2:AU147,AU147)=1,AU147&lt;&gt;""),AT146+1,AT146)</f>
        <v>1</v>
      </c>
      <c r="AU147" s="469" t="str">
        <f t="shared" si="157"/>
        <v/>
      </c>
      <c r="AV147" s="498" t="str">
        <f t="shared" si="165"/>
        <v/>
      </c>
      <c r="AW147" s="498" t="str">
        <f t="shared" si="166"/>
        <v/>
      </c>
      <c r="AX147" s="441">
        <f>IF(AND(COUNTIF(AY$2:AY147,AY147)=1,AY147&lt;&gt;""),AX146+1,AX146)</f>
        <v>1</v>
      </c>
      <c r="AY147" s="469" t="str">
        <f t="shared" si="158"/>
        <v/>
      </c>
      <c r="AZ147" s="441">
        <f>IF(AND(COUNTIF(BA$2:BA147,BA147)=1,BA147&lt;&gt;""),AZ146+1,AZ146)</f>
        <v>1</v>
      </c>
      <c r="BA147" s="469" t="str">
        <f t="shared" si="159"/>
        <v/>
      </c>
      <c r="BB147" s="498" t="str">
        <f t="shared" si="167"/>
        <v/>
      </c>
      <c r="BC147" s="498" t="str">
        <f t="shared" si="168"/>
        <v/>
      </c>
      <c r="EU147" s="1" t="str">
        <f t="shared" ca="1" si="160"/>
        <v/>
      </c>
    </row>
    <row r="148" spans="3:151">
      <c r="AF148" s="441">
        <f>IF(AND(COUNTIF(AG$2:AG148,AG148)=1,AG148&lt;&gt;""),AF147+1,AF147)</f>
        <v>1</v>
      </c>
      <c r="AG148" s="469" t="str">
        <f t="shared" si="152"/>
        <v/>
      </c>
      <c r="AH148" s="441">
        <f>IF(AND(COUNTIF(AI$2:AI148,AI148)=1,AI148&lt;&gt;""),AH147+1,AH147)</f>
        <v>1</v>
      </c>
      <c r="AI148" s="469" t="str">
        <f t="shared" si="153"/>
        <v/>
      </c>
      <c r="AJ148" s="498" t="str">
        <f t="shared" si="161"/>
        <v/>
      </c>
      <c r="AK148" s="498" t="str">
        <f t="shared" si="162"/>
        <v/>
      </c>
      <c r="AL148" s="441">
        <f>IF(AND(COUNTIF(AM$2:AM148,AM148)=1,AM148&lt;&gt;""),AL147+1,AL147)</f>
        <v>1</v>
      </c>
      <c r="AM148" s="469" t="str">
        <f t="shared" si="154"/>
        <v/>
      </c>
      <c r="AN148" s="441">
        <f>IF(AND(COUNTIF(AO$2:AO148,AO148)=1,AO148&lt;&gt;""),AN147+1,AN147)</f>
        <v>1</v>
      </c>
      <c r="AO148" s="469" t="str">
        <f t="shared" si="155"/>
        <v/>
      </c>
      <c r="AP148" s="498" t="str">
        <f t="shared" si="163"/>
        <v/>
      </c>
      <c r="AQ148" s="498" t="str">
        <f t="shared" si="164"/>
        <v/>
      </c>
      <c r="AR148" s="441">
        <f>IF(AND(COUNTIF(AS$2:AS148,AS148)=1,AS148&lt;&gt;""),AR147+1,AR147)</f>
        <v>1</v>
      </c>
      <c r="AS148" s="469" t="str">
        <f t="shared" si="156"/>
        <v/>
      </c>
      <c r="AT148" s="441">
        <f>IF(AND(COUNTIF(AU$2:AU148,AU148)=1,AU148&lt;&gt;""),AT147+1,AT147)</f>
        <v>1</v>
      </c>
      <c r="AU148" s="469" t="str">
        <f t="shared" si="157"/>
        <v/>
      </c>
      <c r="AV148" s="498" t="str">
        <f t="shared" si="165"/>
        <v/>
      </c>
      <c r="AW148" s="498" t="str">
        <f t="shared" si="166"/>
        <v/>
      </c>
      <c r="AX148" s="441">
        <f>IF(AND(COUNTIF(AY$2:AY148,AY148)=1,AY148&lt;&gt;""),AX147+1,AX147)</f>
        <v>1</v>
      </c>
      <c r="AY148" s="469" t="str">
        <f t="shared" si="158"/>
        <v/>
      </c>
      <c r="AZ148" s="441">
        <f>IF(AND(COUNTIF(BA$2:BA148,BA148)=1,BA148&lt;&gt;""),AZ147+1,AZ147)</f>
        <v>1</v>
      </c>
      <c r="BA148" s="469" t="str">
        <f t="shared" si="159"/>
        <v/>
      </c>
      <c r="BB148" s="498" t="str">
        <f t="shared" si="167"/>
        <v/>
      </c>
      <c r="BC148" s="498" t="str">
        <f t="shared" si="168"/>
        <v/>
      </c>
      <c r="EU148" s="1" t="str">
        <f t="shared" ca="1" si="160"/>
        <v/>
      </c>
    </row>
    <row r="149" spans="3:151">
      <c r="AF149" s="441">
        <f>IF(AND(COUNTIF(AG$2:AG149,AG149)=1,AG149&lt;&gt;""),AF148+1,AF148)</f>
        <v>1</v>
      </c>
      <c r="AG149" s="469" t="str">
        <f t="shared" si="152"/>
        <v/>
      </c>
      <c r="AH149" s="441">
        <f>IF(AND(COUNTIF(AI$2:AI149,AI149)=1,AI149&lt;&gt;""),AH148+1,AH148)</f>
        <v>1</v>
      </c>
      <c r="AI149" s="469" t="str">
        <f t="shared" si="153"/>
        <v/>
      </c>
      <c r="AJ149" s="498" t="str">
        <f t="shared" si="161"/>
        <v/>
      </c>
      <c r="AK149" s="498" t="str">
        <f t="shared" si="162"/>
        <v/>
      </c>
      <c r="AL149" s="441">
        <f>IF(AND(COUNTIF(AM$2:AM149,AM149)=1,AM149&lt;&gt;""),AL148+1,AL148)</f>
        <v>1</v>
      </c>
      <c r="AM149" s="469" t="str">
        <f t="shared" si="154"/>
        <v/>
      </c>
      <c r="AN149" s="441">
        <f>IF(AND(COUNTIF(AO$2:AO149,AO149)=1,AO149&lt;&gt;""),AN148+1,AN148)</f>
        <v>1</v>
      </c>
      <c r="AO149" s="469" t="str">
        <f t="shared" si="155"/>
        <v/>
      </c>
      <c r="AP149" s="498" t="str">
        <f t="shared" si="163"/>
        <v/>
      </c>
      <c r="AQ149" s="498" t="str">
        <f t="shared" si="164"/>
        <v/>
      </c>
      <c r="AR149" s="441">
        <f>IF(AND(COUNTIF(AS$2:AS149,AS149)=1,AS149&lt;&gt;""),AR148+1,AR148)</f>
        <v>1</v>
      </c>
      <c r="AS149" s="469" t="str">
        <f t="shared" si="156"/>
        <v/>
      </c>
      <c r="AT149" s="441">
        <f>IF(AND(COUNTIF(AU$2:AU149,AU149)=1,AU149&lt;&gt;""),AT148+1,AT148)</f>
        <v>1</v>
      </c>
      <c r="AU149" s="469" t="str">
        <f t="shared" si="157"/>
        <v/>
      </c>
      <c r="AV149" s="498" t="str">
        <f t="shared" si="165"/>
        <v/>
      </c>
      <c r="AW149" s="498" t="str">
        <f t="shared" si="166"/>
        <v/>
      </c>
      <c r="AX149" s="441">
        <f>IF(AND(COUNTIF(AY$2:AY149,AY149)=1,AY149&lt;&gt;""),AX148+1,AX148)</f>
        <v>1</v>
      </c>
      <c r="AY149" s="469" t="str">
        <f t="shared" si="158"/>
        <v/>
      </c>
      <c r="AZ149" s="441">
        <f>IF(AND(COUNTIF(BA$2:BA149,BA149)=1,BA149&lt;&gt;""),AZ148+1,AZ148)</f>
        <v>1</v>
      </c>
      <c r="BA149" s="469" t="str">
        <f t="shared" si="159"/>
        <v/>
      </c>
      <c r="BB149" s="498" t="str">
        <f t="shared" si="167"/>
        <v/>
      </c>
      <c r="BC149" s="498" t="str">
        <f t="shared" si="168"/>
        <v/>
      </c>
      <c r="EU149" s="1" t="str">
        <f t="shared" ca="1" si="160"/>
        <v/>
      </c>
    </row>
    <row r="150" spans="3:151">
      <c r="AF150" s="441">
        <f>IF(AND(COUNTIF(AG$2:AG150,AG150)=1,AG150&lt;&gt;""),AF149+1,AF149)</f>
        <v>1</v>
      </c>
      <c r="AG150" s="469" t="str">
        <f t="shared" si="152"/>
        <v/>
      </c>
      <c r="AH150" s="441">
        <f>IF(AND(COUNTIF(AI$2:AI150,AI150)=1,AI150&lt;&gt;""),AH149+1,AH149)</f>
        <v>1</v>
      </c>
      <c r="AI150" s="469" t="str">
        <f t="shared" si="153"/>
        <v/>
      </c>
      <c r="AJ150" s="498" t="str">
        <f t="shared" si="161"/>
        <v/>
      </c>
      <c r="AK150" s="498" t="str">
        <f t="shared" si="162"/>
        <v/>
      </c>
      <c r="AL150" s="441">
        <f>IF(AND(COUNTIF(AM$2:AM150,AM150)=1,AM150&lt;&gt;""),AL149+1,AL149)</f>
        <v>1</v>
      </c>
      <c r="AM150" s="469" t="str">
        <f t="shared" si="154"/>
        <v/>
      </c>
      <c r="AN150" s="441">
        <f>IF(AND(COUNTIF(AO$2:AO150,AO150)=1,AO150&lt;&gt;""),AN149+1,AN149)</f>
        <v>1</v>
      </c>
      <c r="AO150" s="469" t="str">
        <f t="shared" si="155"/>
        <v/>
      </c>
      <c r="AP150" s="498" t="str">
        <f t="shared" si="163"/>
        <v/>
      </c>
      <c r="AQ150" s="498" t="str">
        <f t="shared" si="164"/>
        <v/>
      </c>
      <c r="AR150" s="441">
        <f>IF(AND(COUNTIF(AS$2:AS150,AS150)=1,AS150&lt;&gt;""),AR149+1,AR149)</f>
        <v>1</v>
      </c>
      <c r="AS150" s="469" t="str">
        <f t="shared" si="156"/>
        <v/>
      </c>
      <c r="AT150" s="441">
        <f>IF(AND(COUNTIF(AU$2:AU150,AU150)=1,AU150&lt;&gt;""),AT149+1,AT149)</f>
        <v>1</v>
      </c>
      <c r="AU150" s="469" t="str">
        <f t="shared" si="157"/>
        <v/>
      </c>
      <c r="AV150" s="498" t="str">
        <f t="shared" si="165"/>
        <v/>
      </c>
      <c r="AW150" s="498" t="str">
        <f t="shared" si="166"/>
        <v/>
      </c>
      <c r="AX150" s="441">
        <f>IF(AND(COUNTIF(AY$2:AY150,AY150)=1,AY150&lt;&gt;""),AX149+1,AX149)</f>
        <v>1</v>
      </c>
      <c r="AY150" s="469" t="str">
        <f t="shared" si="158"/>
        <v/>
      </c>
      <c r="AZ150" s="441">
        <f>IF(AND(COUNTIF(BA$2:BA150,BA150)=1,BA150&lt;&gt;""),AZ149+1,AZ149)</f>
        <v>1</v>
      </c>
      <c r="BA150" s="469" t="str">
        <f t="shared" si="159"/>
        <v/>
      </c>
      <c r="BB150" s="498" t="str">
        <f t="shared" si="167"/>
        <v/>
      </c>
      <c r="BC150" s="498" t="str">
        <f t="shared" si="168"/>
        <v/>
      </c>
      <c r="EU150" s="1" t="str">
        <f t="shared" ca="1" si="160"/>
        <v/>
      </c>
    </row>
    <row r="151" spans="3:151">
      <c r="AF151" s="441">
        <f>IF(AND(COUNTIF(AG$2:AG151,AG151)=1,AG151&lt;&gt;""),AF150+1,AF150)</f>
        <v>1</v>
      </c>
      <c r="AG151" s="469" t="str">
        <f t="shared" si="152"/>
        <v/>
      </c>
      <c r="AH151" s="441">
        <f>IF(AND(COUNTIF(AI$2:AI151,AI151)=1,AI151&lt;&gt;""),AH150+1,AH150)</f>
        <v>1</v>
      </c>
      <c r="AI151" s="469" t="str">
        <f t="shared" si="153"/>
        <v/>
      </c>
      <c r="AJ151" s="498" t="str">
        <f t="shared" si="161"/>
        <v/>
      </c>
      <c r="AK151" s="498" t="str">
        <f t="shared" si="162"/>
        <v/>
      </c>
      <c r="AL151" s="441">
        <f>IF(AND(COUNTIF(AM$2:AM151,AM151)=1,AM151&lt;&gt;""),AL150+1,AL150)</f>
        <v>1</v>
      </c>
      <c r="AM151" s="469" t="str">
        <f t="shared" si="154"/>
        <v/>
      </c>
      <c r="AN151" s="441">
        <f>IF(AND(COUNTIF(AO$2:AO151,AO151)=1,AO151&lt;&gt;""),AN150+1,AN150)</f>
        <v>1</v>
      </c>
      <c r="AO151" s="469" t="str">
        <f t="shared" si="155"/>
        <v/>
      </c>
      <c r="AP151" s="498" t="str">
        <f t="shared" si="163"/>
        <v/>
      </c>
      <c r="AQ151" s="498" t="str">
        <f t="shared" si="164"/>
        <v/>
      </c>
      <c r="AR151" s="441">
        <f>IF(AND(COUNTIF(AS$2:AS151,AS151)=1,AS151&lt;&gt;""),AR150+1,AR150)</f>
        <v>1</v>
      </c>
      <c r="AS151" s="469" t="str">
        <f t="shared" si="156"/>
        <v/>
      </c>
      <c r="AT151" s="441">
        <f>IF(AND(COUNTIF(AU$2:AU151,AU151)=1,AU151&lt;&gt;""),AT150+1,AT150)</f>
        <v>1</v>
      </c>
      <c r="AU151" s="469" t="str">
        <f t="shared" si="157"/>
        <v/>
      </c>
      <c r="AV151" s="498" t="str">
        <f t="shared" si="165"/>
        <v/>
      </c>
      <c r="AW151" s="498" t="str">
        <f t="shared" si="166"/>
        <v/>
      </c>
      <c r="AX151" s="441">
        <f>IF(AND(COUNTIF(AY$2:AY151,AY151)=1,AY151&lt;&gt;""),AX150+1,AX150)</f>
        <v>1</v>
      </c>
      <c r="AY151" s="469" t="str">
        <f t="shared" si="158"/>
        <v/>
      </c>
      <c r="AZ151" s="441">
        <f>IF(AND(COUNTIF(BA$2:BA151,BA151)=1,BA151&lt;&gt;""),AZ150+1,AZ150)</f>
        <v>1</v>
      </c>
      <c r="BA151" s="469" t="str">
        <f t="shared" si="159"/>
        <v/>
      </c>
      <c r="BB151" s="498" t="str">
        <f t="shared" si="167"/>
        <v/>
      </c>
      <c r="BC151" s="498" t="str">
        <f t="shared" si="168"/>
        <v/>
      </c>
      <c r="EU151" s="1" t="str">
        <f t="shared" ca="1" si="160"/>
        <v/>
      </c>
    </row>
    <row r="152" spans="3:151">
      <c r="AF152" s="441">
        <f>IF(AND(COUNTIF(AG$2:AG152,AG152)=1,AG152&lt;&gt;""),AF151+1,AF151)</f>
        <v>1</v>
      </c>
      <c r="AG152" s="469" t="str">
        <f t="shared" si="152"/>
        <v/>
      </c>
      <c r="AH152" s="441">
        <f>IF(AND(COUNTIF(AI$2:AI152,AI152)=1,AI152&lt;&gt;""),AH151+1,AH151)</f>
        <v>1</v>
      </c>
      <c r="AI152" s="469" t="str">
        <f t="shared" si="153"/>
        <v/>
      </c>
      <c r="AJ152" s="498" t="str">
        <f t="shared" si="161"/>
        <v/>
      </c>
      <c r="AK152" s="498" t="str">
        <f t="shared" si="162"/>
        <v/>
      </c>
      <c r="AL152" s="441">
        <f>IF(AND(COUNTIF(AM$2:AM152,AM152)=1,AM152&lt;&gt;""),AL151+1,AL151)</f>
        <v>1</v>
      </c>
      <c r="AM152" s="469" t="str">
        <f t="shared" si="154"/>
        <v/>
      </c>
      <c r="AN152" s="441">
        <f>IF(AND(COUNTIF(AO$2:AO152,AO152)=1,AO152&lt;&gt;""),AN151+1,AN151)</f>
        <v>1</v>
      </c>
      <c r="AO152" s="469" t="str">
        <f t="shared" si="155"/>
        <v/>
      </c>
      <c r="AP152" s="498" t="str">
        <f t="shared" si="163"/>
        <v/>
      </c>
      <c r="AQ152" s="498" t="str">
        <f t="shared" si="164"/>
        <v/>
      </c>
      <c r="AR152" s="441">
        <f>IF(AND(COUNTIF(AS$2:AS152,AS152)=1,AS152&lt;&gt;""),AR151+1,AR151)</f>
        <v>1</v>
      </c>
      <c r="AS152" s="469" t="str">
        <f t="shared" si="156"/>
        <v/>
      </c>
      <c r="AT152" s="441">
        <f>IF(AND(COUNTIF(AU$2:AU152,AU152)=1,AU152&lt;&gt;""),AT151+1,AT151)</f>
        <v>1</v>
      </c>
      <c r="AU152" s="469" t="str">
        <f t="shared" si="157"/>
        <v/>
      </c>
      <c r="AV152" s="498" t="str">
        <f t="shared" si="165"/>
        <v/>
      </c>
      <c r="AW152" s="498" t="str">
        <f t="shared" si="166"/>
        <v/>
      </c>
      <c r="AX152" s="441">
        <f>IF(AND(COUNTIF(AY$2:AY152,AY152)=1,AY152&lt;&gt;""),AX151+1,AX151)</f>
        <v>1</v>
      </c>
      <c r="AY152" s="469" t="str">
        <f t="shared" si="158"/>
        <v/>
      </c>
      <c r="AZ152" s="441">
        <f>IF(AND(COUNTIF(BA$2:BA152,BA152)=1,BA152&lt;&gt;""),AZ151+1,AZ151)</f>
        <v>1</v>
      </c>
      <c r="BA152" s="469" t="str">
        <f t="shared" si="159"/>
        <v/>
      </c>
      <c r="BB152" s="498" t="str">
        <f t="shared" si="167"/>
        <v/>
      </c>
      <c r="BC152" s="498" t="str">
        <f t="shared" si="168"/>
        <v/>
      </c>
      <c r="EU152" s="1" t="str">
        <f t="shared" ca="1" si="160"/>
        <v/>
      </c>
    </row>
    <row r="153" spans="3:151">
      <c r="AF153" s="441">
        <f>IF(AND(COUNTIF(AG$2:AG153,AG153)=1,AG153&lt;&gt;""),AF152+1,AF152)</f>
        <v>1</v>
      </c>
      <c r="AG153" s="469" t="str">
        <f t="shared" si="152"/>
        <v/>
      </c>
      <c r="AH153" s="441">
        <f>IF(AND(COUNTIF(AI$2:AI153,AI153)=1,AI153&lt;&gt;""),AH152+1,AH152)</f>
        <v>1</v>
      </c>
      <c r="AI153" s="469" t="str">
        <f t="shared" si="153"/>
        <v/>
      </c>
      <c r="AJ153" s="498" t="str">
        <f t="shared" si="161"/>
        <v/>
      </c>
      <c r="AK153" s="498" t="str">
        <f t="shared" si="162"/>
        <v/>
      </c>
      <c r="AL153" s="441">
        <f>IF(AND(COUNTIF(AM$2:AM153,AM153)=1,AM153&lt;&gt;""),AL152+1,AL152)</f>
        <v>1</v>
      </c>
      <c r="AM153" s="469" t="str">
        <f t="shared" si="154"/>
        <v/>
      </c>
      <c r="AN153" s="441">
        <f>IF(AND(COUNTIF(AO$2:AO153,AO153)=1,AO153&lt;&gt;""),AN152+1,AN152)</f>
        <v>1</v>
      </c>
      <c r="AO153" s="469" t="str">
        <f t="shared" si="155"/>
        <v/>
      </c>
      <c r="AP153" s="498" t="str">
        <f t="shared" si="163"/>
        <v/>
      </c>
      <c r="AQ153" s="498" t="str">
        <f t="shared" si="164"/>
        <v/>
      </c>
      <c r="AR153" s="441">
        <f>IF(AND(COUNTIF(AS$2:AS153,AS153)=1,AS153&lt;&gt;""),AR152+1,AR152)</f>
        <v>1</v>
      </c>
      <c r="AS153" s="469" t="str">
        <f t="shared" si="156"/>
        <v/>
      </c>
      <c r="AT153" s="441">
        <f>IF(AND(COUNTIF(AU$2:AU153,AU153)=1,AU153&lt;&gt;""),AT152+1,AT152)</f>
        <v>1</v>
      </c>
      <c r="AU153" s="469" t="str">
        <f t="shared" si="157"/>
        <v/>
      </c>
      <c r="AV153" s="498" t="str">
        <f t="shared" si="165"/>
        <v/>
      </c>
      <c r="AW153" s="498" t="str">
        <f t="shared" si="166"/>
        <v/>
      </c>
      <c r="AX153" s="441">
        <f>IF(AND(COUNTIF(AY$2:AY153,AY153)=1,AY153&lt;&gt;""),AX152+1,AX152)</f>
        <v>1</v>
      </c>
      <c r="AY153" s="469" t="str">
        <f t="shared" si="158"/>
        <v/>
      </c>
      <c r="AZ153" s="441">
        <f>IF(AND(COUNTIF(BA$2:BA153,BA153)=1,BA153&lt;&gt;""),AZ152+1,AZ152)</f>
        <v>1</v>
      </c>
      <c r="BA153" s="469" t="str">
        <f t="shared" si="159"/>
        <v/>
      </c>
      <c r="BB153" s="498" t="str">
        <f t="shared" si="167"/>
        <v/>
      </c>
      <c r="BC153" s="498" t="str">
        <f t="shared" si="168"/>
        <v/>
      </c>
      <c r="EU153" s="1" t="str">
        <f t="shared" ca="1" si="160"/>
        <v/>
      </c>
    </row>
    <row r="154" spans="3:151">
      <c r="AF154" s="441">
        <f>IF(AND(COUNTIF(AG$2:AG154,AG154)=1,AG154&lt;&gt;""),AF153+1,AF153)</f>
        <v>1</v>
      </c>
      <c r="AG154" s="469" t="str">
        <f t="shared" si="152"/>
        <v/>
      </c>
      <c r="AH154" s="441">
        <f>IF(AND(COUNTIF(AI$2:AI154,AI154)=1,AI154&lt;&gt;""),AH153+1,AH153)</f>
        <v>1</v>
      </c>
      <c r="AI154" s="469" t="str">
        <f t="shared" si="153"/>
        <v/>
      </c>
      <c r="AJ154" s="498" t="str">
        <f t="shared" si="161"/>
        <v/>
      </c>
      <c r="AK154" s="498" t="str">
        <f t="shared" si="162"/>
        <v/>
      </c>
      <c r="AL154" s="441">
        <f>IF(AND(COUNTIF(AM$2:AM154,AM154)=1,AM154&lt;&gt;""),AL153+1,AL153)</f>
        <v>1</v>
      </c>
      <c r="AM154" s="469" t="str">
        <f t="shared" si="154"/>
        <v/>
      </c>
      <c r="AN154" s="441">
        <f>IF(AND(COUNTIF(AO$2:AO154,AO154)=1,AO154&lt;&gt;""),AN153+1,AN153)</f>
        <v>1</v>
      </c>
      <c r="AO154" s="469" t="str">
        <f t="shared" si="155"/>
        <v/>
      </c>
      <c r="AP154" s="498" t="str">
        <f t="shared" si="163"/>
        <v/>
      </c>
      <c r="AQ154" s="498" t="str">
        <f t="shared" si="164"/>
        <v/>
      </c>
      <c r="AR154" s="441">
        <f>IF(AND(COUNTIF(AS$2:AS154,AS154)=1,AS154&lt;&gt;""),AR153+1,AR153)</f>
        <v>1</v>
      </c>
      <c r="AS154" s="469" t="str">
        <f t="shared" si="156"/>
        <v/>
      </c>
      <c r="AT154" s="441">
        <f>IF(AND(COUNTIF(AU$2:AU154,AU154)=1,AU154&lt;&gt;""),AT153+1,AT153)</f>
        <v>1</v>
      </c>
      <c r="AU154" s="469" t="str">
        <f t="shared" si="157"/>
        <v/>
      </c>
      <c r="AV154" s="498" t="str">
        <f t="shared" si="165"/>
        <v/>
      </c>
      <c r="AW154" s="498" t="str">
        <f t="shared" si="166"/>
        <v/>
      </c>
      <c r="AX154" s="441">
        <f>IF(AND(COUNTIF(AY$2:AY154,AY154)=1,AY154&lt;&gt;""),AX153+1,AX153)</f>
        <v>1</v>
      </c>
      <c r="AY154" s="469" t="str">
        <f t="shared" si="158"/>
        <v/>
      </c>
      <c r="AZ154" s="441">
        <f>IF(AND(COUNTIF(BA$2:BA154,BA154)=1,BA154&lt;&gt;""),AZ153+1,AZ153)</f>
        <v>1</v>
      </c>
      <c r="BA154" s="469" t="str">
        <f t="shared" si="159"/>
        <v/>
      </c>
      <c r="BB154" s="498" t="str">
        <f t="shared" si="167"/>
        <v/>
      </c>
      <c r="BC154" s="498" t="str">
        <f t="shared" si="168"/>
        <v/>
      </c>
      <c r="EU154" s="1" t="str">
        <f t="shared" ca="1" si="160"/>
        <v/>
      </c>
    </row>
    <row r="155" spans="3:151">
      <c r="AF155" s="441">
        <f>IF(AND(COUNTIF(AG$2:AG155,AG155)=1,AG155&lt;&gt;""),AF154+1,AF154)</f>
        <v>1</v>
      </c>
      <c r="AG155" s="469" t="str">
        <f t="shared" si="152"/>
        <v/>
      </c>
      <c r="AH155" s="441">
        <f>IF(AND(COUNTIF(AI$2:AI155,AI155)=1,AI155&lt;&gt;""),AH154+1,AH154)</f>
        <v>1</v>
      </c>
      <c r="AI155" s="469" t="str">
        <f t="shared" si="153"/>
        <v/>
      </c>
      <c r="AJ155" s="498" t="str">
        <f t="shared" si="161"/>
        <v/>
      </c>
      <c r="AK155" s="498" t="str">
        <f t="shared" si="162"/>
        <v/>
      </c>
      <c r="AL155" s="441">
        <f>IF(AND(COUNTIF(AM$2:AM155,AM155)=1,AM155&lt;&gt;""),AL154+1,AL154)</f>
        <v>1</v>
      </c>
      <c r="AM155" s="469" t="str">
        <f t="shared" si="154"/>
        <v/>
      </c>
      <c r="AN155" s="441">
        <f>IF(AND(COUNTIF(AO$2:AO155,AO155)=1,AO155&lt;&gt;""),AN154+1,AN154)</f>
        <v>1</v>
      </c>
      <c r="AO155" s="469" t="str">
        <f t="shared" si="155"/>
        <v/>
      </c>
      <c r="AP155" s="498" t="str">
        <f t="shared" si="163"/>
        <v/>
      </c>
      <c r="AQ155" s="498" t="str">
        <f t="shared" si="164"/>
        <v/>
      </c>
      <c r="AR155" s="441">
        <f>IF(AND(COUNTIF(AS$2:AS155,AS155)=1,AS155&lt;&gt;""),AR154+1,AR154)</f>
        <v>1</v>
      </c>
      <c r="AS155" s="469" t="str">
        <f t="shared" si="156"/>
        <v/>
      </c>
      <c r="AT155" s="441">
        <f>IF(AND(COUNTIF(AU$2:AU155,AU155)=1,AU155&lt;&gt;""),AT154+1,AT154)</f>
        <v>1</v>
      </c>
      <c r="AU155" s="469" t="str">
        <f t="shared" si="157"/>
        <v/>
      </c>
      <c r="AV155" s="498" t="str">
        <f t="shared" si="165"/>
        <v/>
      </c>
      <c r="AW155" s="498" t="str">
        <f t="shared" si="166"/>
        <v/>
      </c>
      <c r="AX155" s="441">
        <f>IF(AND(COUNTIF(AY$2:AY155,AY155)=1,AY155&lt;&gt;""),AX154+1,AX154)</f>
        <v>1</v>
      </c>
      <c r="AY155" s="469" t="str">
        <f t="shared" si="158"/>
        <v/>
      </c>
      <c r="AZ155" s="441">
        <f>IF(AND(COUNTIF(BA$2:BA155,BA155)=1,BA155&lt;&gt;""),AZ154+1,AZ154)</f>
        <v>1</v>
      </c>
      <c r="BA155" s="469" t="str">
        <f t="shared" si="159"/>
        <v/>
      </c>
      <c r="BB155" s="498" t="str">
        <f t="shared" si="167"/>
        <v/>
      </c>
      <c r="BC155" s="498" t="str">
        <f t="shared" si="168"/>
        <v/>
      </c>
      <c r="EU155" s="1" t="str">
        <f t="shared" ca="1" si="160"/>
        <v/>
      </c>
    </row>
    <row r="156" spans="3:151">
      <c r="AF156" s="441">
        <f>IF(AND(COUNTIF(AG$2:AG156,AG156)=1,AG156&lt;&gt;""),AF155+1,AF155)</f>
        <v>1</v>
      </c>
      <c r="AG156" s="469" t="str">
        <f t="shared" si="152"/>
        <v/>
      </c>
      <c r="AH156" s="441">
        <f>IF(AND(COUNTIF(AI$2:AI156,AI156)=1,AI156&lt;&gt;""),AH155+1,AH155)</f>
        <v>1</v>
      </c>
      <c r="AI156" s="469" t="str">
        <f t="shared" si="153"/>
        <v/>
      </c>
      <c r="AJ156" s="498" t="str">
        <f t="shared" si="161"/>
        <v/>
      </c>
      <c r="AK156" s="498" t="str">
        <f t="shared" si="162"/>
        <v/>
      </c>
      <c r="AL156" s="441">
        <f>IF(AND(COUNTIF(AM$2:AM156,AM156)=1,AM156&lt;&gt;""),AL155+1,AL155)</f>
        <v>1</v>
      </c>
      <c r="AM156" s="469" t="str">
        <f t="shared" si="154"/>
        <v/>
      </c>
      <c r="AN156" s="441">
        <f>IF(AND(COUNTIF(AO$2:AO156,AO156)=1,AO156&lt;&gt;""),AN155+1,AN155)</f>
        <v>1</v>
      </c>
      <c r="AO156" s="469" t="str">
        <f t="shared" si="155"/>
        <v/>
      </c>
      <c r="AP156" s="498" t="str">
        <f t="shared" si="163"/>
        <v/>
      </c>
      <c r="AQ156" s="498" t="str">
        <f t="shared" si="164"/>
        <v/>
      </c>
      <c r="AR156" s="441">
        <f>IF(AND(COUNTIF(AS$2:AS156,AS156)=1,AS156&lt;&gt;""),AR155+1,AR155)</f>
        <v>1</v>
      </c>
      <c r="AS156" s="469" t="str">
        <f t="shared" si="156"/>
        <v/>
      </c>
      <c r="AT156" s="441">
        <f>IF(AND(COUNTIF(AU$2:AU156,AU156)=1,AU156&lt;&gt;""),AT155+1,AT155)</f>
        <v>1</v>
      </c>
      <c r="AU156" s="469" t="str">
        <f t="shared" si="157"/>
        <v/>
      </c>
      <c r="AV156" s="498" t="str">
        <f t="shared" si="165"/>
        <v/>
      </c>
      <c r="AW156" s="498" t="str">
        <f t="shared" si="166"/>
        <v/>
      </c>
      <c r="AX156" s="441">
        <f>IF(AND(COUNTIF(AY$2:AY156,AY156)=1,AY156&lt;&gt;""),AX155+1,AX155)</f>
        <v>1</v>
      </c>
      <c r="AY156" s="469" t="str">
        <f t="shared" si="158"/>
        <v/>
      </c>
      <c r="AZ156" s="441">
        <f>IF(AND(COUNTIF(BA$2:BA156,BA156)=1,BA156&lt;&gt;""),AZ155+1,AZ155)</f>
        <v>1</v>
      </c>
      <c r="BA156" s="469" t="str">
        <f t="shared" si="159"/>
        <v/>
      </c>
      <c r="BB156" s="498" t="str">
        <f t="shared" si="167"/>
        <v/>
      </c>
      <c r="BC156" s="498" t="str">
        <f t="shared" si="168"/>
        <v/>
      </c>
      <c r="EU156" s="1" t="str">
        <f t="shared" ca="1" si="160"/>
        <v/>
      </c>
    </row>
    <row r="157" spans="3:151">
      <c r="AF157" s="441">
        <f>IF(AND(COUNTIF(AG$2:AG157,AG157)=1,AG157&lt;&gt;""),AF156+1,AF156)</f>
        <v>1</v>
      </c>
      <c r="AG157" s="469" t="str">
        <f t="shared" si="152"/>
        <v/>
      </c>
      <c r="AH157" s="441">
        <f>IF(AND(COUNTIF(AI$2:AI157,AI157)=1,AI157&lt;&gt;""),AH156+1,AH156)</f>
        <v>1</v>
      </c>
      <c r="AI157" s="469" t="str">
        <f t="shared" si="153"/>
        <v/>
      </c>
      <c r="AJ157" s="498" t="str">
        <f t="shared" si="161"/>
        <v/>
      </c>
      <c r="AK157" s="498" t="str">
        <f t="shared" si="162"/>
        <v/>
      </c>
      <c r="AL157" s="441">
        <f>IF(AND(COUNTIF(AM$2:AM157,AM157)=1,AM157&lt;&gt;""),AL156+1,AL156)</f>
        <v>1</v>
      </c>
      <c r="AM157" s="469" t="str">
        <f t="shared" si="154"/>
        <v/>
      </c>
      <c r="AN157" s="441">
        <f>IF(AND(COUNTIF(AO$2:AO157,AO157)=1,AO157&lt;&gt;""),AN156+1,AN156)</f>
        <v>1</v>
      </c>
      <c r="AO157" s="469" t="str">
        <f t="shared" si="155"/>
        <v/>
      </c>
      <c r="AP157" s="498" t="str">
        <f t="shared" si="163"/>
        <v/>
      </c>
      <c r="AQ157" s="498" t="str">
        <f t="shared" si="164"/>
        <v/>
      </c>
      <c r="AR157" s="441">
        <f>IF(AND(COUNTIF(AS$2:AS157,AS157)=1,AS157&lt;&gt;""),AR156+1,AR156)</f>
        <v>1</v>
      </c>
      <c r="AS157" s="469" t="str">
        <f t="shared" si="156"/>
        <v/>
      </c>
      <c r="AT157" s="441">
        <f>IF(AND(COUNTIF(AU$2:AU157,AU157)=1,AU157&lt;&gt;""),AT156+1,AT156)</f>
        <v>1</v>
      </c>
      <c r="AU157" s="469" t="str">
        <f t="shared" si="157"/>
        <v/>
      </c>
      <c r="AV157" s="498" t="str">
        <f t="shared" si="165"/>
        <v/>
      </c>
      <c r="AW157" s="498" t="str">
        <f t="shared" si="166"/>
        <v/>
      </c>
      <c r="AX157" s="441">
        <f>IF(AND(COUNTIF(AY$2:AY157,AY157)=1,AY157&lt;&gt;""),AX156+1,AX156)</f>
        <v>1</v>
      </c>
      <c r="AY157" s="469" t="str">
        <f t="shared" si="158"/>
        <v/>
      </c>
      <c r="AZ157" s="441">
        <f>IF(AND(COUNTIF(BA$2:BA157,BA157)=1,BA157&lt;&gt;""),AZ156+1,AZ156)</f>
        <v>1</v>
      </c>
      <c r="BA157" s="469" t="str">
        <f t="shared" si="159"/>
        <v/>
      </c>
      <c r="BB157" s="498" t="str">
        <f t="shared" si="167"/>
        <v/>
      </c>
      <c r="BC157" s="498" t="str">
        <f t="shared" si="168"/>
        <v/>
      </c>
      <c r="EU157" s="1" t="str">
        <f t="shared" ca="1" si="160"/>
        <v/>
      </c>
    </row>
    <row r="158" spans="3:151">
      <c r="AF158" s="441">
        <f>IF(AND(COUNTIF(AG$2:AG158,AG158)=1,AG158&lt;&gt;""),AF157+1,AF157)</f>
        <v>1</v>
      </c>
      <c r="AG158" s="469" t="str">
        <f t="shared" si="152"/>
        <v/>
      </c>
      <c r="AH158" s="441">
        <f>IF(AND(COUNTIF(AI$2:AI158,AI158)=1,AI158&lt;&gt;""),AH157+1,AH157)</f>
        <v>1</v>
      </c>
      <c r="AI158" s="469" t="str">
        <f t="shared" si="153"/>
        <v/>
      </c>
      <c r="AJ158" s="498" t="str">
        <f t="shared" si="161"/>
        <v/>
      </c>
      <c r="AK158" s="498" t="str">
        <f t="shared" si="162"/>
        <v/>
      </c>
      <c r="AL158" s="441">
        <f>IF(AND(COUNTIF(AM$2:AM158,AM158)=1,AM158&lt;&gt;""),AL157+1,AL157)</f>
        <v>1</v>
      </c>
      <c r="AM158" s="469" t="str">
        <f t="shared" si="154"/>
        <v/>
      </c>
      <c r="AN158" s="441">
        <f>IF(AND(COUNTIF(AO$2:AO158,AO158)=1,AO158&lt;&gt;""),AN157+1,AN157)</f>
        <v>1</v>
      </c>
      <c r="AO158" s="469" t="str">
        <f t="shared" si="155"/>
        <v/>
      </c>
      <c r="AP158" s="498" t="str">
        <f t="shared" si="163"/>
        <v/>
      </c>
      <c r="AQ158" s="498" t="str">
        <f t="shared" si="164"/>
        <v/>
      </c>
      <c r="AR158" s="441">
        <f>IF(AND(COUNTIF(AS$2:AS158,AS158)=1,AS158&lt;&gt;""),AR157+1,AR157)</f>
        <v>1</v>
      </c>
      <c r="AS158" s="469" t="str">
        <f t="shared" si="156"/>
        <v/>
      </c>
      <c r="AT158" s="441">
        <f>IF(AND(COUNTIF(AU$2:AU158,AU158)=1,AU158&lt;&gt;""),AT157+1,AT157)</f>
        <v>1</v>
      </c>
      <c r="AU158" s="469" t="str">
        <f t="shared" si="157"/>
        <v/>
      </c>
      <c r="AV158" s="498" t="str">
        <f t="shared" si="165"/>
        <v/>
      </c>
      <c r="AW158" s="498" t="str">
        <f t="shared" si="166"/>
        <v/>
      </c>
      <c r="AX158" s="441">
        <f>IF(AND(COUNTIF(AY$2:AY158,AY158)=1,AY158&lt;&gt;""),AX157+1,AX157)</f>
        <v>1</v>
      </c>
      <c r="AY158" s="469" t="str">
        <f t="shared" si="158"/>
        <v/>
      </c>
      <c r="AZ158" s="441">
        <f>IF(AND(COUNTIF(BA$2:BA158,BA158)=1,BA158&lt;&gt;""),AZ157+1,AZ157)</f>
        <v>1</v>
      </c>
      <c r="BA158" s="469" t="str">
        <f t="shared" si="159"/>
        <v/>
      </c>
      <c r="BB158" s="498" t="str">
        <f t="shared" si="167"/>
        <v/>
      </c>
      <c r="BC158" s="498" t="str">
        <f t="shared" si="168"/>
        <v/>
      </c>
      <c r="EU158" s="1" t="str">
        <f t="shared" ca="1" si="160"/>
        <v/>
      </c>
    </row>
    <row r="159" spans="3:151">
      <c r="AF159" s="441">
        <f>IF(AND(COUNTIF(AG$2:AG159,AG159)=1,AG159&lt;&gt;""),AF158+1,AF158)</f>
        <v>1</v>
      </c>
      <c r="AG159" s="469" t="str">
        <f t="shared" si="152"/>
        <v/>
      </c>
      <c r="AH159" s="441">
        <f>IF(AND(COUNTIF(AI$2:AI159,AI159)=1,AI159&lt;&gt;""),AH158+1,AH158)</f>
        <v>1</v>
      </c>
      <c r="AI159" s="469" t="str">
        <f t="shared" si="153"/>
        <v/>
      </c>
      <c r="AJ159" s="498" t="str">
        <f t="shared" si="161"/>
        <v/>
      </c>
      <c r="AK159" s="498" t="str">
        <f t="shared" si="162"/>
        <v/>
      </c>
      <c r="AL159" s="441">
        <f>IF(AND(COUNTIF(AM$2:AM159,AM159)=1,AM159&lt;&gt;""),AL158+1,AL158)</f>
        <v>1</v>
      </c>
      <c r="AM159" s="469" t="str">
        <f t="shared" si="154"/>
        <v/>
      </c>
      <c r="AN159" s="441">
        <f>IF(AND(COUNTIF(AO$2:AO159,AO159)=1,AO159&lt;&gt;""),AN158+1,AN158)</f>
        <v>1</v>
      </c>
      <c r="AO159" s="469" t="str">
        <f t="shared" si="155"/>
        <v/>
      </c>
      <c r="AP159" s="498" t="str">
        <f t="shared" si="163"/>
        <v/>
      </c>
      <c r="AQ159" s="498" t="str">
        <f t="shared" si="164"/>
        <v/>
      </c>
      <c r="AR159" s="441">
        <f>IF(AND(COUNTIF(AS$2:AS159,AS159)=1,AS159&lt;&gt;""),AR158+1,AR158)</f>
        <v>1</v>
      </c>
      <c r="AS159" s="469" t="str">
        <f t="shared" si="156"/>
        <v/>
      </c>
      <c r="AT159" s="441">
        <f>IF(AND(COUNTIF(AU$2:AU159,AU159)=1,AU159&lt;&gt;""),AT158+1,AT158)</f>
        <v>1</v>
      </c>
      <c r="AU159" s="469" t="str">
        <f t="shared" si="157"/>
        <v/>
      </c>
      <c r="AV159" s="498" t="str">
        <f t="shared" si="165"/>
        <v/>
      </c>
      <c r="AW159" s="498" t="str">
        <f t="shared" si="166"/>
        <v/>
      </c>
      <c r="AX159" s="441">
        <f>IF(AND(COUNTIF(AY$2:AY159,AY159)=1,AY159&lt;&gt;""),AX158+1,AX158)</f>
        <v>1</v>
      </c>
      <c r="AY159" s="469" t="str">
        <f t="shared" si="158"/>
        <v/>
      </c>
      <c r="AZ159" s="441">
        <f>IF(AND(COUNTIF(BA$2:BA159,BA159)=1,BA159&lt;&gt;""),AZ158+1,AZ158)</f>
        <v>1</v>
      </c>
      <c r="BA159" s="469" t="str">
        <f t="shared" si="159"/>
        <v/>
      </c>
      <c r="BB159" s="498" t="str">
        <f t="shared" si="167"/>
        <v/>
      </c>
      <c r="BC159" s="498" t="str">
        <f t="shared" si="168"/>
        <v/>
      </c>
      <c r="EU159" s="1" t="str">
        <f t="shared" ca="1" si="160"/>
        <v/>
      </c>
    </row>
    <row r="160" spans="3:151">
      <c r="AF160" s="441">
        <f>IF(AND(COUNTIF(AG$2:AG160,AG160)=1,AG160&lt;&gt;""),AF159+1,AF159)</f>
        <v>1</v>
      </c>
      <c r="AG160" s="469" t="str">
        <f t="shared" si="152"/>
        <v/>
      </c>
      <c r="AH160" s="441">
        <f>IF(AND(COUNTIF(AI$2:AI160,AI160)=1,AI160&lt;&gt;""),AH159+1,AH159)</f>
        <v>1</v>
      </c>
      <c r="AI160" s="469" t="str">
        <f t="shared" si="153"/>
        <v/>
      </c>
      <c r="AJ160" s="498" t="str">
        <f t="shared" si="161"/>
        <v/>
      </c>
      <c r="AK160" s="498" t="str">
        <f t="shared" si="162"/>
        <v/>
      </c>
      <c r="AL160" s="441">
        <f>IF(AND(COUNTIF(AM$2:AM160,AM160)=1,AM160&lt;&gt;""),AL159+1,AL159)</f>
        <v>1</v>
      </c>
      <c r="AM160" s="469" t="str">
        <f t="shared" si="154"/>
        <v/>
      </c>
      <c r="AN160" s="441">
        <f>IF(AND(COUNTIF(AO$2:AO160,AO160)=1,AO160&lt;&gt;""),AN159+1,AN159)</f>
        <v>1</v>
      </c>
      <c r="AO160" s="469" t="str">
        <f t="shared" si="155"/>
        <v/>
      </c>
      <c r="AP160" s="498" t="str">
        <f t="shared" si="163"/>
        <v/>
      </c>
      <c r="AQ160" s="498" t="str">
        <f t="shared" si="164"/>
        <v/>
      </c>
      <c r="AR160" s="441">
        <f>IF(AND(COUNTIF(AS$2:AS160,AS160)=1,AS160&lt;&gt;""),AR159+1,AR159)</f>
        <v>1</v>
      </c>
      <c r="AS160" s="469" t="str">
        <f t="shared" si="156"/>
        <v/>
      </c>
      <c r="AT160" s="441">
        <f>IF(AND(COUNTIF(AU$2:AU160,AU160)=1,AU160&lt;&gt;""),AT159+1,AT159)</f>
        <v>1</v>
      </c>
      <c r="AU160" s="469" t="str">
        <f t="shared" si="157"/>
        <v/>
      </c>
      <c r="AV160" s="498" t="str">
        <f t="shared" si="165"/>
        <v/>
      </c>
      <c r="AW160" s="498" t="str">
        <f t="shared" si="166"/>
        <v/>
      </c>
      <c r="AX160" s="441">
        <f>IF(AND(COUNTIF(AY$2:AY160,AY160)=1,AY160&lt;&gt;""),AX159+1,AX159)</f>
        <v>1</v>
      </c>
      <c r="AY160" s="469" t="str">
        <f t="shared" si="158"/>
        <v/>
      </c>
      <c r="AZ160" s="441">
        <f>IF(AND(COUNTIF(BA$2:BA160,BA160)=1,BA160&lt;&gt;""),AZ159+1,AZ159)</f>
        <v>1</v>
      </c>
      <c r="BA160" s="469" t="str">
        <f t="shared" si="159"/>
        <v/>
      </c>
      <c r="BB160" s="498" t="str">
        <f t="shared" si="167"/>
        <v/>
      </c>
      <c r="BC160" s="498" t="str">
        <f t="shared" si="168"/>
        <v/>
      </c>
    </row>
    <row r="161" spans="32:55">
      <c r="AF161" s="441">
        <f>IF(AND(COUNTIF(AG$2:AG161,AG161)=1,AG161&lt;&gt;""),AF160+1,AF160)</f>
        <v>1</v>
      </c>
      <c r="AG161" s="469" t="str">
        <f t="shared" si="152"/>
        <v/>
      </c>
      <c r="AH161" s="441">
        <f>IF(AND(COUNTIF(AI$2:AI161,AI161)=1,AI161&lt;&gt;""),AH160+1,AH160)</f>
        <v>1</v>
      </c>
      <c r="AI161" s="469" t="str">
        <f t="shared" si="153"/>
        <v/>
      </c>
      <c r="AJ161" s="498" t="str">
        <f t="shared" si="161"/>
        <v/>
      </c>
      <c r="AK161" s="498" t="str">
        <f t="shared" si="162"/>
        <v/>
      </c>
      <c r="AL161" s="441">
        <f>IF(AND(COUNTIF(AM$2:AM161,AM161)=1,AM161&lt;&gt;""),AL160+1,AL160)</f>
        <v>1</v>
      </c>
      <c r="AM161" s="469" t="str">
        <f t="shared" si="154"/>
        <v/>
      </c>
      <c r="AN161" s="441">
        <f>IF(AND(COUNTIF(AO$2:AO161,AO161)=1,AO161&lt;&gt;""),AN160+1,AN160)</f>
        <v>1</v>
      </c>
      <c r="AO161" s="469" t="str">
        <f t="shared" si="155"/>
        <v/>
      </c>
      <c r="AP161" s="498" t="str">
        <f t="shared" si="163"/>
        <v/>
      </c>
      <c r="AQ161" s="498" t="str">
        <f t="shared" si="164"/>
        <v/>
      </c>
      <c r="AR161" s="441">
        <f>IF(AND(COUNTIF(AS$2:AS161,AS161)=1,AS161&lt;&gt;""),AR160+1,AR160)</f>
        <v>1</v>
      </c>
      <c r="AS161" s="469" t="str">
        <f t="shared" si="156"/>
        <v/>
      </c>
      <c r="AT161" s="441">
        <f>IF(AND(COUNTIF(AU$2:AU161,AU161)=1,AU161&lt;&gt;""),AT160+1,AT160)</f>
        <v>1</v>
      </c>
      <c r="AU161" s="469" t="str">
        <f t="shared" si="157"/>
        <v/>
      </c>
      <c r="AV161" s="498" t="str">
        <f t="shared" si="165"/>
        <v/>
      </c>
      <c r="AW161" s="498" t="str">
        <f t="shared" si="166"/>
        <v/>
      </c>
      <c r="AX161" s="441">
        <f>IF(AND(COUNTIF(AY$2:AY161,AY161)=1,AY161&lt;&gt;""),AX160+1,AX160)</f>
        <v>1</v>
      </c>
      <c r="AY161" s="469" t="str">
        <f t="shared" si="158"/>
        <v/>
      </c>
      <c r="AZ161" s="441">
        <f>IF(AND(COUNTIF(BA$2:BA161,BA161)=1,BA161&lt;&gt;""),AZ160+1,AZ160)</f>
        <v>1</v>
      </c>
      <c r="BA161" s="469" t="str">
        <f t="shared" si="159"/>
        <v/>
      </c>
      <c r="BB161" s="498" t="str">
        <f t="shared" si="167"/>
        <v/>
      </c>
      <c r="BC161" s="498" t="str">
        <f t="shared" si="168"/>
        <v/>
      </c>
    </row>
    <row r="162" spans="32:55">
      <c r="AF162" s="441">
        <f>IF(AND(COUNTIF(AG$2:AG162,AG162)=1,AG162&lt;&gt;""),AF161+1,AF161)</f>
        <v>1</v>
      </c>
      <c r="AG162" s="469" t="str">
        <f t="shared" ref="AG162:AG177" si="169">IF(AND((IFERROR(VLOOKUP(Naudos_Zalos_kodas,$P$2:$P$5,1,0),"")&lt;&gt;""),Naudos_Zalos="N"),Naudos_Zalos_pav,"")</f>
        <v/>
      </c>
      <c r="AH162" s="441">
        <f>IF(AND(COUNTIF(AI$2:AI162,AI162)=1,AI162&lt;&gt;""),AH161+1,AH161)</f>
        <v>1</v>
      </c>
      <c r="AI162" s="469" t="str">
        <f t="shared" ref="AI162:AI178" si="170">IF(AND((IFERROR(VLOOKUP(Naudos_Zalos_kodas,$P$2:$P$5,1,0),"")&lt;&gt;""),Naudos_Zalos="Ž"),Naudos_Zalos_pav,"")</f>
        <v/>
      </c>
      <c r="AJ162" s="498" t="str">
        <f t="shared" si="161"/>
        <v/>
      </c>
      <c r="AK162" s="498" t="str">
        <f t="shared" si="162"/>
        <v/>
      </c>
      <c r="AL162" s="441">
        <f>IF(AND(COUNTIF(AM$2:AM162,AM162)=1,AM162&lt;&gt;""),AL161+1,AL161)</f>
        <v>1</v>
      </c>
      <c r="AM162" s="469" t="str">
        <f t="shared" ref="AM162:AM178" si="171">IF(AND((IFERROR(VLOOKUP(Naudos_Zalos_kodas,$P$6:$P$9,1,0),"")&lt;&gt;""),Naudos_Zalos="N"),Naudos_Zalos_pav,"")</f>
        <v/>
      </c>
      <c r="AN162" s="441">
        <f>IF(AND(COUNTIF(AO$2:AO162,AO162)=1,AO162&lt;&gt;""),AN161+1,AN161)</f>
        <v>1</v>
      </c>
      <c r="AO162" s="469" t="str">
        <f t="shared" ref="AO162:AO178" si="172">IF(AND((IFERROR(VLOOKUP(Naudos_Zalos_kodas,$P$6:$P$9,1,0),"")&lt;&gt;""),Naudos_Zalos="Ž"),Naudos_Zalos_pav,"")</f>
        <v/>
      </c>
      <c r="AP162" s="498" t="str">
        <f t="shared" si="163"/>
        <v/>
      </c>
      <c r="AQ162" s="498" t="str">
        <f t="shared" si="164"/>
        <v/>
      </c>
      <c r="AR162" s="441">
        <f>IF(AND(COUNTIF(AS$2:AS162,AS162)=1,AS162&lt;&gt;""),AR161+1,AR161)</f>
        <v>1</v>
      </c>
      <c r="AS162" s="469" t="str">
        <f t="shared" ref="AS162:AS178" si="173">IF(AND((IFERROR(VLOOKUP(Naudos_Zalos_kodas,$P$10:$P$13,1,0),"")&lt;&gt;""),Naudos_Zalos="N"),Naudos_Zalos_pav,"")</f>
        <v/>
      </c>
      <c r="AT162" s="441">
        <f>IF(AND(COUNTIF(AU$2:AU162,AU162)=1,AU162&lt;&gt;""),AT161+1,AT161)</f>
        <v>1</v>
      </c>
      <c r="AU162" s="469" t="str">
        <f t="shared" ref="AU162:AU178" si="174">IF(AND((IFERROR(VLOOKUP(Naudos_Zalos_kodas,$P$10:$P$13,1,0),"")&lt;&gt;""),Naudos_Zalos="Ž"),Naudos_Zalos_pav,"")</f>
        <v/>
      </c>
      <c r="AV162" s="498" t="str">
        <f t="shared" si="165"/>
        <v/>
      </c>
      <c r="AW162" s="498" t="str">
        <f t="shared" si="166"/>
        <v/>
      </c>
      <c r="AX162" s="441">
        <f>IF(AND(COUNTIF(AY$2:AY162,AY162)=1,AY162&lt;&gt;""),AX161+1,AX161)</f>
        <v>1</v>
      </c>
      <c r="AY162" s="469" t="str">
        <f t="shared" ref="AY162:AY178" si="175">IF(AND((IFERROR(VLOOKUP(Naudos_Zalos_kodas,$P$14:$P$17,1,0),"")&lt;&gt;""),Naudos_Zalos="N"),Naudos_Zalos_pav,"")</f>
        <v/>
      </c>
      <c r="AZ162" s="441">
        <f>IF(AND(COUNTIF(BA$2:BA162,BA162)=1,BA162&lt;&gt;""),AZ161+1,AZ161)</f>
        <v>1</v>
      </c>
      <c r="BA162" s="469" t="str">
        <f t="shared" ref="BA162:BA178" si="176">IF(AND((IFERROR(VLOOKUP(Naudos_Zalos_kodas,$P$14:$P$17,1,0),"")&lt;&gt;""),Naudos_Zalos="Ž"),Naudos_Zalos_pav,"")</f>
        <v/>
      </c>
      <c r="BB162" s="498" t="str">
        <f t="shared" si="167"/>
        <v/>
      </c>
      <c r="BC162" s="498" t="str">
        <f t="shared" si="168"/>
        <v/>
      </c>
    </row>
    <row r="163" spans="32:55">
      <c r="AF163" s="441">
        <f>IF(AND(COUNTIF(AG$2:AG163,AG163)=1,AG163&lt;&gt;""),AF162+1,AF162)</f>
        <v>1</v>
      </c>
      <c r="AG163" s="469" t="str">
        <f t="shared" si="169"/>
        <v/>
      </c>
      <c r="AH163" s="441">
        <f>IF(AND(COUNTIF(AI$2:AI163,AI163)=1,AI163&lt;&gt;""),AH162+1,AH162)</f>
        <v>1</v>
      </c>
      <c r="AI163" s="469" t="str">
        <f t="shared" si="170"/>
        <v/>
      </c>
      <c r="AJ163" s="498" t="str">
        <f t="shared" si="161"/>
        <v/>
      </c>
      <c r="AK163" s="498" t="str">
        <f t="shared" si="162"/>
        <v/>
      </c>
      <c r="AL163" s="441">
        <f>IF(AND(COUNTIF(AM$2:AM163,AM163)=1,AM163&lt;&gt;""),AL162+1,AL162)</f>
        <v>1</v>
      </c>
      <c r="AM163" s="469" t="str">
        <f t="shared" si="171"/>
        <v/>
      </c>
      <c r="AN163" s="441">
        <f>IF(AND(COUNTIF(AO$2:AO163,AO163)=1,AO163&lt;&gt;""),AN162+1,AN162)</f>
        <v>1</v>
      </c>
      <c r="AO163" s="469" t="str">
        <f t="shared" si="172"/>
        <v/>
      </c>
      <c r="AP163" s="498" t="str">
        <f t="shared" si="163"/>
        <v/>
      </c>
      <c r="AQ163" s="498" t="str">
        <f t="shared" si="164"/>
        <v/>
      </c>
      <c r="AR163" s="441">
        <f>IF(AND(COUNTIF(AS$2:AS163,AS163)=1,AS163&lt;&gt;""),AR162+1,AR162)</f>
        <v>1</v>
      </c>
      <c r="AS163" s="469" t="str">
        <f t="shared" si="173"/>
        <v/>
      </c>
      <c r="AT163" s="441">
        <f>IF(AND(COUNTIF(AU$2:AU163,AU163)=1,AU163&lt;&gt;""),AT162+1,AT162)</f>
        <v>1</v>
      </c>
      <c r="AU163" s="469" t="str">
        <f t="shared" si="174"/>
        <v/>
      </c>
      <c r="AV163" s="498" t="str">
        <f t="shared" si="165"/>
        <v/>
      </c>
      <c r="AW163" s="498" t="str">
        <f t="shared" si="166"/>
        <v/>
      </c>
      <c r="AX163" s="441">
        <f>IF(AND(COUNTIF(AY$2:AY163,AY163)=1,AY163&lt;&gt;""),AX162+1,AX162)</f>
        <v>1</v>
      </c>
      <c r="AY163" s="469" t="str">
        <f t="shared" si="175"/>
        <v/>
      </c>
      <c r="AZ163" s="441">
        <f>IF(AND(COUNTIF(BA$2:BA163,BA163)=1,BA163&lt;&gt;""),AZ162+1,AZ162)</f>
        <v>1</v>
      </c>
      <c r="BA163" s="469" t="str">
        <f t="shared" si="176"/>
        <v/>
      </c>
      <c r="BB163" s="498" t="str">
        <f t="shared" si="167"/>
        <v/>
      </c>
      <c r="BC163" s="498" t="str">
        <f t="shared" si="168"/>
        <v/>
      </c>
    </row>
    <row r="164" spans="32:55">
      <c r="AF164" s="441">
        <f>IF(AND(COUNTIF(AG$2:AG164,AG164)=1,AG164&lt;&gt;""),AF163+1,AF163)</f>
        <v>1</v>
      </c>
      <c r="AG164" s="469" t="str">
        <f t="shared" si="169"/>
        <v/>
      </c>
      <c r="AH164" s="441">
        <f>IF(AND(COUNTIF(AI$2:AI164,AI164)=1,AI164&lt;&gt;""),AH163+1,AH163)</f>
        <v>1</v>
      </c>
      <c r="AI164" s="469" t="str">
        <f t="shared" si="170"/>
        <v/>
      </c>
      <c r="AJ164" s="498" t="str">
        <f t="shared" si="161"/>
        <v/>
      </c>
      <c r="AK164" s="498" t="str">
        <f t="shared" si="162"/>
        <v/>
      </c>
      <c r="AL164" s="441">
        <f>IF(AND(COUNTIF(AM$2:AM164,AM164)=1,AM164&lt;&gt;""),AL163+1,AL163)</f>
        <v>1</v>
      </c>
      <c r="AM164" s="469" t="str">
        <f t="shared" si="171"/>
        <v/>
      </c>
      <c r="AN164" s="441">
        <f>IF(AND(COUNTIF(AO$2:AO164,AO164)=1,AO164&lt;&gt;""),AN163+1,AN163)</f>
        <v>1</v>
      </c>
      <c r="AO164" s="469" t="str">
        <f t="shared" si="172"/>
        <v/>
      </c>
      <c r="AP164" s="498" t="str">
        <f t="shared" si="163"/>
        <v/>
      </c>
      <c r="AQ164" s="498" t="str">
        <f t="shared" si="164"/>
        <v/>
      </c>
      <c r="AR164" s="441">
        <f>IF(AND(COUNTIF(AS$2:AS164,AS164)=1,AS164&lt;&gt;""),AR163+1,AR163)</f>
        <v>1</v>
      </c>
      <c r="AS164" s="469" t="str">
        <f t="shared" si="173"/>
        <v/>
      </c>
      <c r="AT164" s="441">
        <f>IF(AND(COUNTIF(AU$2:AU164,AU164)=1,AU164&lt;&gt;""),AT163+1,AT163)</f>
        <v>1</v>
      </c>
      <c r="AU164" s="469" t="str">
        <f t="shared" si="174"/>
        <v/>
      </c>
      <c r="AV164" s="498" t="str">
        <f t="shared" si="165"/>
        <v/>
      </c>
      <c r="AW164" s="498" t="str">
        <f t="shared" si="166"/>
        <v/>
      </c>
      <c r="AX164" s="441">
        <f>IF(AND(COUNTIF(AY$2:AY164,AY164)=1,AY164&lt;&gt;""),AX163+1,AX163)</f>
        <v>1</v>
      </c>
      <c r="AY164" s="469" t="str">
        <f t="shared" si="175"/>
        <v/>
      </c>
      <c r="AZ164" s="441">
        <f>IF(AND(COUNTIF(BA$2:BA164,BA164)=1,BA164&lt;&gt;""),AZ163+1,AZ163)</f>
        <v>1</v>
      </c>
      <c r="BA164" s="469" t="str">
        <f t="shared" si="176"/>
        <v/>
      </c>
      <c r="BB164" s="498" t="str">
        <f t="shared" si="167"/>
        <v/>
      </c>
      <c r="BC164" s="498" t="str">
        <f t="shared" si="168"/>
        <v/>
      </c>
    </row>
    <row r="165" spans="32:55">
      <c r="AF165" s="441">
        <f>IF(AND(COUNTIF(AG$2:AG165,AG165)=1,AG165&lt;&gt;""),AF164+1,AF164)</f>
        <v>1</v>
      </c>
      <c r="AG165" s="469" t="str">
        <f t="shared" si="169"/>
        <v/>
      </c>
      <c r="AH165" s="441">
        <f>IF(AND(COUNTIF(AI$2:AI165,AI165)=1,AI165&lt;&gt;""),AH164+1,AH164)</f>
        <v>1</v>
      </c>
      <c r="AI165" s="469" t="str">
        <f t="shared" si="170"/>
        <v/>
      </c>
      <c r="AJ165" s="498" t="str">
        <f t="shared" si="161"/>
        <v/>
      </c>
      <c r="AK165" s="498" t="str">
        <f t="shared" si="162"/>
        <v/>
      </c>
      <c r="AL165" s="441">
        <f>IF(AND(COUNTIF(AM$2:AM165,AM165)=1,AM165&lt;&gt;""),AL164+1,AL164)</f>
        <v>1</v>
      </c>
      <c r="AM165" s="469" t="str">
        <f t="shared" si="171"/>
        <v/>
      </c>
      <c r="AN165" s="441">
        <f>IF(AND(COUNTIF(AO$2:AO165,AO165)=1,AO165&lt;&gt;""),AN164+1,AN164)</f>
        <v>1</v>
      </c>
      <c r="AO165" s="469" t="str">
        <f t="shared" si="172"/>
        <v/>
      </c>
      <c r="AP165" s="498" t="str">
        <f t="shared" si="163"/>
        <v/>
      </c>
      <c r="AQ165" s="498" t="str">
        <f t="shared" si="164"/>
        <v/>
      </c>
      <c r="AR165" s="441">
        <f>IF(AND(COUNTIF(AS$2:AS165,AS165)=1,AS165&lt;&gt;""),AR164+1,AR164)</f>
        <v>1</v>
      </c>
      <c r="AS165" s="469" t="str">
        <f t="shared" si="173"/>
        <v/>
      </c>
      <c r="AT165" s="441">
        <f>IF(AND(COUNTIF(AU$2:AU165,AU165)=1,AU165&lt;&gt;""),AT164+1,AT164)</f>
        <v>1</v>
      </c>
      <c r="AU165" s="469" t="str">
        <f t="shared" si="174"/>
        <v/>
      </c>
      <c r="AV165" s="498" t="str">
        <f t="shared" si="165"/>
        <v/>
      </c>
      <c r="AW165" s="498" t="str">
        <f t="shared" si="166"/>
        <v/>
      </c>
      <c r="AX165" s="441">
        <f>IF(AND(COUNTIF(AY$2:AY165,AY165)=1,AY165&lt;&gt;""),AX164+1,AX164)</f>
        <v>1</v>
      </c>
      <c r="AY165" s="469" t="str">
        <f t="shared" si="175"/>
        <v/>
      </c>
      <c r="AZ165" s="441">
        <f>IF(AND(COUNTIF(BA$2:BA165,BA165)=1,BA165&lt;&gt;""),AZ164+1,AZ164)</f>
        <v>1</v>
      </c>
      <c r="BA165" s="469" t="str">
        <f t="shared" si="176"/>
        <v/>
      </c>
      <c r="BB165" s="498" t="str">
        <f t="shared" si="167"/>
        <v/>
      </c>
      <c r="BC165" s="498" t="str">
        <f t="shared" si="168"/>
        <v/>
      </c>
    </row>
    <row r="166" spans="32:55">
      <c r="AF166" s="441">
        <f>IF(AND(COUNTIF(AG$2:AG166,AG166)=1,AG166&lt;&gt;""),AF165+1,AF165)</f>
        <v>1</v>
      </c>
      <c r="AG166" s="469" t="str">
        <f t="shared" si="169"/>
        <v/>
      </c>
      <c r="AH166" s="441">
        <f>IF(AND(COUNTIF(AI$2:AI166,AI166)=1,AI166&lt;&gt;""),AH165+1,AH165)</f>
        <v>1</v>
      </c>
      <c r="AI166" s="469" t="str">
        <f t="shared" si="170"/>
        <v/>
      </c>
      <c r="AJ166" s="498" t="str">
        <f t="shared" si="161"/>
        <v/>
      </c>
      <c r="AK166" s="498" t="str">
        <f t="shared" si="162"/>
        <v/>
      </c>
      <c r="AL166" s="441">
        <f>IF(AND(COUNTIF(AM$2:AM166,AM166)=1,AM166&lt;&gt;""),AL165+1,AL165)</f>
        <v>1</v>
      </c>
      <c r="AM166" s="469" t="str">
        <f t="shared" si="171"/>
        <v/>
      </c>
      <c r="AN166" s="441">
        <f>IF(AND(COUNTIF(AO$2:AO166,AO166)=1,AO166&lt;&gt;""),AN165+1,AN165)</f>
        <v>1</v>
      </c>
      <c r="AO166" s="469" t="str">
        <f t="shared" si="172"/>
        <v/>
      </c>
      <c r="AP166" s="498" t="str">
        <f t="shared" si="163"/>
        <v/>
      </c>
      <c r="AQ166" s="498" t="str">
        <f t="shared" si="164"/>
        <v/>
      </c>
      <c r="AR166" s="441">
        <f>IF(AND(COUNTIF(AS$2:AS166,AS166)=1,AS166&lt;&gt;""),AR165+1,AR165)</f>
        <v>1</v>
      </c>
      <c r="AS166" s="469" t="str">
        <f t="shared" si="173"/>
        <v/>
      </c>
      <c r="AT166" s="441">
        <f>IF(AND(COUNTIF(AU$2:AU166,AU166)=1,AU166&lt;&gt;""),AT165+1,AT165)</f>
        <v>1</v>
      </c>
      <c r="AU166" s="469" t="str">
        <f t="shared" si="174"/>
        <v/>
      </c>
      <c r="AV166" s="498" t="str">
        <f t="shared" si="165"/>
        <v/>
      </c>
      <c r="AW166" s="498" t="str">
        <f t="shared" si="166"/>
        <v/>
      </c>
      <c r="AX166" s="441">
        <f>IF(AND(COUNTIF(AY$2:AY166,AY166)=1,AY166&lt;&gt;""),AX165+1,AX165)</f>
        <v>1</v>
      </c>
      <c r="AY166" s="469" t="str">
        <f t="shared" si="175"/>
        <v/>
      </c>
      <c r="AZ166" s="441">
        <f>IF(AND(COUNTIF(BA$2:BA166,BA166)=1,BA166&lt;&gt;""),AZ165+1,AZ165)</f>
        <v>1</v>
      </c>
      <c r="BA166" s="469" t="str">
        <f t="shared" si="176"/>
        <v/>
      </c>
      <c r="BB166" s="498" t="str">
        <f t="shared" si="167"/>
        <v/>
      </c>
      <c r="BC166" s="498" t="str">
        <f t="shared" si="168"/>
        <v/>
      </c>
    </row>
    <row r="167" spans="32:55">
      <c r="AF167" s="441">
        <f>IF(AND(COUNTIF(AG$2:AG167,AG167)=1,AG167&lt;&gt;""),AF166+1,AF166)</f>
        <v>1</v>
      </c>
      <c r="AG167" s="469" t="str">
        <f t="shared" si="169"/>
        <v/>
      </c>
      <c r="AH167" s="441">
        <f>IF(AND(COUNTIF(AI$2:AI167,AI167)=1,AI167&lt;&gt;""),AH166+1,AH166)</f>
        <v>1</v>
      </c>
      <c r="AI167" s="469" t="str">
        <f t="shared" si="170"/>
        <v/>
      </c>
      <c r="AJ167" s="498" t="str">
        <f t="shared" si="161"/>
        <v/>
      </c>
      <c r="AK167" s="498" t="str">
        <f t="shared" si="162"/>
        <v/>
      </c>
      <c r="AL167" s="441">
        <f>IF(AND(COUNTIF(AM$2:AM167,AM167)=1,AM167&lt;&gt;""),AL166+1,AL166)</f>
        <v>1</v>
      </c>
      <c r="AM167" s="469" t="str">
        <f t="shared" si="171"/>
        <v/>
      </c>
      <c r="AN167" s="441">
        <f>IF(AND(COUNTIF(AO$2:AO167,AO167)=1,AO167&lt;&gt;""),AN166+1,AN166)</f>
        <v>1</v>
      </c>
      <c r="AO167" s="469" t="str">
        <f t="shared" si="172"/>
        <v/>
      </c>
      <c r="AP167" s="498" t="str">
        <f t="shared" si="163"/>
        <v/>
      </c>
      <c r="AQ167" s="498" t="str">
        <f t="shared" si="164"/>
        <v/>
      </c>
      <c r="AR167" s="441">
        <f>IF(AND(COUNTIF(AS$2:AS167,AS167)=1,AS167&lt;&gt;""),AR166+1,AR166)</f>
        <v>1</v>
      </c>
      <c r="AS167" s="469" t="str">
        <f t="shared" si="173"/>
        <v/>
      </c>
      <c r="AT167" s="441">
        <f>IF(AND(COUNTIF(AU$2:AU167,AU167)=1,AU167&lt;&gt;""),AT166+1,AT166)</f>
        <v>1</v>
      </c>
      <c r="AU167" s="469" t="str">
        <f t="shared" si="174"/>
        <v/>
      </c>
      <c r="AV167" s="498" t="str">
        <f t="shared" si="165"/>
        <v/>
      </c>
      <c r="AW167" s="498" t="str">
        <f t="shared" si="166"/>
        <v/>
      </c>
      <c r="AX167" s="441">
        <f>IF(AND(COUNTIF(AY$2:AY167,AY167)=1,AY167&lt;&gt;""),AX166+1,AX166)</f>
        <v>1</v>
      </c>
      <c r="AY167" s="469" t="str">
        <f t="shared" si="175"/>
        <v/>
      </c>
      <c r="AZ167" s="441">
        <f>IF(AND(COUNTIF(BA$2:BA167,BA167)=1,BA167&lt;&gt;""),AZ166+1,AZ166)</f>
        <v>1</v>
      </c>
      <c r="BA167" s="469" t="str">
        <f t="shared" si="176"/>
        <v/>
      </c>
      <c r="BB167" s="498" t="str">
        <f t="shared" si="167"/>
        <v/>
      </c>
      <c r="BC167" s="498" t="str">
        <f t="shared" si="168"/>
        <v/>
      </c>
    </row>
    <row r="168" spans="32:55">
      <c r="AF168" s="441">
        <f>IF(AND(COUNTIF(AG$2:AG168,AG168)=1,AG168&lt;&gt;""),AF167+1,AF167)</f>
        <v>1</v>
      </c>
      <c r="AG168" s="469" t="str">
        <f t="shared" si="169"/>
        <v/>
      </c>
      <c r="AH168" s="441">
        <f>IF(AND(COUNTIF(AI$2:AI168,AI168)=1,AI168&lt;&gt;""),AH167+1,AH167)</f>
        <v>1</v>
      </c>
      <c r="AI168" s="469" t="str">
        <f t="shared" si="170"/>
        <v/>
      </c>
      <c r="AJ168" s="498" t="str">
        <f t="shared" si="161"/>
        <v/>
      </c>
      <c r="AK168" s="498" t="str">
        <f t="shared" si="162"/>
        <v/>
      </c>
      <c r="AL168" s="441">
        <f>IF(AND(COUNTIF(AM$2:AM168,AM168)=1,AM168&lt;&gt;""),AL167+1,AL167)</f>
        <v>1</v>
      </c>
      <c r="AM168" s="469" t="str">
        <f t="shared" si="171"/>
        <v/>
      </c>
      <c r="AN168" s="441">
        <f>IF(AND(COUNTIF(AO$2:AO168,AO168)=1,AO168&lt;&gt;""),AN167+1,AN167)</f>
        <v>1</v>
      </c>
      <c r="AO168" s="469" t="str">
        <f t="shared" si="172"/>
        <v/>
      </c>
      <c r="AP168" s="498" t="str">
        <f t="shared" si="163"/>
        <v/>
      </c>
      <c r="AQ168" s="498" t="str">
        <f t="shared" si="164"/>
        <v/>
      </c>
      <c r="AR168" s="441">
        <f>IF(AND(COUNTIF(AS$2:AS168,AS168)=1,AS168&lt;&gt;""),AR167+1,AR167)</f>
        <v>1</v>
      </c>
      <c r="AS168" s="469" t="str">
        <f t="shared" si="173"/>
        <v/>
      </c>
      <c r="AT168" s="441">
        <f>IF(AND(COUNTIF(AU$2:AU168,AU168)=1,AU168&lt;&gt;""),AT167+1,AT167)</f>
        <v>1</v>
      </c>
      <c r="AU168" s="469" t="str">
        <f t="shared" si="174"/>
        <v/>
      </c>
      <c r="AV168" s="498" t="str">
        <f t="shared" si="165"/>
        <v/>
      </c>
      <c r="AW168" s="498" t="str">
        <f t="shared" si="166"/>
        <v/>
      </c>
      <c r="AX168" s="441">
        <f>IF(AND(COUNTIF(AY$2:AY168,AY168)=1,AY168&lt;&gt;""),AX167+1,AX167)</f>
        <v>1</v>
      </c>
      <c r="AY168" s="469" t="str">
        <f t="shared" si="175"/>
        <v/>
      </c>
      <c r="AZ168" s="441">
        <f>IF(AND(COUNTIF(BA$2:BA168,BA168)=1,BA168&lt;&gt;""),AZ167+1,AZ167)</f>
        <v>1</v>
      </c>
      <c r="BA168" s="469" t="str">
        <f t="shared" si="176"/>
        <v/>
      </c>
      <c r="BB168" s="498" t="str">
        <f t="shared" si="167"/>
        <v/>
      </c>
      <c r="BC168" s="498" t="str">
        <f t="shared" si="168"/>
        <v/>
      </c>
    </row>
    <row r="169" spans="32:55">
      <c r="AF169" s="441">
        <f>IF(AND(COUNTIF(AG$2:AG169,AG169)=1,AG169&lt;&gt;""),AF168+1,AF168)</f>
        <v>1</v>
      </c>
      <c r="AG169" s="469" t="str">
        <f t="shared" si="169"/>
        <v/>
      </c>
      <c r="AH169" s="441">
        <f>IF(AND(COUNTIF(AI$2:AI169,AI169)=1,AI169&lt;&gt;""),AH168+1,AH168)</f>
        <v>1</v>
      </c>
      <c r="AI169" s="469" t="str">
        <f t="shared" si="170"/>
        <v/>
      </c>
      <c r="AJ169" s="498" t="str">
        <f t="shared" si="161"/>
        <v/>
      </c>
      <c r="AK169" s="498" t="str">
        <f t="shared" si="162"/>
        <v/>
      </c>
      <c r="AL169" s="441">
        <f>IF(AND(COUNTIF(AM$2:AM169,AM169)=1,AM169&lt;&gt;""),AL168+1,AL168)</f>
        <v>1</v>
      </c>
      <c r="AM169" s="469" t="str">
        <f t="shared" si="171"/>
        <v/>
      </c>
      <c r="AN169" s="441">
        <f>IF(AND(COUNTIF(AO$2:AO169,AO169)=1,AO169&lt;&gt;""),AN168+1,AN168)</f>
        <v>1</v>
      </c>
      <c r="AO169" s="469" t="str">
        <f t="shared" si="172"/>
        <v/>
      </c>
      <c r="AP169" s="498" t="str">
        <f t="shared" si="163"/>
        <v/>
      </c>
      <c r="AQ169" s="498" t="str">
        <f t="shared" si="164"/>
        <v/>
      </c>
      <c r="AR169" s="441">
        <f>IF(AND(COUNTIF(AS$2:AS169,AS169)=1,AS169&lt;&gt;""),AR168+1,AR168)</f>
        <v>1</v>
      </c>
      <c r="AS169" s="469" t="str">
        <f t="shared" si="173"/>
        <v/>
      </c>
      <c r="AT169" s="441">
        <f>IF(AND(COUNTIF(AU$2:AU169,AU169)=1,AU169&lt;&gt;""),AT168+1,AT168)</f>
        <v>1</v>
      </c>
      <c r="AU169" s="469" t="str">
        <f t="shared" si="174"/>
        <v/>
      </c>
      <c r="AV169" s="498" t="str">
        <f t="shared" si="165"/>
        <v/>
      </c>
      <c r="AW169" s="498" t="str">
        <f t="shared" si="166"/>
        <v/>
      </c>
      <c r="AX169" s="441">
        <f>IF(AND(COUNTIF(AY$2:AY169,AY169)=1,AY169&lt;&gt;""),AX168+1,AX168)</f>
        <v>1</v>
      </c>
      <c r="AY169" s="469" t="str">
        <f t="shared" si="175"/>
        <v/>
      </c>
      <c r="AZ169" s="441">
        <f>IF(AND(COUNTIF(BA$2:BA169,BA169)=1,BA169&lt;&gt;""),AZ168+1,AZ168)</f>
        <v>1</v>
      </c>
      <c r="BA169" s="469" t="str">
        <f t="shared" si="176"/>
        <v/>
      </c>
      <c r="BB169" s="498" t="str">
        <f t="shared" si="167"/>
        <v/>
      </c>
      <c r="BC169" s="498" t="str">
        <f t="shared" si="168"/>
        <v/>
      </c>
    </row>
    <row r="170" spans="32:55">
      <c r="AF170" s="441">
        <f>IF(AND(COUNTIF(AG$2:AG170,AG170)=1,AG170&lt;&gt;""),AF169+1,AF169)</f>
        <v>1</v>
      </c>
      <c r="AG170" s="469" t="str">
        <f t="shared" si="169"/>
        <v/>
      </c>
      <c r="AH170" s="441">
        <f>IF(AND(COUNTIF(AI$2:AI170,AI170)=1,AI170&lt;&gt;""),AH169+1,AH169)</f>
        <v>1</v>
      </c>
      <c r="AI170" s="469" t="str">
        <f t="shared" si="170"/>
        <v/>
      </c>
      <c r="AJ170" s="498" t="str">
        <f t="shared" si="161"/>
        <v/>
      </c>
      <c r="AK170" s="498" t="str">
        <f t="shared" si="162"/>
        <v/>
      </c>
      <c r="AL170" s="441">
        <f>IF(AND(COUNTIF(AM$2:AM170,AM170)=1,AM170&lt;&gt;""),AL169+1,AL169)</f>
        <v>1</v>
      </c>
      <c r="AM170" s="469" t="str">
        <f t="shared" si="171"/>
        <v/>
      </c>
      <c r="AN170" s="441">
        <f>IF(AND(COUNTIF(AO$2:AO170,AO170)=1,AO170&lt;&gt;""),AN169+1,AN169)</f>
        <v>1</v>
      </c>
      <c r="AO170" s="469" t="str">
        <f t="shared" si="172"/>
        <v/>
      </c>
      <c r="AP170" s="498" t="str">
        <f t="shared" si="163"/>
        <v/>
      </c>
      <c r="AQ170" s="498" t="str">
        <f t="shared" si="164"/>
        <v/>
      </c>
      <c r="AR170" s="441">
        <f>IF(AND(COUNTIF(AS$2:AS170,AS170)=1,AS170&lt;&gt;""),AR169+1,AR169)</f>
        <v>1</v>
      </c>
      <c r="AS170" s="469" t="str">
        <f t="shared" si="173"/>
        <v/>
      </c>
      <c r="AT170" s="441">
        <f>IF(AND(COUNTIF(AU$2:AU170,AU170)=1,AU170&lt;&gt;""),AT169+1,AT169)</f>
        <v>1</v>
      </c>
      <c r="AU170" s="469" t="str">
        <f t="shared" si="174"/>
        <v/>
      </c>
      <c r="AV170" s="498" t="str">
        <f t="shared" si="165"/>
        <v/>
      </c>
      <c r="AW170" s="498" t="str">
        <f t="shared" si="166"/>
        <v/>
      </c>
      <c r="AX170" s="441">
        <f>IF(AND(COUNTIF(AY$2:AY170,AY170)=1,AY170&lt;&gt;""),AX169+1,AX169)</f>
        <v>1</v>
      </c>
      <c r="AY170" s="469" t="str">
        <f t="shared" si="175"/>
        <v/>
      </c>
      <c r="AZ170" s="441">
        <f>IF(AND(COUNTIF(BA$2:BA170,BA170)=1,BA170&lt;&gt;""),AZ169+1,AZ169)</f>
        <v>1</v>
      </c>
      <c r="BA170" s="469" t="str">
        <f t="shared" si="176"/>
        <v/>
      </c>
    </row>
    <row r="171" spans="32:55">
      <c r="AF171" s="441">
        <f>IF(AND(COUNTIF(AG$2:AG171,AG171)=1,AG171&lt;&gt;""),AF170+1,AF170)</f>
        <v>1</v>
      </c>
      <c r="AG171" s="469" t="str">
        <f t="shared" si="169"/>
        <v/>
      </c>
      <c r="AH171" s="441">
        <f>IF(AND(COUNTIF(AI$2:AI171,AI171)=1,AI171&lt;&gt;""),AH170+1,AH170)</f>
        <v>1</v>
      </c>
      <c r="AI171" s="469" t="str">
        <f t="shared" si="170"/>
        <v/>
      </c>
      <c r="AJ171" s="498" t="str">
        <f t="shared" si="161"/>
        <v/>
      </c>
      <c r="AK171" s="498" t="str">
        <f t="shared" si="162"/>
        <v/>
      </c>
      <c r="AL171" s="441">
        <f>IF(AND(COUNTIF(AM$2:AM171,AM171)=1,AM171&lt;&gt;""),AL170+1,AL170)</f>
        <v>1</v>
      </c>
      <c r="AM171" s="469" t="str">
        <f t="shared" si="171"/>
        <v/>
      </c>
      <c r="AN171" s="441">
        <f>IF(AND(COUNTIF(AO$2:AO171,AO171)=1,AO171&lt;&gt;""),AN170+1,AN170)</f>
        <v>1</v>
      </c>
      <c r="AO171" s="469" t="str">
        <f t="shared" si="172"/>
        <v/>
      </c>
      <c r="AP171" s="498" t="str">
        <f t="shared" si="163"/>
        <v/>
      </c>
      <c r="AQ171" s="498" t="str">
        <f t="shared" si="164"/>
        <v/>
      </c>
      <c r="AR171" s="441">
        <f>IF(AND(COUNTIF(AS$2:AS171,AS171)=1,AS171&lt;&gt;""),AR170+1,AR170)</f>
        <v>1</v>
      </c>
      <c r="AS171" s="469" t="str">
        <f t="shared" si="173"/>
        <v/>
      </c>
      <c r="AT171" s="441">
        <f>IF(AND(COUNTIF(AU$2:AU171,AU171)=1,AU171&lt;&gt;""),AT170+1,AT170)</f>
        <v>1</v>
      </c>
      <c r="AU171" s="469" t="str">
        <f t="shared" si="174"/>
        <v/>
      </c>
      <c r="AV171" s="498" t="str">
        <f t="shared" si="165"/>
        <v/>
      </c>
      <c r="AW171" s="498" t="str">
        <f t="shared" si="166"/>
        <v/>
      </c>
      <c r="AX171" s="441">
        <f>IF(AND(COUNTIF(AY$2:AY171,AY171)=1,AY171&lt;&gt;""),AX170+1,AX170)</f>
        <v>1</v>
      </c>
      <c r="AY171" s="469" t="str">
        <f t="shared" si="175"/>
        <v/>
      </c>
      <c r="AZ171" s="441">
        <f>IF(AND(COUNTIF(BA$2:BA171,BA171)=1,BA171&lt;&gt;""),AZ170+1,AZ170)</f>
        <v>1</v>
      </c>
      <c r="BA171" s="469" t="str">
        <f t="shared" si="176"/>
        <v/>
      </c>
    </row>
    <row r="172" spans="32:55">
      <c r="AF172" s="441">
        <f>IF(AND(COUNTIF(AG$2:AG172,AG172)=1,AG172&lt;&gt;""),AF171+1,AF171)</f>
        <v>1</v>
      </c>
      <c r="AG172" s="469" t="str">
        <f t="shared" si="169"/>
        <v/>
      </c>
      <c r="AH172" s="441">
        <f>IF(AND(COUNTIF(AI$2:AI172,AI172)=1,AI172&lt;&gt;""),AH171+1,AH171)</f>
        <v>1</v>
      </c>
      <c r="AI172" s="469" t="str">
        <f t="shared" si="170"/>
        <v/>
      </c>
      <c r="AJ172" s="498" t="str">
        <f t="shared" si="161"/>
        <v/>
      </c>
      <c r="AK172" s="498" t="str">
        <f t="shared" si="162"/>
        <v/>
      </c>
      <c r="AL172" s="441">
        <f>IF(AND(COUNTIF(AM$2:AM172,AM172)=1,AM172&lt;&gt;""),AL171+1,AL171)</f>
        <v>1</v>
      </c>
      <c r="AM172" s="469" t="str">
        <f t="shared" si="171"/>
        <v/>
      </c>
      <c r="AN172" s="441">
        <f>IF(AND(COUNTIF(AO$2:AO172,AO172)=1,AO172&lt;&gt;""),AN171+1,AN171)</f>
        <v>1</v>
      </c>
      <c r="AO172" s="469" t="str">
        <f t="shared" si="172"/>
        <v/>
      </c>
      <c r="AP172" s="498" t="str">
        <f t="shared" si="163"/>
        <v/>
      </c>
      <c r="AQ172" s="498" t="str">
        <f t="shared" si="164"/>
        <v/>
      </c>
      <c r="AR172" s="441">
        <f>IF(AND(COUNTIF(AS$2:AS172,AS172)=1,AS172&lt;&gt;""),AR171+1,AR171)</f>
        <v>1</v>
      </c>
      <c r="AS172" s="469" t="str">
        <f t="shared" si="173"/>
        <v/>
      </c>
      <c r="AT172" s="441">
        <f>IF(AND(COUNTIF(AU$2:AU172,AU172)=1,AU172&lt;&gt;""),AT171+1,AT171)</f>
        <v>1</v>
      </c>
      <c r="AU172" s="469" t="str">
        <f t="shared" si="174"/>
        <v/>
      </c>
      <c r="AV172" s="498" t="str">
        <f t="shared" si="165"/>
        <v/>
      </c>
      <c r="AW172" s="498" t="str">
        <f t="shared" si="166"/>
        <v/>
      </c>
      <c r="AX172" s="441">
        <f>IF(AND(COUNTIF(AY$2:AY172,AY172)=1,AY172&lt;&gt;""),AX171+1,AX171)</f>
        <v>1</v>
      </c>
      <c r="AY172" s="469" t="str">
        <f t="shared" si="175"/>
        <v/>
      </c>
      <c r="AZ172" s="441">
        <f>IF(AND(COUNTIF(BA$2:BA172,BA172)=1,BA172&lt;&gt;""),AZ171+1,AZ171)</f>
        <v>1</v>
      </c>
      <c r="BA172" s="469" t="str">
        <f t="shared" si="176"/>
        <v/>
      </c>
    </row>
    <row r="173" spans="32:55">
      <c r="AF173" s="441">
        <f>IF(AND(COUNTIF(AG$2:AG173,AG173)=1,AG173&lt;&gt;""),AF172+1,AF172)</f>
        <v>1</v>
      </c>
      <c r="AG173" s="469" t="str">
        <f t="shared" si="169"/>
        <v/>
      </c>
      <c r="AH173" s="441">
        <f>IF(AND(COUNTIF(AI$2:AI173,AI173)=1,AI173&lt;&gt;""),AH172+1,AH172)</f>
        <v>1</v>
      </c>
      <c r="AI173" s="469" t="str">
        <f t="shared" si="170"/>
        <v/>
      </c>
      <c r="AJ173" s="498" t="str">
        <f t="shared" si="161"/>
        <v/>
      </c>
      <c r="AK173" s="498" t="str">
        <f t="shared" si="162"/>
        <v/>
      </c>
      <c r="AL173" s="441">
        <f>IF(AND(COUNTIF(AM$2:AM173,AM173)=1,AM173&lt;&gt;""),AL172+1,AL172)</f>
        <v>1</v>
      </c>
      <c r="AM173" s="469" t="str">
        <f t="shared" si="171"/>
        <v/>
      </c>
      <c r="AN173" s="441">
        <f>IF(AND(COUNTIF(AO$2:AO173,AO173)=1,AO173&lt;&gt;""),AN172+1,AN172)</f>
        <v>1</v>
      </c>
      <c r="AO173" s="469" t="str">
        <f t="shared" si="172"/>
        <v/>
      </c>
      <c r="AP173" s="498" t="str">
        <f t="shared" si="163"/>
        <v/>
      </c>
      <c r="AQ173" s="498" t="str">
        <f t="shared" si="164"/>
        <v/>
      </c>
      <c r="AR173" s="441">
        <f>IF(AND(COUNTIF(AS$2:AS173,AS173)=1,AS173&lt;&gt;""),AR172+1,AR172)</f>
        <v>1</v>
      </c>
      <c r="AS173" s="469" t="str">
        <f t="shared" si="173"/>
        <v/>
      </c>
      <c r="AT173" s="441">
        <f>IF(AND(COUNTIF(AU$2:AU173,AU173)=1,AU173&lt;&gt;""),AT172+1,AT172)</f>
        <v>1</v>
      </c>
      <c r="AU173" s="469" t="str">
        <f t="shared" si="174"/>
        <v/>
      </c>
      <c r="AV173" s="498" t="str">
        <f t="shared" si="165"/>
        <v/>
      </c>
      <c r="AW173" s="498" t="str">
        <f t="shared" si="166"/>
        <v/>
      </c>
      <c r="AX173" s="441">
        <f>IF(AND(COUNTIF(AY$2:AY173,AY173)=1,AY173&lt;&gt;""),AX172+1,AX172)</f>
        <v>1</v>
      </c>
      <c r="AY173" s="469" t="str">
        <f t="shared" si="175"/>
        <v/>
      </c>
      <c r="AZ173" s="441">
        <f>IF(AND(COUNTIF(BA$2:BA173,BA173)=1,BA173&lt;&gt;""),AZ172+1,AZ172)</f>
        <v>1</v>
      </c>
      <c r="BA173" s="469" t="str">
        <f t="shared" si="176"/>
        <v/>
      </c>
    </row>
    <row r="174" spans="32:55">
      <c r="AF174" s="441">
        <f>IF(AND(COUNTIF(AG$2:AG174,AG174)=1,AG174&lt;&gt;""),AF173+1,AF173)</f>
        <v>1</v>
      </c>
      <c r="AG174" s="469" t="str">
        <f t="shared" si="169"/>
        <v/>
      </c>
      <c r="AH174" s="441">
        <f>IF(AND(COUNTIF(AI$2:AI174,AI174)=1,AI174&lt;&gt;""),AH173+1,AH173)</f>
        <v>1</v>
      </c>
      <c r="AI174" s="469" t="str">
        <f t="shared" si="170"/>
        <v/>
      </c>
      <c r="AJ174" s="498" t="str">
        <f t="shared" si="161"/>
        <v/>
      </c>
      <c r="AK174" s="498" t="str">
        <f t="shared" si="162"/>
        <v/>
      </c>
      <c r="AL174" s="441">
        <f>IF(AND(COUNTIF(AM$2:AM174,AM174)=1,AM174&lt;&gt;""),AL173+1,AL173)</f>
        <v>1</v>
      </c>
      <c r="AM174" s="469" t="str">
        <f t="shared" si="171"/>
        <v/>
      </c>
      <c r="AN174" s="441">
        <f>IF(AND(COUNTIF(AO$2:AO174,AO174)=1,AO174&lt;&gt;""),AN173+1,AN173)</f>
        <v>1</v>
      </c>
      <c r="AO174" s="469" t="str">
        <f t="shared" si="172"/>
        <v/>
      </c>
      <c r="AP174" s="498" t="str">
        <f t="shared" si="163"/>
        <v/>
      </c>
      <c r="AQ174" s="498" t="str">
        <f t="shared" si="164"/>
        <v/>
      </c>
      <c r="AR174" s="441">
        <f>IF(AND(COUNTIF(AS$2:AS174,AS174)=1,AS174&lt;&gt;""),AR173+1,AR173)</f>
        <v>1</v>
      </c>
      <c r="AS174" s="469" t="str">
        <f t="shared" si="173"/>
        <v/>
      </c>
      <c r="AT174" s="441">
        <f>IF(AND(COUNTIF(AU$2:AU174,AU174)=1,AU174&lt;&gt;""),AT173+1,AT173)</f>
        <v>1</v>
      </c>
      <c r="AU174" s="469" t="str">
        <f t="shared" si="174"/>
        <v/>
      </c>
      <c r="AV174" s="498" t="str">
        <f t="shared" si="165"/>
        <v/>
      </c>
      <c r="AW174" s="498" t="str">
        <f t="shared" si="166"/>
        <v/>
      </c>
      <c r="AX174" s="441">
        <f>IF(AND(COUNTIF(AY$2:AY174,AY174)=1,AY174&lt;&gt;""),AX173+1,AX173)</f>
        <v>1</v>
      </c>
      <c r="AY174" s="469" t="str">
        <f t="shared" si="175"/>
        <v/>
      </c>
      <c r="AZ174" s="441">
        <f>IF(AND(COUNTIF(BA$2:BA174,BA174)=1,BA174&lt;&gt;""),AZ173+1,AZ173)</f>
        <v>1</v>
      </c>
      <c r="BA174" s="469" t="str">
        <f t="shared" si="176"/>
        <v/>
      </c>
    </row>
    <row r="175" spans="32:55">
      <c r="AF175" s="441">
        <f>IF(AND(COUNTIF(AG$2:AG175,AG175)=1,AG175&lt;&gt;""),AF174+1,AF174)</f>
        <v>1</v>
      </c>
      <c r="AG175" s="469" t="str">
        <f t="shared" si="169"/>
        <v/>
      </c>
      <c r="AH175" s="441">
        <f>IF(AND(COUNTIF(AI$2:AI175,AI175)=1,AI175&lt;&gt;""),AH174+1,AH174)</f>
        <v>1</v>
      </c>
      <c r="AI175" s="469" t="str">
        <f t="shared" si="170"/>
        <v/>
      </c>
      <c r="AJ175" s="498" t="str">
        <f t="shared" si="161"/>
        <v/>
      </c>
      <c r="AK175" s="498" t="str">
        <f t="shared" si="162"/>
        <v/>
      </c>
      <c r="AL175" s="441">
        <f>IF(AND(COUNTIF(AM$2:AM175,AM175)=1,AM175&lt;&gt;""),AL174+1,AL174)</f>
        <v>1</v>
      </c>
      <c r="AM175" s="469" t="str">
        <f t="shared" si="171"/>
        <v/>
      </c>
      <c r="AN175" s="441">
        <f>IF(AND(COUNTIF(AO$2:AO175,AO175)=1,AO175&lt;&gt;""),AN174+1,AN174)</f>
        <v>1</v>
      </c>
      <c r="AO175" s="469" t="str">
        <f t="shared" si="172"/>
        <v/>
      </c>
      <c r="AP175" s="498" t="str">
        <f t="shared" si="163"/>
        <v/>
      </c>
      <c r="AQ175" s="498" t="str">
        <f t="shared" si="164"/>
        <v/>
      </c>
      <c r="AR175" s="441">
        <f>IF(AND(COUNTIF(AS$2:AS175,AS175)=1,AS175&lt;&gt;""),AR174+1,AR174)</f>
        <v>1</v>
      </c>
      <c r="AS175" s="469" t="str">
        <f t="shared" si="173"/>
        <v/>
      </c>
      <c r="AT175" s="441">
        <f>IF(AND(COUNTIF(AU$2:AU175,AU175)=1,AU175&lt;&gt;""),AT174+1,AT174)</f>
        <v>1</v>
      </c>
      <c r="AU175" s="469" t="str">
        <f t="shared" si="174"/>
        <v/>
      </c>
      <c r="AV175" s="498" t="str">
        <f t="shared" si="165"/>
        <v/>
      </c>
      <c r="AW175" s="498" t="str">
        <f t="shared" si="166"/>
        <v/>
      </c>
      <c r="AX175" s="441">
        <f>IF(AND(COUNTIF(AY$2:AY175,AY175)=1,AY175&lt;&gt;""),AX174+1,AX174)</f>
        <v>1</v>
      </c>
      <c r="AY175" s="469" t="str">
        <f t="shared" si="175"/>
        <v/>
      </c>
      <c r="AZ175" s="441">
        <f>IF(AND(COUNTIF(BA$2:BA175,BA175)=1,BA175&lt;&gt;""),AZ174+1,AZ174)</f>
        <v>1</v>
      </c>
      <c r="BA175" s="469" t="str">
        <f t="shared" si="176"/>
        <v/>
      </c>
    </row>
    <row r="176" spans="32:55">
      <c r="AF176" s="441">
        <f>IF(AND(COUNTIF(AG$2:AG176,AG176)=1,AG176&lt;&gt;""),AF175+1,AF175)</f>
        <v>1</v>
      </c>
      <c r="AG176" s="469" t="str">
        <f t="shared" si="169"/>
        <v/>
      </c>
      <c r="AH176" s="441">
        <f>IF(AND(COUNTIF(AI$2:AI176,AI176)=1,AI176&lt;&gt;""),AH175+1,AH175)</f>
        <v>1</v>
      </c>
      <c r="AI176" s="469" t="str">
        <f t="shared" si="170"/>
        <v/>
      </c>
      <c r="AJ176" s="498" t="str">
        <f t="shared" si="161"/>
        <v/>
      </c>
      <c r="AK176" s="498" t="str">
        <f t="shared" si="162"/>
        <v/>
      </c>
      <c r="AL176" s="441">
        <f>IF(AND(COUNTIF(AM$2:AM176,AM176)=1,AM176&lt;&gt;""),AL175+1,AL175)</f>
        <v>1</v>
      </c>
      <c r="AM176" s="469" t="str">
        <f t="shared" si="171"/>
        <v/>
      </c>
      <c r="AN176" s="441">
        <f>IF(AND(COUNTIF(AO$2:AO176,AO176)=1,AO176&lt;&gt;""),AN175+1,AN175)</f>
        <v>1</v>
      </c>
      <c r="AO176" s="469" t="str">
        <f t="shared" si="172"/>
        <v/>
      </c>
      <c r="AP176" s="498" t="str">
        <f t="shared" si="163"/>
        <v/>
      </c>
      <c r="AQ176" s="498" t="str">
        <f t="shared" si="164"/>
        <v/>
      </c>
      <c r="AR176" s="441">
        <f>IF(AND(COUNTIF(AS$2:AS176,AS176)=1,AS176&lt;&gt;""),AR175+1,AR175)</f>
        <v>1</v>
      </c>
      <c r="AS176" s="469" t="str">
        <f t="shared" si="173"/>
        <v/>
      </c>
      <c r="AT176" s="441">
        <f>IF(AND(COUNTIF(AU$2:AU176,AU176)=1,AU176&lt;&gt;""),AT175+1,AT175)</f>
        <v>1</v>
      </c>
      <c r="AU176" s="469" t="str">
        <f t="shared" si="174"/>
        <v/>
      </c>
      <c r="AV176" s="498" t="str">
        <f t="shared" si="165"/>
        <v/>
      </c>
      <c r="AW176" s="498" t="str">
        <f t="shared" si="166"/>
        <v/>
      </c>
      <c r="AX176" s="441">
        <f>IF(AND(COUNTIF(AY$2:AY176,AY176)=1,AY176&lt;&gt;""),AX175+1,AX175)</f>
        <v>1</v>
      </c>
      <c r="AY176" s="469" t="str">
        <f t="shared" si="175"/>
        <v/>
      </c>
      <c r="AZ176" s="441">
        <f>IF(AND(COUNTIF(BA$2:BA176,BA176)=1,BA176&lt;&gt;""),AZ175+1,AZ175)</f>
        <v>1</v>
      </c>
      <c r="BA176" s="469" t="str">
        <f t="shared" si="176"/>
        <v/>
      </c>
    </row>
    <row r="177" spans="32:53">
      <c r="AF177" s="441">
        <f>IF(AND(COUNTIF(AG$2:AG177,AG177)=1,AG177&lt;&gt;""),AF176+1,AF176)</f>
        <v>1</v>
      </c>
      <c r="AG177" s="469" t="str">
        <f t="shared" si="169"/>
        <v/>
      </c>
      <c r="AH177" s="441">
        <f>IF(AND(COUNTIF(AI$2:AI177,AI177)=1,AI177&lt;&gt;""),AH176+1,AH176)</f>
        <v>1</v>
      </c>
      <c r="AI177" s="469" t="str">
        <f t="shared" si="170"/>
        <v/>
      </c>
      <c r="AJ177" s="498" t="str">
        <f t="shared" si="161"/>
        <v/>
      </c>
      <c r="AK177" s="498" t="str">
        <f t="shared" si="162"/>
        <v/>
      </c>
      <c r="AL177" s="441">
        <f>IF(AND(COUNTIF(AM$2:AM177,AM177)=1,AM177&lt;&gt;""),AL176+1,AL176)</f>
        <v>1</v>
      </c>
      <c r="AM177" s="469" t="str">
        <f t="shared" si="171"/>
        <v/>
      </c>
      <c r="AN177" s="441">
        <f>IF(AND(COUNTIF(AO$2:AO177,AO177)=1,AO177&lt;&gt;""),AN176+1,AN176)</f>
        <v>1</v>
      </c>
      <c r="AO177" s="469" t="str">
        <f t="shared" si="172"/>
        <v/>
      </c>
      <c r="AP177" s="498" t="str">
        <f t="shared" si="163"/>
        <v/>
      </c>
      <c r="AQ177" s="498" t="str">
        <f t="shared" si="164"/>
        <v/>
      </c>
      <c r="AR177" s="441">
        <f>IF(AND(COUNTIF(AS$2:AS177,AS177)=1,AS177&lt;&gt;""),AR176+1,AR176)</f>
        <v>1</v>
      </c>
      <c r="AS177" s="469" t="str">
        <f t="shared" si="173"/>
        <v/>
      </c>
      <c r="AT177" s="441">
        <f>IF(AND(COUNTIF(AU$2:AU177,AU177)=1,AU177&lt;&gt;""),AT176+1,AT176)</f>
        <v>1</v>
      </c>
      <c r="AU177" s="469" t="str">
        <f t="shared" si="174"/>
        <v/>
      </c>
      <c r="AV177" s="498" t="str">
        <f t="shared" si="165"/>
        <v/>
      </c>
      <c r="AW177" s="498" t="str">
        <f t="shared" si="166"/>
        <v/>
      </c>
      <c r="AX177" s="441">
        <f>IF(AND(COUNTIF(AY$2:AY177,AY177)=1,AY177&lt;&gt;""),AX176+1,AX176)</f>
        <v>1</v>
      </c>
      <c r="AY177" s="469" t="str">
        <f t="shared" si="175"/>
        <v/>
      </c>
      <c r="AZ177" s="441">
        <f>IF(AND(COUNTIF(BA$2:BA177,BA177)=1,BA177&lt;&gt;""),AZ176+1,AZ176)</f>
        <v>1</v>
      </c>
      <c r="BA177" s="469" t="str">
        <f t="shared" si="176"/>
        <v/>
      </c>
    </row>
    <row r="178" spans="32:53">
      <c r="AF178" s="441">
        <f>IF(AND(COUNTIF(AG$2:AG178,AG178)=1,AG178&lt;&gt;""),AF177+1,AF177)</f>
        <v>1</v>
      </c>
      <c r="AG178" s="469" t="str">
        <f>IF(AND((IFERROR(VLOOKUP(Naudos_Zalos_kodas,$P$2:$P$5,1,0),"")&lt;&gt;""),Naudos_Zalos="N"),Naudos_Zalos_pav,"")</f>
        <v/>
      </c>
      <c r="AH178" s="441">
        <f>IF(AND(COUNTIF(AI$2:AI178,AI178)=1,AI178&lt;&gt;""),AH177+1,AH177)</f>
        <v>1</v>
      </c>
      <c r="AI178" s="469" t="str">
        <f t="shared" si="170"/>
        <v/>
      </c>
      <c r="AJ178" s="498" t="str">
        <f t="shared" si="161"/>
        <v/>
      </c>
      <c r="AK178" s="498" t="str">
        <f t="shared" si="162"/>
        <v/>
      </c>
      <c r="AL178" s="441">
        <f>IF(AND(COUNTIF(AM$2:AM178,AM178)=1,AM178&lt;&gt;""),AL177+1,AL177)</f>
        <v>1</v>
      </c>
      <c r="AM178" s="469" t="str">
        <f t="shared" si="171"/>
        <v/>
      </c>
      <c r="AN178" s="441">
        <f>IF(AND(COUNTIF(AO$2:AO178,AO178)=1,AO178&lt;&gt;""),AN177+1,AN177)</f>
        <v>1</v>
      </c>
      <c r="AO178" s="469" t="str">
        <f t="shared" si="172"/>
        <v/>
      </c>
      <c r="AP178" s="498" t="str">
        <f t="shared" si="163"/>
        <v/>
      </c>
      <c r="AQ178" s="498" t="str">
        <f t="shared" si="164"/>
        <v/>
      </c>
      <c r="AR178" s="441">
        <f>IF(AND(COUNTIF(AS$2:AS178,AS178)=1,AS178&lt;&gt;""),AR177+1,AR177)</f>
        <v>1</v>
      </c>
      <c r="AS178" s="469" t="str">
        <f t="shared" si="173"/>
        <v/>
      </c>
      <c r="AT178" s="441">
        <f>IF(AND(COUNTIF(AU$2:AU178,AU178)=1,AU178&lt;&gt;""),AT177+1,AT177)</f>
        <v>1</v>
      </c>
      <c r="AU178" s="469" t="str">
        <f t="shared" si="174"/>
        <v/>
      </c>
      <c r="AV178" s="498" t="str">
        <f t="shared" si="165"/>
        <v/>
      </c>
      <c r="AW178" s="498" t="str">
        <f t="shared" si="166"/>
        <v/>
      </c>
      <c r="AX178" s="441">
        <f>IF(AND(COUNTIF(AY$2:AY178,AY178)=1,AY178&lt;&gt;""),AX177+1,AX177)</f>
        <v>1</v>
      </c>
      <c r="AY178" s="469" t="str">
        <f t="shared" si="175"/>
        <v/>
      </c>
      <c r="AZ178" s="441">
        <f>IF(AND(COUNTIF(BA$2:BA178,BA178)=1,BA178&lt;&gt;""),AZ177+1,AZ177)</f>
        <v>1</v>
      </c>
      <c r="BA178" s="469" t="str">
        <f t="shared" si="176"/>
        <v/>
      </c>
    </row>
    <row r="179" spans="32:53">
      <c r="AF179" s="441"/>
      <c r="AG179" s="469"/>
      <c r="AH179" s="441"/>
      <c r="AI179" s="469"/>
      <c r="AJ179" s="498"/>
      <c r="AK179" s="498"/>
      <c r="AL179" s="441"/>
      <c r="AM179" s="469"/>
      <c r="AN179" s="441"/>
      <c r="AO179" s="469"/>
      <c r="AP179" s="498"/>
      <c r="AQ179" s="498"/>
      <c r="AR179" s="441"/>
      <c r="AS179" s="469"/>
      <c r="AT179" s="441"/>
      <c r="AU179" s="469"/>
      <c r="AV179" s="498"/>
      <c r="AW179" s="498"/>
      <c r="AX179" s="441"/>
      <c r="AY179" s="469"/>
      <c r="AZ179" s="441"/>
      <c r="BA179" s="469"/>
    </row>
    <row r="180" spans="32:53">
      <c r="AG180" s="441"/>
    </row>
    <row r="181" spans="32:53">
      <c r="AG181" s="441"/>
    </row>
    <row r="182" spans="32:53">
      <c r="AG182" s="441"/>
    </row>
    <row r="183" spans="32:53">
      <c r="AG183" s="441"/>
    </row>
    <row r="184" spans="32:53">
      <c r="AG184" s="441"/>
    </row>
    <row r="185" spans="32:53">
      <c r="AG185" s="441"/>
    </row>
    <row r="186" spans="32:53">
      <c r="AG186" s="441"/>
    </row>
    <row r="187" spans="32:53">
      <c r="AG187" s="441"/>
    </row>
    <row r="188" spans="32:53">
      <c r="AG188" s="441"/>
    </row>
    <row r="189" spans="32:53">
      <c r="AG189" s="441"/>
    </row>
    <row r="190" spans="32:53">
      <c r="AG190" s="441"/>
    </row>
    <row r="191" spans="32:53">
      <c r="AG191" s="441"/>
    </row>
    <row r="192" spans="32:53">
      <c r="AG192" s="441"/>
    </row>
    <row r="193" spans="33:33">
      <c r="AG193" s="441"/>
    </row>
    <row r="194" spans="33:33">
      <c r="AG194" s="441"/>
    </row>
    <row r="195" spans="33:33">
      <c r="AG195" s="441"/>
    </row>
    <row r="196" spans="33:33">
      <c r="AG196" s="441"/>
    </row>
    <row r="197" spans="33:33">
      <c r="AG197" s="441"/>
    </row>
    <row r="198" spans="33:33">
      <c r="AG198" s="441"/>
    </row>
    <row r="199" spans="33:33">
      <c r="AG199" s="441"/>
    </row>
    <row r="200" spans="33:33">
      <c r="AG200" s="441"/>
    </row>
    <row r="201" spans="33:33">
      <c r="AG201" s="441"/>
    </row>
    <row r="202" spans="33:33">
      <c r="AG202" s="441"/>
    </row>
    <row r="203" spans="33:33">
      <c r="AG203" s="441"/>
    </row>
    <row r="204" spans="33:33">
      <c r="AG204" s="441"/>
    </row>
    <row r="205" spans="33:33">
      <c r="AG205" s="441"/>
    </row>
    <row r="206" spans="33:33">
      <c r="AG206" s="441"/>
    </row>
    <row r="207" spans="33:33">
      <c r="AG207" s="441"/>
    </row>
    <row r="208" spans="33:33">
      <c r="AG208" s="441"/>
    </row>
    <row r="209" spans="33:33">
      <c r="AG209" s="441"/>
    </row>
    <row r="210" spans="33:33">
      <c r="AG210" s="441"/>
    </row>
    <row r="211" spans="33:33">
      <c r="AG211" s="441"/>
    </row>
    <row r="212" spans="33:33">
      <c r="AG212" s="441"/>
    </row>
    <row r="213" spans="33:33">
      <c r="AG213" s="441"/>
    </row>
    <row r="214" spans="33:33">
      <c r="AG214" s="441"/>
    </row>
    <row r="215" spans="33:33">
      <c r="AG215" s="441"/>
    </row>
    <row r="216" spans="33:33">
      <c r="AG216" s="441"/>
    </row>
    <row r="217" spans="33:33">
      <c r="AG217" s="441"/>
    </row>
    <row r="218" spans="33:33">
      <c r="AG218" s="441"/>
    </row>
    <row r="219" spans="33:33">
      <c r="AG219" s="441"/>
    </row>
    <row r="220" spans="33:33">
      <c r="AG220" s="441"/>
    </row>
    <row r="221" spans="33:33">
      <c r="AG221" s="441"/>
    </row>
    <row r="222" spans="33:33">
      <c r="AG222" s="441"/>
    </row>
    <row r="223" spans="33:33">
      <c r="AG223" s="441"/>
    </row>
    <row r="224" spans="33:33">
      <c r="AG224" s="441"/>
    </row>
    <row r="225" spans="33:33">
      <c r="AG225" s="441"/>
    </row>
    <row r="226" spans="33:33">
      <c r="AG226" s="441"/>
    </row>
    <row r="227" spans="33:33">
      <c r="AG227" s="441"/>
    </row>
    <row r="228" spans="33:33">
      <c r="AG228" s="441"/>
    </row>
    <row r="229" spans="33:33">
      <c r="AG229" s="441"/>
    </row>
    <row r="230" spans="33:33">
      <c r="AG230" s="441"/>
    </row>
    <row r="231" spans="33:33">
      <c r="AG231" s="441"/>
    </row>
    <row r="232" spans="33:33">
      <c r="AG232" s="441"/>
    </row>
    <row r="233" spans="33:33">
      <c r="AG233" s="441"/>
    </row>
    <row r="234" spans="33:33">
      <c r="AG234" s="441"/>
    </row>
    <row r="235" spans="33:33">
      <c r="AG235" s="441"/>
    </row>
    <row r="236" spans="33:33">
      <c r="AG236" s="441"/>
    </row>
    <row r="237" spans="33:33">
      <c r="AG237" s="441"/>
    </row>
    <row r="238" spans="33:33">
      <c r="AG238" s="441"/>
    </row>
    <row r="239" spans="33:33">
      <c r="AG239" s="441"/>
    </row>
    <row r="240" spans="33:33">
      <c r="AG240" s="441"/>
    </row>
    <row r="241" spans="33:33">
      <c r="AG241" s="441"/>
    </row>
    <row r="242" spans="33:33">
      <c r="AG242" s="441"/>
    </row>
    <row r="243" spans="33:33">
      <c r="AG243" s="441"/>
    </row>
    <row r="244" spans="33:33">
      <c r="AG244" s="441"/>
    </row>
    <row r="245" spans="33:33">
      <c r="AG245" s="441"/>
    </row>
    <row r="246" spans="33:33">
      <c r="AG246" s="441"/>
    </row>
    <row r="247" spans="33:33">
      <c r="AG247" s="441"/>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"""&amp;Data0!O4&amp;""""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Data4!D$40</f>
        <v>-</v>
      </c>
      <c r="D90" s="170">
        <f>F90+NPV(FDN,G90:INDEX(G90:AJ90,PAL))</f>
        <v>0</v>
      </c>
      <c r="E90" s="170">
        <f t="shared" ref="E90:E96" si="29">SUMIF($F$5:$AJ$5,"&lt;="&amp;PAL,$F90:$AJ90)</f>
        <v>0</v>
      </c>
      <c r="F90" s="170">
        <f>IF(ISERROR(Data4!M$40),0,Data4!M$40)</f>
        <v>0</v>
      </c>
      <c r="G90" s="170">
        <f>IF(ISERROR(Data4!N$40),0,Data4!N$40)</f>
        <v>0</v>
      </c>
      <c r="H90" s="170">
        <f>IF(ISERROR(Data4!O$40),0,Data4!O$40)</f>
        <v>0</v>
      </c>
      <c r="I90" s="170">
        <f>IF(ISERROR(Data4!P$40),0,Data4!P$40)</f>
        <v>0</v>
      </c>
      <c r="J90" s="170">
        <f>IF(ISERROR(Data4!Q$40),0,Data4!Q$40)</f>
        <v>0</v>
      </c>
      <c r="K90" s="170">
        <f>IF(ISERROR(Data4!R$40),0,Data4!R$40)</f>
        <v>0</v>
      </c>
      <c r="L90" s="170">
        <f>IF(ISERROR(Data4!S$40),0,Data4!S$40)</f>
        <v>0</v>
      </c>
      <c r="M90" s="170">
        <f>IF(ISERROR(Data4!T$40),0,Data4!T$40)</f>
        <v>0</v>
      </c>
      <c r="N90" s="170">
        <f>IF(ISERROR(Data4!U$40),0,Data4!U$40)</f>
        <v>0</v>
      </c>
      <c r="O90" s="170">
        <f>IF(ISERROR(Data4!V$40),0,Data4!V$40)</f>
        <v>0</v>
      </c>
      <c r="P90" s="170">
        <f>IF(ISERROR(Data4!W$40),0,Data4!W$40)</f>
        <v>0</v>
      </c>
      <c r="Q90" s="170">
        <f>IF(ISERROR(Data4!X$40),0,Data4!X$40)</f>
        <v>0</v>
      </c>
      <c r="R90" s="170">
        <f>IF(ISERROR(Data4!Y$40),0,Data4!Y$40)</f>
        <v>0</v>
      </c>
      <c r="S90" s="170">
        <f>IF(ISERROR(Data4!Z$40),0,Data4!Z$40)</f>
        <v>0</v>
      </c>
      <c r="T90" s="170">
        <f>IF(ISERROR(Data4!AA$40),0,Data4!AA$40)</f>
        <v>0</v>
      </c>
      <c r="U90" s="170">
        <f>IF(ISERROR(Data4!AB$40),0,Data4!AB$40)</f>
        <v>0</v>
      </c>
      <c r="V90" s="170">
        <f>IF(ISERROR(Data4!AC$40),0,Data4!AC$40)</f>
        <v>0</v>
      </c>
      <c r="W90" s="170">
        <f>IF(ISERROR(Data4!AD$40),0,Data4!AD$40)</f>
        <v>0</v>
      </c>
      <c r="X90" s="170">
        <f>IF(ISERROR(Data4!AE$40),0,Data4!AE$40)</f>
        <v>0</v>
      </c>
      <c r="Y90" s="170">
        <f>IF(ISERROR(Data4!AF$40),0,Data4!AF$40)</f>
        <v>0</v>
      </c>
      <c r="Z90" s="170">
        <f>IF(ISERROR(Data4!AG$40),0,Data4!AG$40)</f>
        <v>0</v>
      </c>
      <c r="AA90" s="170">
        <f>IF(ISERROR(Data4!AH$40),0,Data4!AH$40)</f>
        <v>0</v>
      </c>
      <c r="AB90" s="170">
        <f>IF(ISERROR(Data4!AI$40),0,Data4!AI$40)</f>
        <v>0</v>
      </c>
      <c r="AC90" s="170">
        <f>IF(ISERROR(Data4!AJ$40),0,Data4!AJ$40)</f>
        <v>0</v>
      </c>
      <c r="AD90" s="170">
        <f>IF(ISERROR(Data4!AK$40),0,Data4!AK$40)</f>
        <v>0</v>
      </c>
      <c r="AE90" s="170">
        <f>IF(ISERROR(Data4!AL$40),0,Data4!AL$40)</f>
        <v>0</v>
      </c>
      <c r="AF90" s="170">
        <f>IF(ISERROR(Data4!AM$40),0,Data4!AM$40)</f>
        <v>0</v>
      </c>
      <c r="AG90" s="170">
        <f>IF(ISERROR(Data4!AN$40),0,Data4!AN$40)</f>
        <v>0</v>
      </c>
      <c r="AH90" s="170">
        <f>IF(ISERROR(Data4!AO$40),0,Data4!AO$40)</f>
        <v>0</v>
      </c>
      <c r="AI90" s="170">
        <f>IF(ISERROR(Data4!AP$40),0,Data4!AP$40)</f>
        <v>0</v>
      </c>
      <c r="AJ90" s="170">
        <f>IF(ISERROR(Data4!AQ$40),0,Data4!AQ$40)</f>
        <v>0</v>
      </c>
      <c r="AO90" s="3"/>
      <c r="AP90" s="3"/>
    </row>
    <row r="91" spans="2:42" hidden="1">
      <c r="B91" s="200" t="s">
        <v>52</v>
      </c>
      <c r="C91" s="182" t="str">
        <f>Data4!D$41</f>
        <v>-</v>
      </c>
      <c r="D91" s="66">
        <f>F91+NPV(FDN,G91:INDEX(G91:AJ91,PAL))</f>
        <v>0</v>
      </c>
      <c r="E91" s="170">
        <f t="shared" si="29"/>
        <v>0</v>
      </c>
      <c r="F91" s="170">
        <f>IF(ISERROR(Data4!M$41),0,Data4!M$41)</f>
        <v>0</v>
      </c>
      <c r="G91" s="170">
        <f>IF(ISERROR(Data4!N$41),0,Data4!N$41)</f>
        <v>0</v>
      </c>
      <c r="H91" s="170">
        <f>IF(ISERROR(Data4!O$41),0,Data4!O$41)</f>
        <v>0</v>
      </c>
      <c r="I91" s="170">
        <f>IF(ISERROR(Data4!P$41),0,Data4!P$41)</f>
        <v>0</v>
      </c>
      <c r="J91" s="170">
        <f>IF(ISERROR(Data4!Q$41),0,Data4!Q$41)</f>
        <v>0</v>
      </c>
      <c r="K91" s="170">
        <f>IF(ISERROR(Data4!R$41),0,Data4!R$41)</f>
        <v>0</v>
      </c>
      <c r="L91" s="170">
        <f>IF(ISERROR(Data4!S$41),0,Data4!S$41)</f>
        <v>0</v>
      </c>
      <c r="M91" s="170">
        <f>IF(ISERROR(Data4!T$41),0,Data4!T$41)</f>
        <v>0</v>
      </c>
      <c r="N91" s="170">
        <f>IF(ISERROR(Data4!U$41),0,Data4!U$41)</f>
        <v>0</v>
      </c>
      <c r="O91" s="170">
        <f>IF(ISERROR(Data4!V$41),0,Data4!V$41)</f>
        <v>0</v>
      </c>
      <c r="P91" s="170">
        <f>IF(ISERROR(Data4!W$41),0,Data4!W$41)</f>
        <v>0</v>
      </c>
      <c r="Q91" s="170">
        <f>IF(ISERROR(Data4!X$41),0,Data4!X$41)</f>
        <v>0</v>
      </c>
      <c r="R91" s="170">
        <f>IF(ISERROR(Data4!Y$41),0,Data4!Y$41)</f>
        <v>0</v>
      </c>
      <c r="S91" s="170">
        <f>IF(ISERROR(Data4!Z$41),0,Data4!Z$41)</f>
        <v>0</v>
      </c>
      <c r="T91" s="170">
        <f>IF(ISERROR(Data4!AA$41),0,Data4!AA$41)</f>
        <v>0</v>
      </c>
      <c r="U91" s="170">
        <f>IF(ISERROR(Data4!AB$41),0,Data4!AB$41)</f>
        <v>0</v>
      </c>
      <c r="V91" s="170">
        <f>IF(ISERROR(Data4!AC$41),0,Data4!AC$41)</f>
        <v>0</v>
      </c>
      <c r="W91" s="170">
        <f>IF(ISERROR(Data4!AD$41),0,Data4!AD$41)</f>
        <v>0</v>
      </c>
      <c r="X91" s="170">
        <f>IF(ISERROR(Data4!AE$41),0,Data4!AE$41)</f>
        <v>0</v>
      </c>
      <c r="Y91" s="170">
        <f>IF(ISERROR(Data4!AF$41),0,Data4!AF$41)</f>
        <v>0</v>
      </c>
      <c r="Z91" s="170">
        <f>IF(ISERROR(Data4!AG$41),0,Data4!AG$41)</f>
        <v>0</v>
      </c>
      <c r="AA91" s="170">
        <f>IF(ISERROR(Data4!AH$41),0,Data4!AH$41)</f>
        <v>0</v>
      </c>
      <c r="AB91" s="170">
        <f>IF(ISERROR(Data4!AI$41),0,Data4!AI$41)</f>
        <v>0</v>
      </c>
      <c r="AC91" s="170">
        <f>IF(ISERROR(Data4!AJ$41),0,Data4!AJ$41)</f>
        <v>0</v>
      </c>
      <c r="AD91" s="170">
        <f>IF(ISERROR(Data4!AK$41),0,Data4!AK$41)</f>
        <v>0</v>
      </c>
      <c r="AE91" s="170">
        <f>IF(ISERROR(Data4!AL$41),0,Data4!AL$41)</f>
        <v>0</v>
      </c>
      <c r="AF91" s="170">
        <f>IF(ISERROR(Data4!AM$41),0,Data4!AM$41)</f>
        <v>0</v>
      </c>
      <c r="AG91" s="170">
        <f>IF(ISERROR(Data4!AN$41),0,Data4!AN$41)</f>
        <v>0</v>
      </c>
      <c r="AH91" s="170">
        <f>IF(ISERROR(Data4!AO$41),0,Data4!AO$41)</f>
        <v>0</v>
      </c>
      <c r="AI91" s="170">
        <f>IF(ISERROR(Data4!AP$41),0,Data4!AP$41)</f>
        <v>0</v>
      </c>
      <c r="AJ91" s="170">
        <f>IF(ISERROR(Data4!AQ$41),0,Data4!AQ$41)</f>
        <v>0</v>
      </c>
      <c r="AO91" s="3"/>
      <c r="AP91" s="3"/>
    </row>
    <row r="92" spans="2:42" hidden="1">
      <c r="B92" s="200" t="s">
        <v>346</v>
      </c>
      <c r="C92" s="182" t="str">
        <f>Data4!D$42</f>
        <v>-</v>
      </c>
      <c r="D92" s="66">
        <f>F92+NPV(FDN,G92:INDEX(G92:AJ92,PAL))</f>
        <v>0</v>
      </c>
      <c r="E92" s="170">
        <f t="shared" si="29"/>
        <v>0</v>
      </c>
      <c r="F92" s="170">
        <f>IF(ISERROR(Data4!M$42),0,Data4!M$42)</f>
        <v>0</v>
      </c>
      <c r="G92" s="170">
        <f>IF(ISERROR(Data4!N$42),0,Data4!N$42)</f>
        <v>0</v>
      </c>
      <c r="H92" s="170">
        <f>IF(ISERROR(Data4!O$42),0,Data4!O$42)</f>
        <v>0</v>
      </c>
      <c r="I92" s="170">
        <f>IF(ISERROR(Data4!P$42),0,Data4!P$42)</f>
        <v>0</v>
      </c>
      <c r="J92" s="170">
        <f>IF(ISERROR(Data4!Q$42),0,Data4!Q$42)</f>
        <v>0</v>
      </c>
      <c r="K92" s="170">
        <f>IF(ISERROR(Data4!R$42),0,Data4!R$42)</f>
        <v>0</v>
      </c>
      <c r="L92" s="170">
        <f>IF(ISERROR(Data4!S$42),0,Data4!S$42)</f>
        <v>0</v>
      </c>
      <c r="M92" s="170">
        <f>IF(ISERROR(Data4!T$42),0,Data4!T$42)</f>
        <v>0</v>
      </c>
      <c r="N92" s="170">
        <f>IF(ISERROR(Data4!U$42),0,Data4!U$42)</f>
        <v>0</v>
      </c>
      <c r="O92" s="170">
        <f>IF(ISERROR(Data4!V$42),0,Data4!V$42)</f>
        <v>0</v>
      </c>
      <c r="P92" s="170">
        <f>IF(ISERROR(Data4!W$42),0,Data4!W$42)</f>
        <v>0</v>
      </c>
      <c r="Q92" s="170">
        <f>IF(ISERROR(Data4!X$42),0,Data4!X$42)</f>
        <v>0</v>
      </c>
      <c r="R92" s="170">
        <f>IF(ISERROR(Data4!Y$42),0,Data4!Y$42)</f>
        <v>0</v>
      </c>
      <c r="S92" s="170">
        <f>IF(ISERROR(Data4!Z$42),0,Data4!Z$42)</f>
        <v>0</v>
      </c>
      <c r="T92" s="170">
        <f>IF(ISERROR(Data4!AA$42),0,Data4!AA$42)</f>
        <v>0</v>
      </c>
      <c r="U92" s="170">
        <f>IF(ISERROR(Data4!AB$42),0,Data4!AB$42)</f>
        <v>0</v>
      </c>
      <c r="V92" s="170">
        <f>IF(ISERROR(Data4!AC$42),0,Data4!AC$42)</f>
        <v>0</v>
      </c>
      <c r="W92" s="170">
        <f>IF(ISERROR(Data4!AD$42),0,Data4!AD$42)</f>
        <v>0</v>
      </c>
      <c r="X92" s="170">
        <f>IF(ISERROR(Data4!AE$42),0,Data4!AE$42)</f>
        <v>0</v>
      </c>
      <c r="Y92" s="170">
        <f>IF(ISERROR(Data4!AF$42),0,Data4!AF$42)</f>
        <v>0</v>
      </c>
      <c r="Z92" s="170">
        <f>IF(ISERROR(Data4!AG$42),0,Data4!AG$42)</f>
        <v>0</v>
      </c>
      <c r="AA92" s="170">
        <f>IF(ISERROR(Data4!AH$42),0,Data4!AH$42)</f>
        <v>0</v>
      </c>
      <c r="AB92" s="170">
        <f>IF(ISERROR(Data4!AI$42),0,Data4!AI$42)</f>
        <v>0</v>
      </c>
      <c r="AC92" s="170">
        <f>IF(ISERROR(Data4!AJ$42),0,Data4!AJ$42)</f>
        <v>0</v>
      </c>
      <c r="AD92" s="170">
        <f>IF(ISERROR(Data4!AK$42),0,Data4!AK$42)</f>
        <v>0</v>
      </c>
      <c r="AE92" s="170">
        <f>IF(ISERROR(Data4!AL$42),0,Data4!AL$42)</f>
        <v>0</v>
      </c>
      <c r="AF92" s="170">
        <f>IF(ISERROR(Data4!AM$42),0,Data4!AM$42)</f>
        <v>0</v>
      </c>
      <c r="AG92" s="170">
        <f>IF(ISERROR(Data4!AN$42),0,Data4!AN$42)</f>
        <v>0</v>
      </c>
      <c r="AH92" s="170">
        <f>IF(ISERROR(Data4!AO$42),0,Data4!AO$42)</f>
        <v>0</v>
      </c>
      <c r="AI92" s="170">
        <f>IF(ISERROR(Data4!AP$42),0,Data4!AP$42)</f>
        <v>0</v>
      </c>
      <c r="AJ92" s="170">
        <f>IF(ISERROR(Data4!AQ$42),0,Data4!AQ$42)</f>
        <v>0</v>
      </c>
      <c r="AO92" s="3"/>
      <c r="AP92" s="3"/>
    </row>
    <row r="93" spans="2:42" hidden="1">
      <c r="B93" s="200" t="s">
        <v>347</v>
      </c>
      <c r="C93" s="182" t="str">
        <f>Data4!D$43</f>
        <v>-</v>
      </c>
      <c r="D93" s="66">
        <f>F93+NPV(FDN,G93:INDEX(G93:AJ93,PAL))</f>
        <v>0</v>
      </c>
      <c r="E93" s="170">
        <f t="shared" si="29"/>
        <v>0</v>
      </c>
      <c r="F93" s="170">
        <f>IF(ISERROR(Data4!M$43),0,Data4!M$43)</f>
        <v>0</v>
      </c>
      <c r="G93" s="170">
        <f>IF(ISERROR(Data4!N$43),0,Data4!N$43)</f>
        <v>0</v>
      </c>
      <c r="H93" s="170">
        <f>IF(ISERROR(Data4!O$43),0,Data4!O$43)</f>
        <v>0</v>
      </c>
      <c r="I93" s="170">
        <f>IF(ISERROR(Data4!P$43),0,Data4!P$43)</f>
        <v>0</v>
      </c>
      <c r="J93" s="170">
        <f>IF(ISERROR(Data4!Q$43),0,Data4!Q$43)</f>
        <v>0</v>
      </c>
      <c r="K93" s="170">
        <f>IF(ISERROR(Data4!R$43),0,Data4!R$43)</f>
        <v>0</v>
      </c>
      <c r="L93" s="170">
        <f>IF(ISERROR(Data4!S$43),0,Data4!S$43)</f>
        <v>0</v>
      </c>
      <c r="M93" s="170">
        <f>IF(ISERROR(Data4!T$43),0,Data4!T$43)</f>
        <v>0</v>
      </c>
      <c r="N93" s="170">
        <f>IF(ISERROR(Data4!U$43),0,Data4!U$43)</f>
        <v>0</v>
      </c>
      <c r="O93" s="170">
        <f>IF(ISERROR(Data4!V$43),0,Data4!V$43)</f>
        <v>0</v>
      </c>
      <c r="P93" s="170">
        <f>IF(ISERROR(Data4!W$43),0,Data4!W$43)</f>
        <v>0</v>
      </c>
      <c r="Q93" s="170">
        <f>IF(ISERROR(Data4!X$43),0,Data4!X$43)</f>
        <v>0</v>
      </c>
      <c r="R93" s="170">
        <f>IF(ISERROR(Data4!Y$43),0,Data4!Y$43)</f>
        <v>0</v>
      </c>
      <c r="S93" s="170">
        <f>IF(ISERROR(Data4!Z$43),0,Data4!Z$43)</f>
        <v>0</v>
      </c>
      <c r="T93" s="170">
        <f>IF(ISERROR(Data4!AA$43),0,Data4!AA$43)</f>
        <v>0</v>
      </c>
      <c r="U93" s="170">
        <f>IF(ISERROR(Data4!AB$43),0,Data4!AB$43)</f>
        <v>0</v>
      </c>
      <c r="V93" s="170">
        <f>IF(ISERROR(Data4!AC$43),0,Data4!AC$43)</f>
        <v>0</v>
      </c>
      <c r="W93" s="170">
        <f>IF(ISERROR(Data4!AD$43),0,Data4!AD$43)</f>
        <v>0</v>
      </c>
      <c r="X93" s="170">
        <f>IF(ISERROR(Data4!AE$43),0,Data4!AE$43)</f>
        <v>0</v>
      </c>
      <c r="Y93" s="170">
        <f>IF(ISERROR(Data4!AF$43),0,Data4!AF$43)</f>
        <v>0</v>
      </c>
      <c r="Z93" s="170">
        <f>IF(ISERROR(Data4!AG$43),0,Data4!AG$43)</f>
        <v>0</v>
      </c>
      <c r="AA93" s="170">
        <f>IF(ISERROR(Data4!AH$43),0,Data4!AH$43)</f>
        <v>0</v>
      </c>
      <c r="AB93" s="170">
        <f>IF(ISERROR(Data4!AI$43),0,Data4!AI$43)</f>
        <v>0</v>
      </c>
      <c r="AC93" s="170">
        <f>IF(ISERROR(Data4!AJ$43),0,Data4!AJ$43)</f>
        <v>0</v>
      </c>
      <c r="AD93" s="170">
        <f>IF(ISERROR(Data4!AK$43),0,Data4!AK$43)</f>
        <v>0</v>
      </c>
      <c r="AE93" s="170">
        <f>IF(ISERROR(Data4!AL$43),0,Data4!AL$43)</f>
        <v>0</v>
      </c>
      <c r="AF93" s="170">
        <f>IF(ISERROR(Data4!AM$43),0,Data4!AM$43)</f>
        <v>0</v>
      </c>
      <c r="AG93" s="170">
        <f>IF(ISERROR(Data4!AN$43),0,Data4!AN$43)</f>
        <v>0</v>
      </c>
      <c r="AH93" s="170">
        <f>IF(ISERROR(Data4!AO$43),0,Data4!AO$43)</f>
        <v>0</v>
      </c>
      <c r="AI93" s="170">
        <f>IF(ISERROR(Data4!AP$43),0,Data4!AP$43)</f>
        <v>0</v>
      </c>
      <c r="AJ93" s="170">
        <f>IF(ISERROR(Data4!AQ$43),0,Data4!AQ$43)</f>
        <v>0</v>
      </c>
      <c r="AO93" s="3"/>
      <c r="AP93" s="3"/>
    </row>
    <row r="94" spans="2:42" hidden="1">
      <c r="B94" s="200" t="s">
        <v>348</v>
      </c>
      <c r="C94" s="182" t="str">
        <f>Data4!D$44</f>
        <v>-</v>
      </c>
      <c r="D94" s="66">
        <f>F94+NPV(FDN,G94:INDEX(G94:AJ94,PAL))</f>
        <v>0</v>
      </c>
      <c r="E94" s="170">
        <f t="shared" si="29"/>
        <v>0</v>
      </c>
      <c r="F94" s="170">
        <f>IF(ISERROR(Data4!M$44),0,Data4!M$44)</f>
        <v>0</v>
      </c>
      <c r="G94" s="170">
        <f>IF(ISERROR(Data4!N$44),0,Data4!N$44)</f>
        <v>0</v>
      </c>
      <c r="H94" s="170">
        <f>IF(ISERROR(Data4!O$44),0,Data4!O$44)</f>
        <v>0</v>
      </c>
      <c r="I94" s="170">
        <f>IF(ISERROR(Data4!P$44),0,Data4!P$44)</f>
        <v>0</v>
      </c>
      <c r="J94" s="170">
        <f>IF(ISERROR(Data4!Q$44),0,Data4!Q$44)</f>
        <v>0</v>
      </c>
      <c r="K94" s="170">
        <f>IF(ISERROR(Data4!R$44),0,Data4!R$44)</f>
        <v>0</v>
      </c>
      <c r="L94" s="170">
        <f>IF(ISERROR(Data4!S$44),0,Data4!S$44)</f>
        <v>0</v>
      </c>
      <c r="M94" s="170">
        <f>IF(ISERROR(Data4!T$44),0,Data4!T$44)</f>
        <v>0</v>
      </c>
      <c r="N94" s="170">
        <f>IF(ISERROR(Data4!U$44),0,Data4!U$44)</f>
        <v>0</v>
      </c>
      <c r="O94" s="170">
        <f>IF(ISERROR(Data4!V$44),0,Data4!V$44)</f>
        <v>0</v>
      </c>
      <c r="P94" s="170">
        <f>IF(ISERROR(Data4!W$44),0,Data4!W$44)</f>
        <v>0</v>
      </c>
      <c r="Q94" s="170">
        <f>IF(ISERROR(Data4!X$44),0,Data4!X$44)</f>
        <v>0</v>
      </c>
      <c r="R94" s="170">
        <f>IF(ISERROR(Data4!Y$44),0,Data4!Y$44)</f>
        <v>0</v>
      </c>
      <c r="S94" s="170">
        <f>IF(ISERROR(Data4!Z$44),0,Data4!Z$44)</f>
        <v>0</v>
      </c>
      <c r="T94" s="170">
        <f>IF(ISERROR(Data4!AA$44),0,Data4!AA$44)</f>
        <v>0</v>
      </c>
      <c r="U94" s="170">
        <f>IF(ISERROR(Data4!AB$44),0,Data4!AB$44)</f>
        <v>0</v>
      </c>
      <c r="V94" s="170">
        <f>IF(ISERROR(Data4!AC$44),0,Data4!AC$44)</f>
        <v>0</v>
      </c>
      <c r="W94" s="170">
        <f>IF(ISERROR(Data4!AD$44),0,Data4!AD$44)</f>
        <v>0</v>
      </c>
      <c r="X94" s="170">
        <f>IF(ISERROR(Data4!AE$44),0,Data4!AE$44)</f>
        <v>0</v>
      </c>
      <c r="Y94" s="170">
        <f>IF(ISERROR(Data4!AF$44),0,Data4!AF$44)</f>
        <v>0</v>
      </c>
      <c r="Z94" s="170">
        <f>IF(ISERROR(Data4!AG$44),0,Data4!AG$44)</f>
        <v>0</v>
      </c>
      <c r="AA94" s="170">
        <f>IF(ISERROR(Data4!AH$44),0,Data4!AH$44)</f>
        <v>0</v>
      </c>
      <c r="AB94" s="170">
        <f>IF(ISERROR(Data4!AI$44),0,Data4!AI$44)</f>
        <v>0</v>
      </c>
      <c r="AC94" s="170">
        <f>IF(ISERROR(Data4!AJ$44),0,Data4!AJ$44)</f>
        <v>0</v>
      </c>
      <c r="AD94" s="170">
        <f>IF(ISERROR(Data4!AK$44),0,Data4!AK$44)</f>
        <v>0</v>
      </c>
      <c r="AE94" s="170">
        <f>IF(ISERROR(Data4!AL$44),0,Data4!AL$44)</f>
        <v>0</v>
      </c>
      <c r="AF94" s="170">
        <f>IF(ISERROR(Data4!AM$44),0,Data4!AM$44)</f>
        <v>0</v>
      </c>
      <c r="AG94" s="170">
        <f>IF(ISERROR(Data4!AN$44),0,Data4!AN$44)</f>
        <v>0</v>
      </c>
      <c r="AH94" s="170">
        <f>IF(ISERROR(Data4!AO$44),0,Data4!AO$44)</f>
        <v>0</v>
      </c>
      <c r="AI94" s="170">
        <f>IF(ISERROR(Data4!AP$44),0,Data4!AP$44)</f>
        <v>0</v>
      </c>
      <c r="AJ94" s="170">
        <f>IF(ISERROR(Data4!AQ$44),0,Data4!AQ$44)</f>
        <v>0</v>
      </c>
      <c r="AO94" s="3"/>
      <c r="AP94" s="3"/>
    </row>
    <row r="95" spans="2:42" hidden="1">
      <c r="B95" s="200" t="s">
        <v>349</v>
      </c>
      <c r="C95" s="182" t="str">
        <f>Data4!D$45</f>
        <v>-</v>
      </c>
      <c r="D95" s="66">
        <f>F95+NPV(FDN,G95:INDEX(G95:AJ95,PAL))</f>
        <v>0</v>
      </c>
      <c r="E95" s="170">
        <f t="shared" si="29"/>
        <v>0</v>
      </c>
      <c r="F95" s="170">
        <f>IF(ISERROR(Data4!M$45),0,Data4!M$45)</f>
        <v>0</v>
      </c>
      <c r="G95" s="170">
        <f>IF(ISERROR(Data4!N$45),0,Data4!N$45)</f>
        <v>0</v>
      </c>
      <c r="H95" s="170">
        <f>IF(ISERROR(Data4!O$45),0,Data4!O$45)</f>
        <v>0</v>
      </c>
      <c r="I95" s="170">
        <f>IF(ISERROR(Data4!P$45),0,Data4!P$45)</f>
        <v>0</v>
      </c>
      <c r="J95" s="170">
        <f>IF(ISERROR(Data4!Q$45),0,Data4!Q$45)</f>
        <v>0</v>
      </c>
      <c r="K95" s="170">
        <f>IF(ISERROR(Data4!R$45),0,Data4!R$45)</f>
        <v>0</v>
      </c>
      <c r="L95" s="170">
        <f>IF(ISERROR(Data4!S$45),0,Data4!S$45)</f>
        <v>0</v>
      </c>
      <c r="M95" s="170">
        <f>IF(ISERROR(Data4!T$45),0,Data4!T$45)</f>
        <v>0</v>
      </c>
      <c r="N95" s="170">
        <f>IF(ISERROR(Data4!U$45),0,Data4!U$45)</f>
        <v>0</v>
      </c>
      <c r="O95" s="170">
        <f>IF(ISERROR(Data4!V$45),0,Data4!V$45)</f>
        <v>0</v>
      </c>
      <c r="P95" s="170">
        <f>IF(ISERROR(Data4!W$45),0,Data4!W$45)</f>
        <v>0</v>
      </c>
      <c r="Q95" s="170">
        <f>IF(ISERROR(Data4!X$45),0,Data4!X$45)</f>
        <v>0</v>
      </c>
      <c r="R95" s="170">
        <f>IF(ISERROR(Data4!Y$45),0,Data4!Y$45)</f>
        <v>0</v>
      </c>
      <c r="S95" s="170">
        <f>IF(ISERROR(Data4!Z$45),0,Data4!Z$45)</f>
        <v>0</v>
      </c>
      <c r="T95" s="170">
        <f>IF(ISERROR(Data4!AA$45),0,Data4!AA$45)</f>
        <v>0</v>
      </c>
      <c r="U95" s="170">
        <f>IF(ISERROR(Data4!AB$45),0,Data4!AB$45)</f>
        <v>0</v>
      </c>
      <c r="V95" s="170">
        <f>IF(ISERROR(Data4!AC$45),0,Data4!AC$45)</f>
        <v>0</v>
      </c>
      <c r="W95" s="170">
        <f>IF(ISERROR(Data4!AD$45),0,Data4!AD$45)</f>
        <v>0</v>
      </c>
      <c r="X95" s="170">
        <f>IF(ISERROR(Data4!AE$45),0,Data4!AE$45)</f>
        <v>0</v>
      </c>
      <c r="Y95" s="170">
        <f>IF(ISERROR(Data4!AF$45),0,Data4!AF$45)</f>
        <v>0</v>
      </c>
      <c r="Z95" s="170">
        <f>IF(ISERROR(Data4!AG$45),0,Data4!AG$45)</f>
        <v>0</v>
      </c>
      <c r="AA95" s="170">
        <f>IF(ISERROR(Data4!AH$45),0,Data4!AH$45)</f>
        <v>0</v>
      </c>
      <c r="AB95" s="170">
        <f>IF(ISERROR(Data4!AI$45),0,Data4!AI$45)</f>
        <v>0</v>
      </c>
      <c r="AC95" s="170">
        <f>IF(ISERROR(Data4!AJ$45),0,Data4!AJ$45)</f>
        <v>0</v>
      </c>
      <c r="AD95" s="170">
        <f>IF(ISERROR(Data4!AK$45),0,Data4!AK$45)</f>
        <v>0</v>
      </c>
      <c r="AE95" s="170">
        <f>IF(ISERROR(Data4!AL$45),0,Data4!AL$45)</f>
        <v>0</v>
      </c>
      <c r="AF95" s="170">
        <f>IF(ISERROR(Data4!AM$45),0,Data4!AM$45)</f>
        <v>0</v>
      </c>
      <c r="AG95" s="170">
        <f>IF(ISERROR(Data4!AN$45),0,Data4!AN$45)</f>
        <v>0</v>
      </c>
      <c r="AH95" s="170">
        <f>IF(ISERROR(Data4!AO$45),0,Data4!AO$45)</f>
        <v>0</v>
      </c>
      <c r="AI95" s="170">
        <f>IF(ISERROR(Data4!AP$45),0,Data4!AP$45)</f>
        <v>0</v>
      </c>
      <c r="AJ95" s="170">
        <f>IF(ISERROR(Data4!AQ$45),0,Data4!AQ$45)</f>
        <v>0</v>
      </c>
      <c r="AO95" s="3"/>
      <c r="AP95" s="3"/>
    </row>
    <row r="96" spans="2:42" hidden="1">
      <c r="B96" s="200" t="s">
        <v>350</v>
      </c>
      <c r="C96" s="182" t="str">
        <f>Data4!D$46</f>
        <v>-</v>
      </c>
      <c r="D96" s="66">
        <f>F96+NPV(FDN,G96:INDEX(G96:AJ96,PAL))</f>
        <v>0</v>
      </c>
      <c r="E96" s="170">
        <f t="shared" si="29"/>
        <v>0</v>
      </c>
      <c r="F96" s="170">
        <f>IF(ISERROR(Data4!M$46),0,Data4!M$46)</f>
        <v>0</v>
      </c>
      <c r="G96" s="170">
        <f>IF(ISERROR(Data4!N$46),0,Data4!N$46)</f>
        <v>0</v>
      </c>
      <c r="H96" s="170">
        <f>IF(ISERROR(Data4!O$46),0,Data4!O$46)</f>
        <v>0</v>
      </c>
      <c r="I96" s="170">
        <f>IF(ISERROR(Data4!P$46),0,Data4!P$46)</f>
        <v>0</v>
      </c>
      <c r="J96" s="170">
        <f>IF(ISERROR(Data4!Q$46),0,Data4!Q$46)</f>
        <v>0</v>
      </c>
      <c r="K96" s="170">
        <f>IF(ISERROR(Data4!R$46),0,Data4!R$46)</f>
        <v>0</v>
      </c>
      <c r="L96" s="170">
        <f>IF(ISERROR(Data4!S$46),0,Data4!S$46)</f>
        <v>0</v>
      </c>
      <c r="M96" s="170">
        <f>IF(ISERROR(Data4!T$46),0,Data4!T$46)</f>
        <v>0</v>
      </c>
      <c r="N96" s="170">
        <f>IF(ISERROR(Data4!U$46),0,Data4!U$46)</f>
        <v>0</v>
      </c>
      <c r="O96" s="170">
        <f>IF(ISERROR(Data4!V$46),0,Data4!V$46)</f>
        <v>0</v>
      </c>
      <c r="P96" s="170">
        <f>IF(ISERROR(Data4!W$46),0,Data4!W$46)</f>
        <v>0</v>
      </c>
      <c r="Q96" s="170">
        <f>IF(ISERROR(Data4!X$46),0,Data4!X$46)</f>
        <v>0</v>
      </c>
      <c r="R96" s="170">
        <f>IF(ISERROR(Data4!Y$46),0,Data4!Y$46)</f>
        <v>0</v>
      </c>
      <c r="S96" s="170">
        <f>IF(ISERROR(Data4!Z$46),0,Data4!Z$46)</f>
        <v>0</v>
      </c>
      <c r="T96" s="170">
        <f>IF(ISERROR(Data4!AA$46),0,Data4!AA$46)</f>
        <v>0</v>
      </c>
      <c r="U96" s="170">
        <f>IF(ISERROR(Data4!AB$46),0,Data4!AB$46)</f>
        <v>0</v>
      </c>
      <c r="V96" s="170">
        <f>IF(ISERROR(Data4!AC$46),0,Data4!AC$46)</f>
        <v>0</v>
      </c>
      <c r="W96" s="170">
        <f>IF(ISERROR(Data4!AD$46),0,Data4!AD$46)</f>
        <v>0</v>
      </c>
      <c r="X96" s="170">
        <f>IF(ISERROR(Data4!AE$46),0,Data4!AE$46)</f>
        <v>0</v>
      </c>
      <c r="Y96" s="170">
        <f>IF(ISERROR(Data4!AF$46),0,Data4!AF$46)</f>
        <v>0</v>
      </c>
      <c r="Z96" s="170">
        <f>IF(ISERROR(Data4!AG$46),0,Data4!AG$46)</f>
        <v>0</v>
      </c>
      <c r="AA96" s="170">
        <f>IF(ISERROR(Data4!AH$46),0,Data4!AH$46)</f>
        <v>0</v>
      </c>
      <c r="AB96" s="170">
        <f>IF(ISERROR(Data4!AI$46),0,Data4!AI$46)</f>
        <v>0</v>
      </c>
      <c r="AC96" s="170">
        <f>IF(ISERROR(Data4!AJ$46),0,Data4!AJ$46)</f>
        <v>0</v>
      </c>
      <c r="AD96" s="170">
        <f>IF(ISERROR(Data4!AK$46),0,Data4!AK$46)</f>
        <v>0</v>
      </c>
      <c r="AE96" s="170">
        <f>IF(ISERROR(Data4!AL$46),0,Data4!AL$46)</f>
        <v>0</v>
      </c>
      <c r="AF96" s="170">
        <f>IF(ISERROR(Data4!AM$46),0,Data4!AM$46)</f>
        <v>0</v>
      </c>
      <c r="AG96" s="170">
        <f>IF(ISERROR(Data4!AN$46),0,Data4!AN$46)</f>
        <v>0</v>
      </c>
      <c r="AH96" s="170">
        <f>IF(ISERROR(Data4!AO$46),0,Data4!AO$46)</f>
        <v>0</v>
      </c>
      <c r="AI96" s="170">
        <f>IF(ISERROR(Data4!AP$46),0,Data4!AP$46)</f>
        <v>0</v>
      </c>
      <c r="AJ96" s="170">
        <f>IF(ISERROR(Data4!AQ$46),0,Data4!AQ$46)</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Data4!D$48</f>
        <v>-</v>
      </c>
      <c r="D98" s="66">
        <f>F98+NPV(FDN,G98:INDEX(G98:AJ98,PAL))</f>
        <v>0</v>
      </c>
      <c r="E98" s="66">
        <f>SUMIF($F$5:$AJ$5,"&lt;="&amp;PAL,$F98:$AJ98)</f>
        <v>0</v>
      </c>
      <c r="F98" s="170">
        <f>IF(ISERROR(Data4!M$48),0,Data4!M$48)</f>
        <v>0</v>
      </c>
      <c r="G98" s="170">
        <f>IF(ISERROR(Data4!N$48),0,Data4!N$48)</f>
        <v>0</v>
      </c>
      <c r="H98" s="170">
        <f>IF(ISERROR(Data4!O$48),0,Data4!O$48)</f>
        <v>0</v>
      </c>
      <c r="I98" s="170">
        <f>IF(ISERROR(Data4!P$48),0,Data4!P$48)</f>
        <v>0</v>
      </c>
      <c r="J98" s="170">
        <f>IF(ISERROR(Data4!Q$48),0,Data4!Q$48)</f>
        <v>0</v>
      </c>
      <c r="K98" s="170">
        <f>IF(ISERROR(Data4!R$48),0,Data4!R$48)</f>
        <v>0</v>
      </c>
      <c r="L98" s="170">
        <f>IF(ISERROR(Data4!S$48),0,Data4!S$48)</f>
        <v>0</v>
      </c>
      <c r="M98" s="170">
        <f>IF(ISERROR(Data4!T$48),0,Data4!T$48)</f>
        <v>0</v>
      </c>
      <c r="N98" s="170">
        <f>IF(ISERROR(Data4!U$48),0,Data4!U$48)</f>
        <v>0</v>
      </c>
      <c r="O98" s="170">
        <f>IF(ISERROR(Data4!V$48),0,Data4!V$48)</f>
        <v>0</v>
      </c>
      <c r="P98" s="170">
        <f>IF(ISERROR(Data4!W$48),0,Data4!W$48)</f>
        <v>0</v>
      </c>
      <c r="Q98" s="170">
        <f>IF(ISERROR(Data4!X$48),0,Data4!X$48)</f>
        <v>0</v>
      </c>
      <c r="R98" s="170">
        <f>IF(ISERROR(Data4!Y$48),0,Data4!Y$48)</f>
        <v>0</v>
      </c>
      <c r="S98" s="170">
        <f>IF(ISERROR(Data4!Z$48),0,Data4!Z$48)</f>
        <v>0</v>
      </c>
      <c r="T98" s="170">
        <f>IF(ISERROR(Data4!AA$48),0,Data4!AA$48)</f>
        <v>0</v>
      </c>
      <c r="U98" s="170">
        <f>IF(ISERROR(Data4!AB$48),0,Data4!AB$48)</f>
        <v>0</v>
      </c>
      <c r="V98" s="170">
        <f>IF(ISERROR(Data4!AC$48),0,Data4!AC$48)</f>
        <v>0</v>
      </c>
      <c r="W98" s="170">
        <f>IF(ISERROR(Data4!AD$48),0,Data4!AD$48)</f>
        <v>0</v>
      </c>
      <c r="X98" s="170">
        <f>IF(ISERROR(Data4!AE$48),0,Data4!AE$48)</f>
        <v>0</v>
      </c>
      <c r="Y98" s="170">
        <f>IF(ISERROR(Data4!AF$48),0,Data4!AF$48)</f>
        <v>0</v>
      </c>
      <c r="Z98" s="170">
        <f>IF(ISERROR(Data4!AG$48),0,Data4!AG$48)</f>
        <v>0</v>
      </c>
      <c r="AA98" s="170">
        <f>IF(ISERROR(Data4!AH$48),0,Data4!AH$48)</f>
        <v>0</v>
      </c>
      <c r="AB98" s="170">
        <f>IF(ISERROR(Data4!AI$48),0,Data4!AI$48)</f>
        <v>0</v>
      </c>
      <c r="AC98" s="170">
        <f>IF(ISERROR(Data4!AJ$48),0,Data4!AJ$48)</f>
        <v>0</v>
      </c>
      <c r="AD98" s="170">
        <f>IF(ISERROR(Data4!AK$48),0,Data4!AK$48)</f>
        <v>0</v>
      </c>
      <c r="AE98" s="170">
        <f>IF(ISERROR(Data4!AL$48),0,Data4!AL$48)</f>
        <v>0</v>
      </c>
      <c r="AF98" s="170">
        <f>IF(ISERROR(Data4!AM$48),0,Data4!AM$48)</f>
        <v>0</v>
      </c>
      <c r="AG98" s="170">
        <f>IF(ISERROR(Data4!AN$48),0,Data4!AN$48)</f>
        <v>0</v>
      </c>
      <c r="AH98" s="170">
        <f>IF(ISERROR(Data4!AO$48),0,Data4!AO$48)</f>
        <v>0</v>
      </c>
      <c r="AI98" s="170">
        <f>IF(ISERROR(Data4!AP$48),0,Data4!AP$48)</f>
        <v>0</v>
      </c>
      <c r="AJ98" s="170">
        <f>IF(ISERROR(Data4!AQ$48),0,Data4!AQ$48)</f>
        <v>0</v>
      </c>
      <c r="AO98" s="3"/>
      <c r="AP98" s="3"/>
    </row>
    <row r="99" spans="2:42" hidden="1">
      <c r="B99" s="200" t="s">
        <v>352</v>
      </c>
      <c r="C99" s="182" t="str">
        <f>Data4!D$49</f>
        <v>-</v>
      </c>
      <c r="D99" s="66">
        <f>F99+NPV(FDN,G99:INDEX(G99:AJ99,PAL))</f>
        <v>0</v>
      </c>
      <c r="E99" s="66">
        <f>SUMIF($F$5:$AJ$5,"&lt;="&amp;PAL,$F99:$AJ99)</f>
        <v>0</v>
      </c>
      <c r="F99" s="170">
        <f>IF(ISERROR(Data4!M$49),0,Data4!M$49)</f>
        <v>0</v>
      </c>
      <c r="G99" s="170">
        <f>IF(ISERROR(Data4!N$49),0,Data4!N$49)</f>
        <v>0</v>
      </c>
      <c r="H99" s="170">
        <f>IF(ISERROR(Data4!O$49),0,Data4!O$49)</f>
        <v>0</v>
      </c>
      <c r="I99" s="170">
        <f>IF(ISERROR(Data4!P$49),0,Data4!P$49)</f>
        <v>0</v>
      </c>
      <c r="J99" s="170">
        <f>IF(ISERROR(Data4!Q$49),0,Data4!Q$49)</f>
        <v>0</v>
      </c>
      <c r="K99" s="170">
        <f>IF(ISERROR(Data4!R$49),0,Data4!R$49)</f>
        <v>0</v>
      </c>
      <c r="L99" s="170">
        <f>IF(ISERROR(Data4!S$49),0,Data4!S$49)</f>
        <v>0</v>
      </c>
      <c r="M99" s="170">
        <f>IF(ISERROR(Data4!T$49),0,Data4!T$49)</f>
        <v>0</v>
      </c>
      <c r="N99" s="170">
        <f>IF(ISERROR(Data4!U$49),0,Data4!U$49)</f>
        <v>0</v>
      </c>
      <c r="O99" s="170">
        <f>IF(ISERROR(Data4!V$49),0,Data4!V$49)</f>
        <v>0</v>
      </c>
      <c r="P99" s="170">
        <f>IF(ISERROR(Data4!W$49),0,Data4!W$49)</f>
        <v>0</v>
      </c>
      <c r="Q99" s="170">
        <f>IF(ISERROR(Data4!X$49),0,Data4!X$49)</f>
        <v>0</v>
      </c>
      <c r="R99" s="170">
        <f>IF(ISERROR(Data4!Y$49),0,Data4!Y$49)</f>
        <v>0</v>
      </c>
      <c r="S99" s="170">
        <f>IF(ISERROR(Data4!Z$49),0,Data4!Z$49)</f>
        <v>0</v>
      </c>
      <c r="T99" s="170">
        <f>IF(ISERROR(Data4!AA$49),0,Data4!AA$49)</f>
        <v>0</v>
      </c>
      <c r="U99" s="170">
        <f>IF(ISERROR(Data4!AB$49),0,Data4!AB$49)</f>
        <v>0</v>
      </c>
      <c r="V99" s="170">
        <f>IF(ISERROR(Data4!AC$49),0,Data4!AC$49)</f>
        <v>0</v>
      </c>
      <c r="W99" s="170">
        <f>IF(ISERROR(Data4!AD$49),0,Data4!AD$49)</f>
        <v>0</v>
      </c>
      <c r="X99" s="170">
        <f>IF(ISERROR(Data4!AE$49),0,Data4!AE$49)</f>
        <v>0</v>
      </c>
      <c r="Y99" s="170">
        <f>IF(ISERROR(Data4!AF$49),0,Data4!AF$49)</f>
        <v>0</v>
      </c>
      <c r="Z99" s="170">
        <f>IF(ISERROR(Data4!AG$49),0,Data4!AG$49)</f>
        <v>0</v>
      </c>
      <c r="AA99" s="170">
        <f>IF(ISERROR(Data4!AH$49),0,Data4!AH$49)</f>
        <v>0</v>
      </c>
      <c r="AB99" s="170">
        <f>IF(ISERROR(Data4!AI$49),0,Data4!AI$49)</f>
        <v>0</v>
      </c>
      <c r="AC99" s="170">
        <f>IF(ISERROR(Data4!AJ$49),0,Data4!AJ$49)</f>
        <v>0</v>
      </c>
      <c r="AD99" s="170">
        <f>IF(ISERROR(Data4!AK$49),0,Data4!AK$49)</f>
        <v>0</v>
      </c>
      <c r="AE99" s="170">
        <f>IF(ISERROR(Data4!AL$49),0,Data4!AL$49)</f>
        <v>0</v>
      </c>
      <c r="AF99" s="170">
        <f>IF(ISERROR(Data4!AM$49),0,Data4!AM$49)</f>
        <v>0</v>
      </c>
      <c r="AG99" s="170">
        <f>IF(ISERROR(Data4!AN$49),0,Data4!AN$49)</f>
        <v>0</v>
      </c>
      <c r="AH99" s="170">
        <f>IF(ISERROR(Data4!AO$49),0,Data4!AO$49)</f>
        <v>0</v>
      </c>
      <c r="AI99" s="170">
        <f>IF(ISERROR(Data4!AP$49),0,Data4!AP$49)</f>
        <v>0</v>
      </c>
      <c r="AJ99" s="170">
        <f>IF(ISERROR(Data4!AQ$49),0,Data4!AQ$49)</f>
        <v>0</v>
      </c>
      <c r="AO99" s="3"/>
      <c r="AP99" s="3"/>
    </row>
    <row r="100" spans="2:42" hidden="1">
      <c r="B100" s="200" t="s">
        <v>353</v>
      </c>
      <c r="C100" s="182" t="str">
        <f>Data4!D$50</f>
        <v>-</v>
      </c>
      <c r="D100" s="66">
        <f>F100+NPV(FDN,G100:INDEX(G100:AJ100,PAL))</f>
        <v>0</v>
      </c>
      <c r="E100" s="66">
        <f>SUMIF($F$5:$AJ$5,"&lt;="&amp;PAL,$F100:$AJ100)</f>
        <v>0</v>
      </c>
      <c r="F100" s="170">
        <f>IF(ISERROR(Data4!M$50),0,Data4!M$50)</f>
        <v>0</v>
      </c>
      <c r="G100" s="170">
        <f>IF(ISERROR(Data4!N$50),0,Data4!N$50)</f>
        <v>0</v>
      </c>
      <c r="H100" s="170">
        <f>IF(ISERROR(Data4!O$50),0,Data4!O$50)</f>
        <v>0</v>
      </c>
      <c r="I100" s="170">
        <f>IF(ISERROR(Data4!P$50),0,Data4!P$50)</f>
        <v>0</v>
      </c>
      <c r="J100" s="170">
        <f>IF(ISERROR(Data4!Q$50),0,Data4!Q$50)</f>
        <v>0</v>
      </c>
      <c r="K100" s="170">
        <f>IF(ISERROR(Data4!R$50),0,Data4!R$50)</f>
        <v>0</v>
      </c>
      <c r="L100" s="170">
        <f>IF(ISERROR(Data4!S$50),0,Data4!S$50)</f>
        <v>0</v>
      </c>
      <c r="M100" s="170">
        <f>IF(ISERROR(Data4!T$50),0,Data4!T$50)</f>
        <v>0</v>
      </c>
      <c r="N100" s="170">
        <f>IF(ISERROR(Data4!U$50),0,Data4!U$50)</f>
        <v>0</v>
      </c>
      <c r="O100" s="170">
        <f>IF(ISERROR(Data4!V$50),0,Data4!V$50)</f>
        <v>0</v>
      </c>
      <c r="P100" s="170">
        <f>IF(ISERROR(Data4!W$50),0,Data4!W$50)</f>
        <v>0</v>
      </c>
      <c r="Q100" s="170">
        <f>IF(ISERROR(Data4!X$50),0,Data4!X$50)</f>
        <v>0</v>
      </c>
      <c r="R100" s="170">
        <f>IF(ISERROR(Data4!Y$50),0,Data4!Y$50)</f>
        <v>0</v>
      </c>
      <c r="S100" s="170">
        <f>IF(ISERROR(Data4!Z$50),0,Data4!Z$50)</f>
        <v>0</v>
      </c>
      <c r="T100" s="170">
        <f>IF(ISERROR(Data4!AA$50),0,Data4!AA$50)</f>
        <v>0</v>
      </c>
      <c r="U100" s="170">
        <f>IF(ISERROR(Data4!AB$50),0,Data4!AB$50)</f>
        <v>0</v>
      </c>
      <c r="V100" s="170">
        <f>IF(ISERROR(Data4!AC$50),0,Data4!AC$50)</f>
        <v>0</v>
      </c>
      <c r="W100" s="170">
        <f>IF(ISERROR(Data4!AD$50),0,Data4!AD$50)</f>
        <v>0</v>
      </c>
      <c r="X100" s="170">
        <f>IF(ISERROR(Data4!AE$50),0,Data4!AE$50)</f>
        <v>0</v>
      </c>
      <c r="Y100" s="170">
        <f>IF(ISERROR(Data4!AF$50),0,Data4!AF$50)</f>
        <v>0</v>
      </c>
      <c r="Z100" s="170">
        <f>IF(ISERROR(Data4!AG$50),0,Data4!AG$50)</f>
        <v>0</v>
      </c>
      <c r="AA100" s="170">
        <f>IF(ISERROR(Data4!AH$50),0,Data4!AH$50)</f>
        <v>0</v>
      </c>
      <c r="AB100" s="170">
        <f>IF(ISERROR(Data4!AI$50),0,Data4!AI$50)</f>
        <v>0</v>
      </c>
      <c r="AC100" s="170">
        <f>IF(ISERROR(Data4!AJ$50),0,Data4!AJ$50)</f>
        <v>0</v>
      </c>
      <c r="AD100" s="170">
        <f>IF(ISERROR(Data4!AK$50),0,Data4!AK$50)</f>
        <v>0</v>
      </c>
      <c r="AE100" s="170">
        <f>IF(ISERROR(Data4!AL$50),0,Data4!AL$50)</f>
        <v>0</v>
      </c>
      <c r="AF100" s="170">
        <f>IF(ISERROR(Data4!AM$50),0,Data4!AM$50)</f>
        <v>0</v>
      </c>
      <c r="AG100" s="170">
        <f>IF(ISERROR(Data4!AN$50),0,Data4!AN$50)</f>
        <v>0</v>
      </c>
      <c r="AH100" s="170">
        <f>IF(ISERROR(Data4!AO$50),0,Data4!AO$50)</f>
        <v>0</v>
      </c>
      <c r="AI100" s="170">
        <f>IF(ISERROR(Data4!AP$50),0,Data4!AP$50)</f>
        <v>0</v>
      </c>
      <c r="AJ100" s="170">
        <f>IF(ISERROR(Data4!AQ$50),0,Data4!AQ$50)</f>
        <v>0</v>
      </c>
      <c r="AO100" s="3"/>
      <c r="AP100" s="3"/>
    </row>
  </sheetData>
  <sheetProtection algorithmName="SHA-512" hashValue="f1P9VnXtzaYbhcuQY7g8Clr8o5Xt1/mnr5KLVmS+OE/Nc8ezLaFfnxlNTHuHMf937NGkqHGez7eNxILNtSQbUg==" saltValue="bswQlNToM7e8pxoSk4ekEg==" spinCount="100000" sheet="1" objects="1" scenarios="1"/>
  <mergeCells count="5">
    <mergeCell ref="B86:C86"/>
    <mergeCell ref="C2:E2"/>
    <mergeCell ref="C3:E3"/>
    <mergeCell ref="C4:E4"/>
    <mergeCell ref="AP4:AY4"/>
  </mergeCells>
  <conditionalFormatting sqref="B7:C48 B56:C56 B49:B55 B57:B59">
    <cfRule type="expression" dxfId="154" priority="4" stopIfTrue="1">
      <formula>$AO7=1</formula>
    </cfRule>
  </conditionalFormatting>
  <conditionalFormatting sqref="C4:E4">
    <cfRule type="expression" dxfId="153" priority="3" stopIfTrue="1">
      <formula>LEN($C$4)&gt;0</formula>
    </cfRule>
  </conditionalFormatting>
  <conditionalFormatting sqref="B88:C100">
    <cfRule type="expression" dxfId="152" priority="5" stopIfTrue="1">
      <formula>#REF!=1</formula>
    </cfRule>
  </conditionalFormatting>
  <conditionalFormatting sqref="C57:C59">
    <cfRule type="expression" dxfId="151"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"""&amp;Data0!O5&amp;""""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 t="shared" ref="D7:AJ7" si="1">ROUND(SUM(D8:D15),0)</f>
        <v>0</v>
      </c>
      <c r="E7" s="63">
        <f t="shared" si="1"/>
        <v>0</v>
      </c>
      <c r="F7" s="63">
        <f t="shared" si="1"/>
        <v>0</v>
      </c>
      <c r="G7" s="63">
        <f t="shared" si="1"/>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 t="shared" ref="D17:AJ17" si="4">ROUND(SUM(D18:D20),0)</f>
        <v>0</v>
      </c>
      <c r="E17" s="63">
        <f t="shared" si="4"/>
        <v>0</v>
      </c>
      <c r="F17" s="63">
        <f t="shared" si="4"/>
        <v>0</v>
      </c>
      <c r="G17" s="63">
        <f t="shared" si="4"/>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 t="shared" ref="D21:AJ21" si="5">ROUND(SUM(D22,D29),0)</f>
        <v>0</v>
      </c>
      <c r="E21" s="63">
        <f t="shared" si="5"/>
        <v>0</v>
      </c>
      <c r="F21" s="63">
        <f t="shared" si="5"/>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 t="shared" ref="D22:AJ22" si="6">ROUND(SUM(D23:D28),0)</f>
        <v>0</v>
      </c>
      <c r="E22" s="63">
        <f t="shared" si="6"/>
        <v>0</v>
      </c>
      <c r="F22" s="63">
        <f t="shared" si="6"/>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 t="shared" ref="D30:AJ30" si="9">ROUND(D31-SUM(D32:D33),0)</f>
        <v>0</v>
      </c>
      <c r="E30" s="63">
        <f t="shared" si="9"/>
        <v>0</v>
      </c>
      <c r="F30" s="63">
        <f t="shared" si="9"/>
        <v>0</v>
      </c>
      <c r="G30" s="63">
        <f t="shared" si="9"/>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AJ35" si="13">SUM(D36,D41,D44)</f>
        <v>0</v>
      </c>
      <c r="E35" s="63">
        <f t="shared" si="13"/>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 t="shared" ref="D36:AJ36" si="14">ROUND(SUM(D37:D40),0)</f>
        <v>0</v>
      </c>
      <c r="E36" s="63">
        <f t="shared" si="14"/>
        <v>0</v>
      </c>
      <c r="F36" s="63">
        <f t="shared" si="14"/>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 t="shared" ref="D41:AJ41" si="15">ROUND(SUM(D42:D43),0)</f>
        <v>0</v>
      </c>
      <c r="E41" s="63">
        <f t="shared" si="15"/>
        <v>0</v>
      </c>
      <c r="F41" s="63">
        <f t="shared" si="15"/>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 t="shared" ref="D44:AJ44" si="16">ROUND(SUM(D45)-SUM(D46),0)</f>
        <v>0</v>
      </c>
      <c r="E44" s="63">
        <f t="shared" si="16"/>
        <v>0</v>
      </c>
      <c r="F44" s="63">
        <f t="shared" si="16"/>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1">ROUND(SUM(D57:D59),0)</f>
        <v>0</v>
      </c>
      <c r="E56" s="63">
        <f t="shared" si="21"/>
        <v>0</v>
      </c>
      <c r="F56" s="63">
        <f t="shared" si="21"/>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2">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2"/>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2"/>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3">ROUND(SUM(F16:F17)-SUM(F7,F22),0)</f>
        <v>0</v>
      </c>
      <c r="G62" s="66">
        <f t="shared" si="23"/>
        <v>0</v>
      </c>
      <c r="H62" s="66">
        <f t="shared" si="23"/>
        <v>0</v>
      </c>
      <c r="I62" s="66">
        <f t="shared" si="23"/>
        <v>0</v>
      </c>
      <c r="J62" s="66">
        <f t="shared" si="23"/>
        <v>0</v>
      </c>
      <c r="K62" s="66">
        <f t="shared" si="23"/>
        <v>0</v>
      </c>
      <c r="L62" s="66">
        <f t="shared" si="23"/>
        <v>0</v>
      </c>
      <c r="M62" s="66">
        <f t="shared" si="23"/>
        <v>0</v>
      </c>
      <c r="N62" s="66">
        <f t="shared" si="23"/>
        <v>0</v>
      </c>
      <c r="O62" s="66">
        <f t="shared" si="23"/>
        <v>0</v>
      </c>
      <c r="P62" s="66">
        <f t="shared" si="23"/>
        <v>0</v>
      </c>
      <c r="Q62" s="66">
        <f t="shared" si="23"/>
        <v>0</v>
      </c>
      <c r="R62" s="66">
        <f t="shared" si="23"/>
        <v>0</v>
      </c>
      <c r="S62" s="66">
        <f t="shared" si="23"/>
        <v>0</v>
      </c>
      <c r="T62" s="66">
        <f t="shared" si="23"/>
        <v>0</v>
      </c>
      <c r="U62" s="66">
        <f t="shared" si="23"/>
        <v>0</v>
      </c>
      <c r="V62" s="66">
        <f t="shared" si="23"/>
        <v>0</v>
      </c>
      <c r="W62" s="66">
        <f t="shared" si="23"/>
        <v>0</v>
      </c>
      <c r="X62" s="66">
        <f t="shared" si="23"/>
        <v>0</v>
      </c>
      <c r="Y62" s="66">
        <f t="shared" si="23"/>
        <v>0</v>
      </c>
      <c r="Z62" s="66">
        <f t="shared" si="23"/>
        <v>0</v>
      </c>
      <c r="AA62" s="66">
        <f t="shared" si="23"/>
        <v>0</v>
      </c>
      <c r="AB62" s="66">
        <f t="shared" si="23"/>
        <v>0</v>
      </c>
      <c r="AC62" s="66">
        <f t="shared" si="23"/>
        <v>0</v>
      </c>
      <c r="AD62" s="66">
        <f t="shared" si="23"/>
        <v>0</v>
      </c>
      <c r="AE62" s="66">
        <f t="shared" si="23"/>
        <v>0</v>
      </c>
      <c r="AF62" s="66">
        <f t="shared" si="23"/>
        <v>0</v>
      </c>
      <c r="AG62" s="66">
        <f t="shared" si="23"/>
        <v>0</v>
      </c>
      <c r="AH62" s="66">
        <f t="shared" si="23"/>
        <v>0</v>
      </c>
      <c r="AI62" s="66">
        <f t="shared" si="23"/>
        <v>0</v>
      </c>
      <c r="AJ62" s="66">
        <f t="shared" si="23"/>
        <v>0</v>
      </c>
    </row>
    <row r="63" spans="2:51">
      <c r="C63" s="69" t="str">
        <f>IF(Kalba="EN",Data2!C82,Data2!B82)</f>
        <v>Suminis finansinio gyvybingumo lėšų srautas (realiąja išraiška)</v>
      </c>
      <c r="D63" s="71"/>
      <c r="E63" s="71"/>
      <c r="F63" s="66">
        <f>ROUND(SUM(F17,F35)-SUM(F7,F21,F30),0)</f>
        <v>0</v>
      </c>
      <c r="G63" s="66">
        <f t="shared" ref="G63:AJ63" si="24">ROUND(SUM(G17,G35)-SUM(G7,G21,G30)+F63,0)</f>
        <v>0</v>
      </c>
      <c r="H63" s="66">
        <f t="shared" si="24"/>
        <v>0</v>
      </c>
      <c r="I63" s="66">
        <f t="shared" si="24"/>
        <v>0</v>
      </c>
      <c r="J63" s="66">
        <f t="shared" si="24"/>
        <v>0</v>
      </c>
      <c r="K63" s="66">
        <f t="shared" si="24"/>
        <v>0</v>
      </c>
      <c r="L63" s="66">
        <f t="shared" si="24"/>
        <v>0</v>
      </c>
      <c r="M63" s="66">
        <f t="shared" si="24"/>
        <v>0</v>
      </c>
      <c r="N63" s="66">
        <f t="shared" si="24"/>
        <v>0</v>
      </c>
      <c r="O63" s="66">
        <f t="shared" si="24"/>
        <v>0</v>
      </c>
      <c r="P63" s="66">
        <f t="shared" si="24"/>
        <v>0</v>
      </c>
      <c r="Q63" s="66">
        <f t="shared" si="24"/>
        <v>0</v>
      </c>
      <c r="R63" s="66">
        <f t="shared" si="24"/>
        <v>0</v>
      </c>
      <c r="S63" s="66">
        <f t="shared" si="24"/>
        <v>0</v>
      </c>
      <c r="T63" s="66">
        <f t="shared" si="24"/>
        <v>0</v>
      </c>
      <c r="U63" s="66">
        <f t="shared" si="24"/>
        <v>0</v>
      </c>
      <c r="V63" s="66">
        <f t="shared" si="24"/>
        <v>0</v>
      </c>
      <c r="W63" s="66">
        <f t="shared" si="24"/>
        <v>0</v>
      </c>
      <c r="X63" s="66">
        <f t="shared" si="24"/>
        <v>0</v>
      </c>
      <c r="Y63" s="66">
        <f t="shared" si="24"/>
        <v>0</v>
      </c>
      <c r="Z63" s="66">
        <f t="shared" si="24"/>
        <v>0</v>
      </c>
      <c r="AA63" s="66">
        <f t="shared" si="24"/>
        <v>0</v>
      </c>
      <c r="AB63" s="66">
        <f t="shared" si="24"/>
        <v>0</v>
      </c>
      <c r="AC63" s="66">
        <f t="shared" si="24"/>
        <v>0</v>
      </c>
      <c r="AD63" s="66">
        <f t="shared" si="24"/>
        <v>0</v>
      </c>
      <c r="AE63" s="66">
        <f t="shared" si="24"/>
        <v>0</v>
      </c>
      <c r="AF63" s="66">
        <f t="shared" si="24"/>
        <v>0</v>
      </c>
      <c r="AG63" s="66">
        <f t="shared" si="24"/>
        <v>0</v>
      </c>
      <c r="AH63" s="66">
        <f t="shared" si="24"/>
        <v>0</v>
      </c>
      <c r="AI63" s="66">
        <f t="shared" si="24"/>
        <v>0</v>
      </c>
      <c r="AJ63" s="66">
        <f t="shared" si="24"/>
        <v>0</v>
      </c>
    </row>
    <row r="64" spans="2:51">
      <c r="C64" s="69" t="str">
        <f>IF(Kalba="EN",Data2!C84,Data2!B84)</f>
        <v>FA rodiklių kapitalui lėšų srautas (realiąja išraiška)</v>
      </c>
      <c r="D64" s="70"/>
      <c r="E64" s="70"/>
      <c r="F64" s="66">
        <f t="shared" ref="F64:AJ64" si="25">SUM(F16,F17)-SUM(F21,F38,F40,F41,F46)+IF(AND(F5&gt;Investiciju_metu_skaicius,F22&gt;0,SUM(F38:F40,F41,F44)&gt;0),MIN(F22,SUM(F38:F40,F41,F44)),0)</f>
        <v>0</v>
      </c>
      <c r="G64" s="66">
        <f t="shared" si="25"/>
        <v>0</v>
      </c>
      <c r="H64" s="66">
        <f t="shared" si="25"/>
        <v>0</v>
      </c>
      <c r="I64" s="66">
        <f t="shared" si="25"/>
        <v>0</v>
      </c>
      <c r="J64" s="66">
        <f t="shared" si="25"/>
        <v>0</v>
      </c>
      <c r="K64" s="66">
        <f t="shared" si="25"/>
        <v>0</v>
      </c>
      <c r="L64" s="66">
        <f t="shared" si="25"/>
        <v>0</v>
      </c>
      <c r="M64" s="66">
        <f t="shared" si="25"/>
        <v>0</v>
      </c>
      <c r="N64" s="66">
        <f t="shared" si="25"/>
        <v>0</v>
      </c>
      <c r="O64" s="66">
        <f t="shared" si="25"/>
        <v>0</v>
      </c>
      <c r="P64" s="66">
        <f t="shared" si="25"/>
        <v>0</v>
      </c>
      <c r="Q64" s="66">
        <f t="shared" si="25"/>
        <v>0</v>
      </c>
      <c r="R64" s="66">
        <f t="shared" si="25"/>
        <v>0</v>
      </c>
      <c r="S64" s="66">
        <f t="shared" si="25"/>
        <v>0</v>
      </c>
      <c r="T64" s="66">
        <f t="shared" si="25"/>
        <v>0</v>
      </c>
      <c r="U64" s="66">
        <f t="shared" si="25"/>
        <v>0</v>
      </c>
      <c r="V64" s="66">
        <f t="shared" si="25"/>
        <v>0</v>
      </c>
      <c r="W64" s="66">
        <f t="shared" si="25"/>
        <v>0</v>
      </c>
      <c r="X64" s="66">
        <f t="shared" si="25"/>
        <v>0</v>
      </c>
      <c r="Y64" s="66">
        <f t="shared" si="25"/>
        <v>0</v>
      </c>
      <c r="Z64" s="66">
        <f t="shared" si="25"/>
        <v>0</v>
      </c>
      <c r="AA64" s="66">
        <f t="shared" si="25"/>
        <v>0</v>
      </c>
      <c r="AB64" s="66">
        <f t="shared" si="25"/>
        <v>0</v>
      </c>
      <c r="AC64" s="66">
        <f t="shared" si="25"/>
        <v>0</v>
      </c>
      <c r="AD64" s="66">
        <f t="shared" si="25"/>
        <v>0</v>
      </c>
      <c r="AE64" s="66">
        <f t="shared" si="25"/>
        <v>0</v>
      </c>
      <c r="AF64" s="66">
        <f t="shared" si="25"/>
        <v>0</v>
      </c>
      <c r="AG64" s="66">
        <f t="shared" si="25"/>
        <v>0</v>
      </c>
      <c r="AH64" s="66">
        <f t="shared" si="25"/>
        <v>0</v>
      </c>
      <c r="AI64" s="66">
        <f t="shared" si="25"/>
        <v>0</v>
      </c>
      <c r="AJ64" s="66">
        <f t="shared" si="25"/>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6">SUM(D89)-SUM(D97)</f>
        <v>0</v>
      </c>
      <c r="E88" s="63">
        <f t="shared" si="26"/>
        <v>0</v>
      </c>
      <c r="F88" s="63">
        <f t="shared" si="26"/>
        <v>0</v>
      </c>
      <c r="G88" s="63">
        <f t="shared" si="26"/>
        <v>0</v>
      </c>
      <c r="H88" s="63">
        <f t="shared" si="26"/>
        <v>0</v>
      </c>
      <c r="I88" s="63">
        <f t="shared" si="26"/>
        <v>0</v>
      </c>
      <c r="J88" s="63">
        <f t="shared" si="26"/>
        <v>0</v>
      </c>
      <c r="K88" s="63">
        <f t="shared" si="26"/>
        <v>0</v>
      </c>
      <c r="L88" s="63">
        <f t="shared" si="26"/>
        <v>0</v>
      </c>
      <c r="M88" s="63">
        <f t="shared" si="26"/>
        <v>0</v>
      </c>
      <c r="N88" s="63">
        <f t="shared" si="26"/>
        <v>0</v>
      </c>
      <c r="O88" s="63">
        <f t="shared" si="26"/>
        <v>0</v>
      </c>
      <c r="P88" s="63">
        <f t="shared" si="26"/>
        <v>0</v>
      </c>
      <c r="Q88" s="63">
        <f t="shared" si="26"/>
        <v>0</v>
      </c>
      <c r="R88" s="63">
        <f t="shared" si="26"/>
        <v>0</v>
      </c>
      <c r="S88" s="63">
        <f t="shared" si="26"/>
        <v>0</v>
      </c>
      <c r="T88" s="63">
        <f t="shared" si="26"/>
        <v>0</v>
      </c>
      <c r="U88" s="63">
        <f t="shared" si="26"/>
        <v>0</v>
      </c>
      <c r="V88" s="63">
        <f t="shared" si="26"/>
        <v>0</v>
      </c>
      <c r="W88" s="63">
        <f t="shared" si="26"/>
        <v>0</v>
      </c>
      <c r="X88" s="63">
        <f t="shared" si="26"/>
        <v>0</v>
      </c>
      <c r="Y88" s="63">
        <f t="shared" si="26"/>
        <v>0</v>
      </c>
      <c r="Z88" s="63">
        <f t="shared" si="26"/>
        <v>0</v>
      </c>
      <c r="AA88" s="63">
        <f t="shared" si="26"/>
        <v>0</v>
      </c>
      <c r="AB88" s="63">
        <f t="shared" si="26"/>
        <v>0</v>
      </c>
      <c r="AC88" s="63">
        <f t="shared" si="26"/>
        <v>0</v>
      </c>
      <c r="AD88" s="63">
        <f t="shared" si="26"/>
        <v>0</v>
      </c>
      <c r="AE88" s="63">
        <f t="shared" si="26"/>
        <v>0</v>
      </c>
      <c r="AF88" s="63">
        <f t="shared" si="26"/>
        <v>0</v>
      </c>
      <c r="AG88" s="63">
        <f t="shared" si="26"/>
        <v>0</v>
      </c>
      <c r="AH88" s="63">
        <f t="shared" si="26"/>
        <v>0</v>
      </c>
      <c r="AI88" s="63">
        <f t="shared" si="26"/>
        <v>0</v>
      </c>
      <c r="AJ88" s="63">
        <f t="shared" si="26"/>
        <v>0</v>
      </c>
    </row>
    <row r="89" spans="2:42" s="62" customFormat="1" hidden="1">
      <c r="B89" s="67" t="s">
        <v>50</v>
      </c>
      <c r="C89" s="5" t="str">
        <f>IF(Kalba="EN",Data2!C$73,Data2!B$73) &amp; " "&amp; IF(Kalba="EN",Data2!C$74,Data2!B$74)</f>
        <v>SE nauda (pasirinkite SE naudos komponentą)</v>
      </c>
      <c r="D89" s="63">
        <f t="shared" ref="D89:AJ89" si="27">ROUND(SUM(D90:D96),0)</f>
        <v>0</v>
      </c>
      <c r="E89" s="63">
        <f t="shared" si="27"/>
        <v>0</v>
      </c>
      <c r="F89" s="63">
        <f t="shared" si="27"/>
        <v>0</v>
      </c>
      <c r="G89" s="63">
        <f t="shared" si="27"/>
        <v>0</v>
      </c>
      <c r="H89" s="63">
        <f t="shared" si="27"/>
        <v>0</v>
      </c>
      <c r="I89" s="63">
        <f t="shared" si="27"/>
        <v>0</v>
      </c>
      <c r="J89" s="63">
        <f t="shared" si="27"/>
        <v>0</v>
      </c>
      <c r="K89" s="63">
        <f t="shared" si="27"/>
        <v>0</v>
      </c>
      <c r="L89" s="63">
        <f t="shared" si="27"/>
        <v>0</v>
      </c>
      <c r="M89" s="63">
        <f t="shared" si="27"/>
        <v>0</v>
      </c>
      <c r="N89" s="63">
        <f t="shared" si="27"/>
        <v>0</v>
      </c>
      <c r="O89" s="63">
        <f t="shared" si="27"/>
        <v>0</v>
      </c>
      <c r="P89" s="63">
        <f t="shared" si="27"/>
        <v>0</v>
      </c>
      <c r="Q89" s="63">
        <f t="shared" si="27"/>
        <v>0</v>
      </c>
      <c r="R89" s="63">
        <f t="shared" si="27"/>
        <v>0</v>
      </c>
      <c r="S89" s="63">
        <f t="shared" si="27"/>
        <v>0</v>
      </c>
      <c r="T89" s="63">
        <f t="shared" si="27"/>
        <v>0</v>
      </c>
      <c r="U89" s="63">
        <f t="shared" si="27"/>
        <v>0</v>
      </c>
      <c r="V89" s="63">
        <f t="shared" si="27"/>
        <v>0</v>
      </c>
      <c r="W89" s="63">
        <f t="shared" si="27"/>
        <v>0</v>
      </c>
      <c r="X89" s="63">
        <f t="shared" si="27"/>
        <v>0</v>
      </c>
      <c r="Y89" s="63">
        <f t="shared" si="27"/>
        <v>0</v>
      </c>
      <c r="Z89" s="63">
        <f t="shared" si="27"/>
        <v>0</v>
      </c>
      <c r="AA89" s="63">
        <f t="shared" si="27"/>
        <v>0</v>
      </c>
      <c r="AB89" s="63">
        <f t="shared" si="27"/>
        <v>0</v>
      </c>
      <c r="AC89" s="63">
        <f t="shared" si="27"/>
        <v>0</v>
      </c>
      <c r="AD89" s="63">
        <f t="shared" si="27"/>
        <v>0</v>
      </c>
      <c r="AE89" s="63">
        <f t="shared" si="27"/>
        <v>0</v>
      </c>
      <c r="AF89" s="63">
        <f t="shared" si="27"/>
        <v>0</v>
      </c>
      <c r="AG89" s="63">
        <f t="shared" si="27"/>
        <v>0</v>
      </c>
      <c r="AH89" s="63">
        <f t="shared" si="27"/>
        <v>0</v>
      </c>
      <c r="AI89" s="63">
        <f t="shared" si="27"/>
        <v>0</v>
      </c>
      <c r="AJ89" s="63">
        <f t="shared" si="27"/>
        <v>0</v>
      </c>
    </row>
    <row r="90" spans="2:42" hidden="1">
      <c r="B90" s="200" t="s">
        <v>51</v>
      </c>
      <c r="C90" s="182" t="str">
        <f>Data4!D$52</f>
        <v>-</v>
      </c>
      <c r="D90" s="170">
        <f>F90+NPV(FDN,G90:INDEX(G90:AJ90,PAL))</f>
        <v>0</v>
      </c>
      <c r="E90" s="170">
        <f t="shared" ref="E90:E96" si="28">SUMIF($F$5:$AJ$5,"&lt;="&amp;PAL,$F90:$AJ90)</f>
        <v>0</v>
      </c>
      <c r="F90" s="170">
        <f>IF(ISERROR(Data4!M$52),0,Data4!M$52)</f>
        <v>0</v>
      </c>
      <c r="G90" s="170">
        <f>IF(ISERROR(Data4!N$52),0,Data4!N$52)</f>
        <v>0</v>
      </c>
      <c r="H90" s="170">
        <f>IF(ISERROR(Data4!O$52),0,Data4!O$52)</f>
        <v>0</v>
      </c>
      <c r="I90" s="170">
        <f>IF(ISERROR(Data4!P$52),0,Data4!P$52)</f>
        <v>0</v>
      </c>
      <c r="J90" s="170">
        <f>IF(ISERROR(Data4!Q$52),0,Data4!Q$52)</f>
        <v>0</v>
      </c>
      <c r="K90" s="170">
        <f>IF(ISERROR(Data4!R$52),0,Data4!R$52)</f>
        <v>0</v>
      </c>
      <c r="L90" s="170">
        <f>IF(ISERROR(Data4!S$52),0,Data4!S$52)</f>
        <v>0</v>
      </c>
      <c r="M90" s="170">
        <f>IF(ISERROR(Data4!T$52),0,Data4!T$52)</f>
        <v>0</v>
      </c>
      <c r="N90" s="170">
        <f>IF(ISERROR(Data4!U$52),0,Data4!U$52)</f>
        <v>0</v>
      </c>
      <c r="O90" s="170">
        <f>IF(ISERROR(Data4!V$52),0,Data4!V$52)</f>
        <v>0</v>
      </c>
      <c r="P90" s="170">
        <f>IF(ISERROR(Data4!W$52),0,Data4!W$52)</f>
        <v>0</v>
      </c>
      <c r="Q90" s="170">
        <f>IF(ISERROR(Data4!X$52),0,Data4!X$52)</f>
        <v>0</v>
      </c>
      <c r="R90" s="170">
        <f>IF(ISERROR(Data4!Y$52),0,Data4!Y$52)</f>
        <v>0</v>
      </c>
      <c r="S90" s="170">
        <f>IF(ISERROR(Data4!Z$52),0,Data4!Z$52)</f>
        <v>0</v>
      </c>
      <c r="T90" s="170">
        <f>IF(ISERROR(Data4!AA$52),0,Data4!AA$52)</f>
        <v>0</v>
      </c>
      <c r="U90" s="170">
        <f>IF(ISERROR(Data4!AB$52),0,Data4!AB$52)</f>
        <v>0</v>
      </c>
      <c r="V90" s="170">
        <f>IF(ISERROR(Data4!AC$52),0,Data4!AC$52)</f>
        <v>0</v>
      </c>
      <c r="W90" s="170">
        <f>IF(ISERROR(Data4!AD$52),0,Data4!AD$52)</f>
        <v>0</v>
      </c>
      <c r="X90" s="170">
        <f>IF(ISERROR(Data4!AE$52),0,Data4!AE$52)</f>
        <v>0</v>
      </c>
      <c r="Y90" s="170">
        <f>IF(ISERROR(Data4!AF$52),0,Data4!AF$52)</f>
        <v>0</v>
      </c>
      <c r="Z90" s="170">
        <f>IF(ISERROR(Data4!AG$52),0,Data4!AG$52)</f>
        <v>0</v>
      </c>
      <c r="AA90" s="170">
        <f>IF(ISERROR(Data4!AH$52),0,Data4!AH$52)</f>
        <v>0</v>
      </c>
      <c r="AB90" s="170">
        <f>IF(ISERROR(Data4!AI$52),0,Data4!AI$52)</f>
        <v>0</v>
      </c>
      <c r="AC90" s="170">
        <f>IF(ISERROR(Data4!AJ$52),0,Data4!AJ$52)</f>
        <v>0</v>
      </c>
      <c r="AD90" s="170">
        <f>IF(ISERROR(Data4!AK$52),0,Data4!AK$52)</f>
        <v>0</v>
      </c>
      <c r="AE90" s="170">
        <f>IF(ISERROR(Data4!AL$52),0,Data4!AL$52)</f>
        <v>0</v>
      </c>
      <c r="AF90" s="170">
        <f>IF(ISERROR(Data4!AM$52),0,Data4!AM$52)</f>
        <v>0</v>
      </c>
      <c r="AG90" s="170">
        <f>IF(ISERROR(Data4!AN$52),0,Data4!AN$52)</f>
        <v>0</v>
      </c>
      <c r="AH90" s="170">
        <f>IF(ISERROR(Data4!AO$52),0,Data4!AO$52)</f>
        <v>0</v>
      </c>
      <c r="AI90" s="170">
        <f>IF(ISERROR(Data4!AP$52),0,Data4!AP$52)</f>
        <v>0</v>
      </c>
      <c r="AJ90" s="170">
        <f>IF(ISERROR(Data4!AQ$52),0,Data4!AQ$52)</f>
        <v>0</v>
      </c>
      <c r="AO90" s="3"/>
      <c r="AP90" s="3"/>
    </row>
    <row r="91" spans="2:42" hidden="1">
      <c r="B91" s="200" t="s">
        <v>52</v>
      </c>
      <c r="C91" s="182" t="str">
        <f>Data4!D$53</f>
        <v>-</v>
      </c>
      <c r="D91" s="66">
        <f>F91+NPV(FDN,G91:INDEX(G91:AJ91,PAL))</f>
        <v>0</v>
      </c>
      <c r="E91" s="170">
        <f t="shared" si="28"/>
        <v>0</v>
      </c>
      <c r="F91" s="170">
        <f>IF(ISERROR(Data4!M$53),0,Data4!M$53)</f>
        <v>0</v>
      </c>
      <c r="G91" s="170">
        <f>IF(ISERROR(Data4!N$53),0,Data4!N$53)</f>
        <v>0</v>
      </c>
      <c r="H91" s="170">
        <f>IF(ISERROR(Data4!O$53),0,Data4!O$53)</f>
        <v>0</v>
      </c>
      <c r="I91" s="170">
        <f>IF(ISERROR(Data4!P$53),0,Data4!P$53)</f>
        <v>0</v>
      </c>
      <c r="J91" s="170">
        <f>IF(ISERROR(Data4!Q$53),0,Data4!Q$53)</f>
        <v>0</v>
      </c>
      <c r="K91" s="170">
        <f>IF(ISERROR(Data4!R$53),0,Data4!R$53)</f>
        <v>0</v>
      </c>
      <c r="L91" s="170">
        <f>IF(ISERROR(Data4!S$53),0,Data4!S$53)</f>
        <v>0</v>
      </c>
      <c r="M91" s="170">
        <f>IF(ISERROR(Data4!T$53),0,Data4!T$53)</f>
        <v>0</v>
      </c>
      <c r="N91" s="170">
        <f>IF(ISERROR(Data4!U$53),0,Data4!U$53)</f>
        <v>0</v>
      </c>
      <c r="O91" s="170">
        <f>IF(ISERROR(Data4!V$53),0,Data4!V$53)</f>
        <v>0</v>
      </c>
      <c r="P91" s="170">
        <f>IF(ISERROR(Data4!W$53),0,Data4!W$53)</f>
        <v>0</v>
      </c>
      <c r="Q91" s="170">
        <f>IF(ISERROR(Data4!X$53),0,Data4!X$53)</f>
        <v>0</v>
      </c>
      <c r="R91" s="170">
        <f>IF(ISERROR(Data4!Y$53),0,Data4!Y$53)</f>
        <v>0</v>
      </c>
      <c r="S91" s="170">
        <f>IF(ISERROR(Data4!Z$53),0,Data4!Z$53)</f>
        <v>0</v>
      </c>
      <c r="T91" s="170">
        <f>IF(ISERROR(Data4!AA$53),0,Data4!AA$53)</f>
        <v>0</v>
      </c>
      <c r="U91" s="170">
        <f>IF(ISERROR(Data4!AB$53),0,Data4!AB$53)</f>
        <v>0</v>
      </c>
      <c r="V91" s="170">
        <f>IF(ISERROR(Data4!AC$53),0,Data4!AC$53)</f>
        <v>0</v>
      </c>
      <c r="W91" s="170">
        <f>IF(ISERROR(Data4!AD$53),0,Data4!AD$53)</f>
        <v>0</v>
      </c>
      <c r="X91" s="170">
        <f>IF(ISERROR(Data4!AE$53),0,Data4!AE$53)</f>
        <v>0</v>
      </c>
      <c r="Y91" s="170">
        <f>IF(ISERROR(Data4!AF$53),0,Data4!AF$53)</f>
        <v>0</v>
      </c>
      <c r="Z91" s="170">
        <f>IF(ISERROR(Data4!AG$53),0,Data4!AG$53)</f>
        <v>0</v>
      </c>
      <c r="AA91" s="170">
        <f>IF(ISERROR(Data4!AH$53),0,Data4!AH$53)</f>
        <v>0</v>
      </c>
      <c r="AB91" s="170">
        <f>IF(ISERROR(Data4!AI$53),0,Data4!AI$53)</f>
        <v>0</v>
      </c>
      <c r="AC91" s="170">
        <f>IF(ISERROR(Data4!AJ$53),0,Data4!AJ$53)</f>
        <v>0</v>
      </c>
      <c r="AD91" s="170">
        <f>IF(ISERROR(Data4!AK$53),0,Data4!AK$53)</f>
        <v>0</v>
      </c>
      <c r="AE91" s="170">
        <f>IF(ISERROR(Data4!AL$53),0,Data4!AL$53)</f>
        <v>0</v>
      </c>
      <c r="AF91" s="170">
        <f>IF(ISERROR(Data4!AM$53),0,Data4!AM$53)</f>
        <v>0</v>
      </c>
      <c r="AG91" s="170">
        <f>IF(ISERROR(Data4!AN$53),0,Data4!AN$53)</f>
        <v>0</v>
      </c>
      <c r="AH91" s="170">
        <f>IF(ISERROR(Data4!AO$53),0,Data4!AO$53)</f>
        <v>0</v>
      </c>
      <c r="AI91" s="170">
        <f>IF(ISERROR(Data4!AP$53),0,Data4!AP$53)</f>
        <v>0</v>
      </c>
      <c r="AJ91" s="170">
        <f>IF(ISERROR(Data4!AQ$53),0,Data4!AQ$53)</f>
        <v>0</v>
      </c>
      <c r="AO91" s="3"/>
      <c r="AP91" s="3"/>
    </row>
    <row r="92" spans="2:42" hidden="1">
      <c r="B92" s="200" t="s">
        <v>346</v>
      </c>
      <c r="C92" s="182" t="str">
        <f>Data4!D$54</f>
        <v>-</v>
      </c>
      <c r="D92" s="66">
        <f>F92+NPV(FDN,G92:INDEX(G92:AJ92,PAL))</f>
        <v>0</v>
      </c>
      <c r="E92" s="170">
        <f t="shared" si="28"/>
        <v>0</v>
      </c>
      <c r="F92" s="170">
        <f>IF(ISERROR(Data4!M$54),0,Data4!M$54)</f>
        <v>0</v>
      </c>
      <c r="G92" s="170">
        <f>IF(ISERROR(Data4!N$54),0,Data4!N$54)</f>
        <v>0</v>
      </c>
      <c r="H92" s="170">
        <f>IF(ISERROR(Data4!O$54),0,Data4!O$54)</f>
        <v>0</v>
      </c>
      <c r="I92" s="170">
        <f>IF(ISERROR(Data4!P$54),0,Data4!P$54)</f>
        <v>0</v>
      </c>
      <c r="J92" s="170">
        <f>IF(ISERROR(Data4!Q$54),0,Data4!Q$54)</f>
        <v>0</v>
      </c>
      <c r="K92" s="170">
        <f>IF(ISERROR(Data4!R$54),0,Data4!R$54)</f>
        <v>0</v>
      </c>
      <c r="L92" s="170">
        <f>IF(ISERROR(Data4!S$54),0,Data4!S$54)</f>
        <v>0</v>
      </c>
      <c r="M92" s="170">
        <f>IF(ISERROR(Data4!T$54),0,Data4!T$54)</f>
        <v>0</v>
      </c>
      <c r="N92" s="170">
        <f>IF(ISERROR(Data4!U$54),0,Data4!U$54)</f>
        <v>0</v>
      </c>
      <c r="O92" s="170">
        <f>IF(ISERROR(Data4!V$54),0,Data4!V$54)</f>
        <v>0</v>
      </c>
      <c r="P92" s="170">
        <f>IF(ISERROR(Data4!W$54),0,Data4!W$54)</f>
        <v>0</v>
      </c>
      <c r="Q92" s="170">
        <f>IF(ISERROR(Data4!X$54),0,Data4!X$54)</f>
        <v>0</v>
      </c>
      <c r="R92" s="170">
        <f>IF(ISERROR(Data4!Y$54),0,Data4!Y$54)</f>
        <v>0</v>
      </c>
      <c r="S92" s="170">
        <f>IF(ISERROR(Data4!Z$54),0,Data4!Z$54)</f>
        <v>0</v>
      </c>
      <c r="T92" s="170">
        <f>IF(ISERROR(Data4!AA$54),0,Data4!AA$54)</f>
        <v>0</v>
      </c>
      <c r="U92" s="170">
        <f>IF(ISERROR(Data4!AB$54),0,Data4!AB$54)</f>
        <v>0</v>
      </c>
      <c r="V92" s="170">
        <f>IF(ISERROR(Data4!AC$54),0,Data4!AC$54)</f>
        <v>0</v>
      </c>
      <c r="W92" s="170">
        <f>IF(ISERROR(Data4!AD$54),0,Data4!AD$54)</f>
        <v>0</v>
      </c>
      <c r="X92" s="170">
        <f>IF(ISERROR(Data4!AE$54),0,Data4!AE$54)</f>
        <v>0</v>
      </c>
      <c r="Y92" s="170">
        <f>IF(ISERROR(Data4!AF$54),0,Data4!AF$54)</f>
        <v>0</v>
      </c>
      <c r="Z92" s="170">
        <f>IF(ISERROR(Data4!AG$54),0,Data4!AG$54)</f>
        <v>0</v>
      </c>
      <c r="AA92" s="170">
        <f>IF(ISERROR(Data4!AH$54),0,Data4!AH$54)</f>
        <v>0</v>
      </c>
      <c r="AB92" s="170">
        <f>IF(ISERROR(Data4!AI$54),0,Data4!AI$54)</f>
        <v>0</v>
      </c>
      <c r="AC92" s="170">
        <f>IF(ISERROR(Data4!AJ$54),0,Data4!AJ$54)</f>
        <v>0</v>
      </c>
      <c r="AD92" s="170">
        <f>IF(ISERROR(Data4!AK$54),0,Data4!AK$54)</f>
        <v>0</v>
      </c>
      <c r="AE92" s="170">
        <f>IF(ISERROR(Data4!AL$54),0,Data4!AL$54)</f>
        <v>0</v>
      </c>
      <c r="AF92" s="170">
        <f>IF(ISERROR(Data4!AM$54),0,Data4!AM$54)</f>
        <v>0</v>
      </c>
      <c r="AG92" s="170">
        <f>IF(ISERROR(Data4!AN$54),0,Data4!AN$54)</f>
        <v>0</v>
      </c>
      <c r="AH92" s="170">
        <f>IF(ISERROR(Data4!AO$54),0,Data4!AO$54)</f>
        <v>0</v>
      </c>
      <c r="AI92" s="170">
        <f>IF(ISERROR(Data4!AP$54),0,Data4!AP$54)</f>
        <v>0</v>
      </c>
      <c r="AJ92" s="170">
        <f>IF(ISERROR(Data4!AQ$54),0,Data4!AQ$54)</f>
        <v>0</v>
      </c>
      <c r="AO92" s="3"/>
      <c r="AP92" s="3"/>
    </row>
    <row r="93" spans="2:42" hidden="1">
      <c r="B93" s="200" t="s">
        <v>347</v>
      </c>
      <c r="C93" s="182" t="str">
        <f>Data4!D$55</f>
        <v>-</v>
      </c>
      <c r="D93" s="66">
        <f>F93+NPV(FDN,G93:INDEX(G93:AJ93,PAL))</f>
        <v>0</v>
      </c>
      <c r="E93" s="170">
        <f t="shared" si="28"/>
        <v>0</v>
      </c>
      <c r="F93" s="170">
        <f>IF(ISERROR(Data4!M$55),0,Data4!M$55)</f>
        <v>0</v>
      </c>
      <c r="G93" s="170">
        <f>IF(ISERROR(Data4!N$55),0,Data4!N$55)</f>
        <v>0</v>
      </c>
      <c r="H93" s="170">
        <f>IF(ISERROR(Data4!O$55),0,Data4!O$55)</f>
        <v>0</v>
      </c>
      <c r="I93" s="170">
        <f>IF(ISERROR(Data4!P$55),0,Data4!P$55)</f>
        <v>0</v>
      </c>
      <c r="J93" s="170">
        <f>IF(ISERROR(Data4!Q$55),0,Data4!Q$55)</f>
        <v>0</v>
      </c>
      <c r="K93" s="170">
        <f>IF(ISERROR(Data4!R$55),0,Data4!R$55)</f>
        <v>0</v>
      </c>
      <c r="L93" s="170">
        <f>IF(ISERROR(Data4!S$55),0,Data4!S$55)</f>
        <v>0</v>
      </c>
      <c r="M93" s="170">
        <f>IF(ISERROR(Data4!T$55),0,Data4!T$55)</f>
        <v>0</v>
      </c>
      <c r="N93" s="170">
        <f>IF(ISERROR(Data4!U$55),0,Data4!U$55)</f>
        <v>0</v>
      </c>
      <c r="O93" s="170">
        <f>IF(ISERROR(Data4!V$55),0,Data4!V$55)</f>
        <v>0</v>
      </c>
      <c r="P93" s="170">
        <f>IF(ISERROR(Data4!W$55),0,Data4!W$55)</f>
        <v>0</v>
      </c>
      <c r="Q93" s="170">
        <f>IF(ISERROR(Data4!X$55),0,Data4!X$55)</f>
        <v>0</v>
      </c>
      <c r="R93" s="170">
        <f>IF(ISERROR(Data4!Y$55),0,Data4!Y$55)</f>
        <v>0</v>
      </c>
      <c r="S93" s="170">
        <f>IF(ISERROR(Data4!Z$55),0,Data4!Z$55)</f>
        <v>0</v>
      </c>
      <c r="T93" s="170">
        <f>IF(ISERROR(Data4!AA$55),0,Data4!AA$55)</f>
        <v>0</v>
      </c>
      <c r="U93" s="170">
        <f>IF(ISERROR(Data4!AB$55),0,Data4!AB$55)</f>
        <v>0</v>
      </c>
      <c r="V93" s="170">
        <f>IF(ISERROR(Data4!AC$55),0,Data4!AC$55)</f>
        <v>0</v>
      </c>
      <c r="W93" s="170">
        <f>IF(ISERROR(Data4!AD$55),0,Data4!AD$55)</f>
        <v>0</v>
      </c>
      <c r="X93" s="170">
        <f>IF(ISERROR(Data4!AE$55),0,Data4!AE$55)</f>
        <v>0</v>
      </c>
      <c r="Y93" s="170">
        <f>IF(ISERROR(Data4!AF$55),0,Data4!AF$55)</f>
        <v>0</v>
      </c>
      <c r="Z93" s="170">
        <f>IF(ISERROR(Data4!AG$55),0,Data4!AG$55)</f>
        <v>0</v>
      </c>
      <c r="AA93" s="170">
        <f>IF(ISERROR(Data4!AH$55),0,Data4!AH$55)</f>
        <v>0</v>
      </c>
      <c r="AB93" s="170">
        <f>IF(ISERROR(Data4!AI$55),0,Data4!AI$55)</f>
        <v>0</v>
      </c>
      <c r="AC93" s="170">
        <f>IF(ISERROR(Data4!AJ$55),0,Data4!AJ$55)</f>
        <v>0</v>
      </c>
      <c r="AD93" s="170">
        <f>IF(ISERROR(Data4!AK$55),0,Data4!AK$55)</f>
        <v>0</v>
      </c>
      <c r="AE93" s="170">
        <f>IF(ISERROR(Data4!AL$55),0,Data4!AL$55)</f>
        <v>0</v>
      </c>
      <c r="AF93" s="170">
        <f>IF(ISERROR(Data4!AM$55),0,Data4!AM$55)</f>
        <v>0</v>
      </c>
      <c r="AG93" s="170">
        <f>IF(ISERROR(Data4!AN$55),0,Data4!AN$55)</f>
        <v>0</v>
      </c>
      <c r="AH93" s="170">
        <f>IF(ISERROR(Data4!AO$55),0,Data4!AO$55)</f>
        <v>0</v>
      </c>
      <c r="AI93" s="170">
        <f>IF(ISERROR(Data4!AP$55),0,Data4!AP$55)</f>
        <v>0</v>
      </c>
      <c r="AJ93" s="170">
        <f>IF(ISERROR(Data4!AQ$55),0,Data4!AQ$55)</f>
        <v>0</v>
      </c>
      <c r="AO93" s="3"/>
      <c r="AP93" s="3"/>
    </row>
    <row r="94" spans="2:42" hidden="1">
      <c r="B94" s="200" t="s">
        <v>348</v>
      </c>
      <c r="C94" s="182" t="str">
        <f>Data4!D$56</f>
        <v>-</v>
      </c>
      <c r="D94" s="66">
        <f>F94+NPV(FDN,G94:INDEX(G94:AJ94,PAL))</f>
        <v>0</v>
      </c>
      <c r="E94" s="170">
        <f t="shared" si="28"/>
        <v>0</v>
      </c>
      <c r="F94" s="170">
        <f>IF(ISERROR(Data4!M$56),0,Data4!M$56)</f>
        <v>0</v>
      </c>
      <c r="G94" s="170">
        <f>IF(ISERROR(Data4!N$56),0,Data4!N$56)</f>
        <v>0</v>
      </c>
      <c r="H94" s="170">
        <f>IF(ISERROR(Data4!O$56),0,Data4!O$56)</f>
        <v>0</v>
      </c>
      <c r="I94" s="170">
        <f>IF(ISERROR(Data4!P$56),0,Data4!P$56)</f>
        <v>0</v>
      </c>
      <c r="J94" s="170">
        <f>IF(ISERROR(Data4!Q$56),0,Data4!Q$56)</f>
        <v>0</v>
      </c>
      <c r="K94" s="170">
        <f>IF(ISERROR(Data4!R$56),0,Data4!R$56)</f>
        <v>0</v>
      </c>
      <c r="L94" s="170">
        <f>IF(ISERROR(Data4!S$56),0,Data4!S$56)</f>
        <v>0</v>
      </c>
      <c r="M94" s="170">
        <f>IF(ISERROR(Data4!T$56),0,Data4!T$56)</f>
        <v>0</v>
      </c>
      <c r="N94" s="170">
        <f>IF(ISERROR(Data4!U$56),0,Data4!U$56)</f>
        <v>0</v>
      </c>
      <c r="O94" s="170">
        <f>IF(ISERROR(Data4!V$56),0,Data4!V$56)</f>
        <v>0</v>
      </c>
      <c r="P94" s="170">
        <f>IF(ISERROR(Data4!W$56),0,Data4!W$56)</f>
        <v>0</v>
      </c>
      <c r="Q94" s="170">
        <f>IF(ISERROR(Data4!X$56),0,Data4!X$56)</f>
        <v>0</v>
      </c>
      <c r="R94" s="170">
        <f>IF(ISERROR(Data4!Y$56),0,Data4!Y$56)</f>
        <v>0</v>
      </c>
      <c r="S94" s="170">
        <f>IF(ISERROR(Data4!Z$56),0,Data4!Z$56)</f>
        <v>0</v>
      </c>
      <c r="T94" s="170">
        <f>IF(ISERROR(Data4!AA$56),0,Data4!AA$56)</f>
        <v>0</v>
      </c>
      <c r="U94" s="170">
        <f>IF(ISERROR(Data4!AB$56),0,Data4!AB$56)</f>
        <v>0</v>
      </c>
      <c r="V94" s="170">
        <f>IF(ISERROR(Data4!AC$56),0,Data4!AC$56)</f>
        <v>0</v>
      </c>
      <c r="W94" s="170">
        <f>IF(ISERROR(Data4!AD$56),0,Data4!AD$56)</f>
        <v>0</v>
      </c>
      <c r="X94" s="170">
        <f>IF(ISERROR(Data4!AE$56),0,Data4!AE$56)</f>
        <v>0</v>
      </c>
      <c r="Y94" s="170">
        <f>IF(ISERROR(Data4!AF$56),0,Data4!AF$56)</f>
        <v>0</v>
      </c>
      <c r="Z94" s="170">
        <f>IF(ISERROR(Data4!AG$56),0,Data4!AG$56)</f>
        <v>0</v>
      </c>
      <c r="AA94" s="170">
        <f>IF(ISERROR(Data4!AH$56),0,Data4!AH$56)</f>
        <v>0</v>
      </c>
      <c r="AB94" s="170">
        <f>IF(ISERROR(Data4!AI$56),0,Data4!AI$56)</f>
        <v>0</v>
      </c>
      <c r="AC94" s="170">
        <f>IF(ISERROR(Data4!AJ$56),0,Data4!AJ$56)</f>
        <v>0</v>
      </c>
      <c r="AD94" s="170">
        <f>IF(ISERROR(Data4!AK$56),0,Data4!AK$56)</f>
        <v>0</v>
      </c>
      <c r="AE94" s="170">
        <f>IF(ISERROR(Data4!AL$56),0,Data4!AL$56)</f>
        <v>0</v>
      </c>
      <c r="AF94" s="170">
        <f>IF(ISERROR(Data4!AM$56),0,Data4!AM$56)</f>
        <v>0</v>
      </c>
      <c r="AG94" s="170">
        <f>IF(ISERROR(Data4!AN$56),0,Data4!AN$56)</f>
        <v>0</v>
      </c>
      <c r="AH94" s="170">
        <f>IF(ISERROR(Data4!AO$56),0,Data4!AO$56)</f>
        <v>0</v>
      </c>
      <c r="AI94" s="170">
        <f>IF(ISERROR(Data4!AP$56),0,Data4!AP$56)</f>
        <v>0</v>
      </c>
      <c r="AJ94" s="170">
        <f>IF(ISERROR(Data4!AQ$56),0,Data4!AQ$56)</f>
        <v>0</v>
      </c>
      <c r="AO94" s="3"/>
      <c r="AP94" s="3"/>
    </row>
    <row r="95" spans="2:42" hidden="1">
      <c r="B95" s="200" t="s">
        <v>349</v>
      </c>
      <c r="C95" s="182" t="str">
        <f>Data4!D$57</f>
        <v>-</v>
      </c>
      <c r="D95" s="66">
        <f>F95+NPV(FDN,G95:INDEX(G95:AJ95,PAL))</f>
        <v>0</v>
      </c>
      <c r="E95" s="170">
        <f t="shared" si="28"/>
        <v>0</v>
      </c>
      <c r="F95" s="170">
        <f>IF(ISERROR(Data4!M$57),0,Data4!M$57)</f>
        <v>0</v>
      </c>
      <c r="G95" s="170">
        <f>IF(ISERROR(Data4!N$57),0,Data4!N$57)</f>
        <v>0</v>
      </c>
      <c r="H95" s="170">
        <f>IF(ISERROR(Data4!O$57),0,Data4!O$57)</f>
        <v>0</v>
      </c>
      <c r="I95" s="170">
        <f>IF(ISERROR(Data4!P$57),0,Data4!P$57)</f>
        <v>0</v>
      </c>
      <c r="J95" s="170">
        <f>IF(ISERROR(Data4!Q$57),0,Data4!Q$57)</f>
        <v>0</v>
      </c>
      <c r="K95" s="170">
        <f>IF(ISERROR(Data4!R$57),0,Data4!R$57)</f>
        <v>0</v>
      </c>
      <c r="L95" s="170">
        <f>IF(ISERROR(Data4!S$57),0,Data4!S$57)</f>
        <v>0</v>
      </c>
      <c r="M95" s="170">
        <f>IF(ISERROR(Data4!T$57),0,Data4!T$57)</f>
        <v>0</v>
      </c>
      <c r="N95" s="170">
        <f>IF(ISERROR(Data4!U$57),0,Data4!U$57)</f>
        <v>0</v>
      </c>
      <c r="O95" s="170">
        <f>IF(ISERROR(Data4!V$57),0,Data4!V$57)</f>
        <v>0</v>
      </c>
      <c r="P95" s="170">
        <f>IF(ISERROR(Data4!W$57),0,Data4!W$57)</f>
        <v>0</v>
      </c>
      <c r="Q95" s="170">
        <f>IF(ISERROR(Data4!X$57),0,Data4!X$57)</f>
        <v>0</v>
      </c>
      <c r="R95" s="170">
        <f>IF(ISERROR(Data4!Y$57),0,Data4!Y$57)</f>
        <v>0</v>
      </c>
      <c r="S95" s="170">
        <f>IF(ISERROR(Data4!Z$57),0,Data4!Z$57)</f>
        <v>0</v>
      </c>
      <c r="T95" s="170">
        <f>IF(ISERROR(Data4!AA$57),0,Data4!AA$57)</f>
        <v>0</v>
      </c>
      <c r="U95" s="170">
        <f>IF(ISERROR(Data4!AB$57),0,Data4!AB$57)</f>
        <v>0</v>
      </c>
      <c r="V95" s="170">
        <f>IF(ISERROR(Data4!AC$57),0,Data4!AC$57)</f>
        <v>0</v>
      </c>
      <c r="W95" s="170">
        <f>IF(ISERROR(Data4!AD$57),0,Data4!AD$57)</f>
        <v>0</v>
      </c>
      <c r="X95" s="170">
        <f>IF(ISERROR(Data4!AE$57),0,Data4!AE$57)</f>
        <v>0</v>
      </c>
      <c r="Y95" s="170">
        <f>IF(ISERROR(Data4!AF$57),0,Data4!AF$57)</f>
        <v>0</v>
      </c>
      <c r="Z95" s="170">
        <f>IF(ISERROR(Data4!AG$57),0,Data4!AG$57)</f>
        <v>0</v>
      </c>
      <c r="AA95" s="170">
        <f>IF(ISERROR(Data4!AH$57),0,Data4!AH$57)</f>
        <v>0</v>
      </c>
      <c r="AB95" s="170">
        <f>IF(ISERROR(Data4!AI$57),0,Data4!AI$57)</f>
        <v>0</v>
      </c>
      <c r="AC95" s="170">
        <f>IF(ISERROR(Data4!AJ$57),0,Data4!AJ$57)</f>
        <v>0</v>
      </c>
      <c r="AD95" s="170">
        <f>IF(ISERROR(Data4!AK$57),0,Data4!AK$57)</f>
        <v>0</v>
      </c>
      <c r="AE95" s="170">
        <f>IF(ISERROR(Data4!AL$57),0,Data4!AL$57)</f>
        <v>0</v>
      </c>
      <c r="AF95" s="170">
        <f>IF(ISERROR(Data4!AM$57),0,Data4!AM$57)</f>
        <v>0</v>
      </c>
      <c r="AG95" s="170">
        <f>IF(ISERROR(Data4!AN$57),0,Data4!AN$57)</f>
        <v>0</v>
      </c>
      <c r="AH95" s="170">
        <f>IF(ISERROR(Data4!AO$57),0,Data4!AO$57)</f>
        <v>0</v>
      </c>
      <c r="AI95" s="170">
        <f>IF(ISERROR(Data4!AP$57),0,Data4!AP$57)</f>
        <v>0</v>
      </c>
      <c r="AJ95" s="170">
        <f>IF(ISERROR(Data4!AQ$57),0,Data4!AQ$57)</f>
        <v>0</v>
      </c>
      <c r="AO95" s="3"/>
      <c r="AP95" s="3"/>
    </row>
    <row r="96" spans="2:42" hidden="1">
      <c r="B96" s="200" t="s">
        <v>350</v>
      </c>
      <c r="C96" s="182" t="str">
        <f>Data4!D$58</f>
        <v>-</v>
      </c>
      <c r="D96" s="66">
        <f>F96+NPV(FDN,G96:INDEX(G96:AJ96,PAL))</f>
        <v>0</v>
      </c>
      <c r="E96" s="170">
        <f t="shared" si="28"/>
        <v>0</v>
      </c>
      <c r="F96" s="170">
        <f>IF(ISERROR(Data4!M$58),0,Data4!M$58)</f>
        <v>0</v>
      </c>
      <c r="G96" s="170">
        <f>IF(ISERROR(Data4!N$58),0,Data4!N$58)</f>
        <v>0</v>
      </c>
      <c r="H96" s="170">
        <f>IF(ISERROR(Data4!O$58),0,Data4!O$58)</f>
        <v>0</v>
      </c>
      <c r="I96" s="170">
        <f>IF(ISERROR(Data4!P$58),0,Data4!P$58)</f>
        <v>0</v>
      </c>
      <c r="J96" s="170">
        <f>IF(ISERROR(Data4!Q$58),0,Data4!Q$58)</f>
        <v>0</v>
      </c>
      <c r="K96" s="170">
        <f>IF(ISERROR(Data4!R$58),0,Data4!R$58)</f>
        <v>0</v>
      </c>
      <c r="L96" s="170">
        <f>IF(ISERROR(Data4!S$58),0,Data4!S$58)</f>
        <v>0</v>
      </c>
      <c r="M96" s="170">
        <f>IF(ISERROR(Data4!T$58),0,Data4!T$58)</f>
        <v>0</v>
      </c>
      <c r="N96" s="170">
        <f>IF(ISERROR(Data4!U$58),0,Data4!U$58)</f>
        <v>0</v>
      </c>
      <c r="O96" s="170">
        <f>IF(ISERROR(Data4!V$58),0,Data4!V$58)</f>
        <v>0</v>
      </c>
      <c r="P96" s="170">
        <f>IF(ISERROR(Data4!W$58),0,Data4!W$58)</f>
        <v>0</v>
      </c>
      <c r="Q96" s="170">
        <f>IF(ISERROR(Data4!X$58),0,Data4!X$58)</f>
        <v>0</v>
      </c>
      <c r="R96" s="170">
        <f>IF(ISERROR(Data4!Y$58),0,Data4!Y$58)</f>
        <v>0</v>
      </c>
      <c r="S96" s="170">
        <f>IF(ISERROR(Data4!Z$58),0,Data4!Z$58)</f>
        <v>0</v>
      </c>
      <c r="T96" s="170">
        <f>IF(ISERROR(Data4!AA$58),0,Data4!AA$58)</f>
        <v>0</v>
      </c>
      <c r="U96" s="170">
        <f>IF(ISERROR(Data4!AB$58),0,Data4!AB$58)</f>
        <v>0</v>
      </c>
      <c r="V96" s="170">
        <f>IF(ISERROR(Data4!AC$58),0,Data4!AC$58)</f>
        <v>0</v>
      </c>
      <c r="W96" s="170">
        <f>IF(ISERROR(Data4!AD$58),0,Data4!AD$58)</f>
        <v>0</v>
      </c>
      <c r="X96" s="170">
        <f>IF(ISERROR(Data4!AE$58),0,Data4!AE$58)</f>
        <v>0</v>
      </c>
      <c r="Y96" s="170">
        <f>IF(ISERROR(Data4!AF$58),0,Data4!AF$58)</f>
        <v>0</v>
      </c>
      <c r="Z96" s="170">
        <f>IF(ISERROR(Data4!AG$58),0,Data4!AG$58)</f>
        <v>0</v>
      </c>
      <c r="AA96" s="170">
        <f>IF(ISERROR(Data4!AH$58),0,Data4!AH$58)</f>
        <v>0</v>
      </c>
      <c r="AB96" s="170">
        <f>IF(ISERROR(Data4!AI$58),0,Data4!AI$58)</f>
        <v>0</v>
      </c>
      <c r="AC96" s="170">
        <f>IF(ISERROR(Data4!AJ$58),0,Data4!AJ$58)</f>
        <v>0</v>
      </c>
      <c r="AD96" s="170">
        <f>IF(ISERROR(Data4!AK$58),0,Data4!AK$58)</f>
        <v>0</v>
      </c>
      <c r="AE96" s="170">
        <f>IF(ISERROR(Data4!AL$58),0,Data4!AL$58)</f>
        <v>0</v>
      </c>
      <c r="AF96" s="170">
        <f>IF(ISERROR(Data4!AM$58),0,Data4!AM$58)</f>
        <v>0</v>
      </c>
      <c r="AG96" s="170">
        <f>IF(ISERROR(Data4!AN$58),0,Data4!AN$58)</f>
        <v>0</v>
      </c>
      <c r="AH96" s="170">
        <f>IF(ISERROR(Data4!AO$58),0,Data4!AO$58)</f>
        <v>0</v>
      </c>
      <c r="AI96" s="170">
        <f>IF(ISERROR(Data4!AP$58),0,Data4!AP$58)</f>
        <v>0</v>
      </c>
      <c r="AJ96" s="170">
        <f>IF(ISERROR(Data4!AQ$58),0,Data4!AQ$58)</f>
        <v>0</v>
      </c>
      <c r="AO96" s="3"/>
      <c r="AP96" s="3"/>
    </row>
    <row r="97" spans="2:42" hidden="1">
      <c r="B97" s="67" t="s">
        <v>53</v>
      </c>
      <c r="C97" s="181" t="str">
        <f>IF(Kalba="EN",Data2!C$76,Data2!B$76) &amp; " "&amp; IF(Kalba="EN",Data2!C$77,Data2!B$77)</f>
        <v>SE žala (pasirinkite SE žalos komponentą)</v>
      </c>
      <c r="D97" s="63">
        <f t="shared" ref="D97:AJ97" si="29">ROUND(SUM(D98:D100),0)</f>
        <v>0</v>
      </c>
      <c r="E97" s="63">
        <f t="shared" si="29"/>
        <v>0</v>
      </c>
      <c r="F97" s="63">
        <f t="shared" si="29"/>
        <v>0</v>
      </c>
      <c r="G97" s="63">
        <f t="shared" si="29"/>
        <v>0</v>
      </c>
      <c r="H97" s="63">
        <f t="shared" si="29"/>
        <v>0</v>
      </c>
      <c r="I97" s="63">
        <f t="shared" si="29"/>
        <v>0</v>
      </c>
      <c r="J97" s="63">
        <f t="shared" si="29"/>
        <v>0</v>
      </c>
      <c r="K97" s="63">
        <f t="shared" si="29"/>
        <v>0</v>
      </c>
      <c r="L97" s="63">
        <f t="shared" si="29"/>
        <v>0</v>
      </c>
      <c r="M97" s="63">
        <f t="shared" si="29"/>
        <v>0</v>
      </c>
      <c r="N97" s="63">
        <f t="shared" si="29"/>
        <v>0</v>
      </c>
      <c r="O97" s="63">
        <f t="shared" si="29"/>
        <v>0</v>
      </c>
      <c r="P97" s="63">
        <f t="shared" si="29"/>
        <v>0</v>
      </c>
      <c r="Q97" s="63">
        <f t="shared" si="29"/>
        <v>0</v>
      </c>
      <c r="R97" s="63">
        <f t="shared" si="29"/>
        <v>0</v>
      </c>
      <c r="S97" s="63">
        <f t="shared" si="29"/>
        <v>0</v>
      </c>
      <c r="T97" s="63">
        <f t="shared" si="29"/>
        <v>0</v>
      </c>
      <c r="U97" s="63">
        <f t="shared" si="29"/>
        <v>0</v>
      </c>
      <c r="V97" s="63">
        <f t="shared" si="29"/>
        <v>0</v>
      </c>
      <c r="W97" s="63">
        <f t="shared" si="29"/>
        <v>0</v>
      </c>
      <c r="X97" s="63">
        <f t="shared" si="29"/>
        <v>0</v>
      </c>
      <c r="Y97" s="63">
        <f t="shared" si="29"/>
        <v>0</v>
      </c>
      <c r="Z97" s="63">
        <f t="shared" si="29"/>
        <v>0</v>
      </c>
      <c r="AA97" s="63">
        <f t="shared" si="29"/>
        <v>0</v>
      </c>
      <c r="AB97" s="63">
        <f t="shared" si="29"/>
        <v>0</v>
      </c>
      <c r="AC97" s="63">
        <f t="shared" si="29"/>
        <v>0</v>
      </c>
      <c r="AD97" s="63">
        <f t="shared" si="29"/>
        <v>0</v>
      </c>
      <c r="AE97" s="63">
        <f t="shared" si="29"/>
        <v>0</v>
      </c>
      <c r="AF97" s="63">
        <f t="shared" si="29"/>
        <v>0</v>
      </c>
      <c r="AG97" s="63">
        <f t="shared" si="29"/>
        <v>0</v>
      </c>
      <c r="AH97" s="63">
        <f t="shared" si="29"/>
        <v>0</v>
      </c>
      <c r="AI97" s="63">
        <f t="shared" si="29"/>
        <v>0</v>
      </c>
      <c r="AJ97" s="63">
        <f t="shared" si="29"/>
        <v>0</v>
      </c>
      <c r="AO97" s="3"/>
      <c r="AP97" s="3"/>
    </row>
    <row r="98" spans="2:42" hidden="1">
      <c r="B98" s="200" t="s">
        <v>351</v>
      </c>
      <c r="C98" s="182" t="str">
        <f>Data4!D$60</f>
        <v>-</v>
      </c>
      <c r="D98" s="66">
        <f>F98+NPV(FDN,G98:INDEX(G98:AJ98,PAL))</f>
        <v>0</v>
      </c>
      <c r="E98" s="66">
        <f>SUMIF($F$5:$AJ$5,"&lt;="&amp;PAL,$F98:$AJ98)</f>
        <v>0</v>
      </c>
      <c r="F98" s="170">
        <f>IF(ISERROR(Data4!M$60),0,Data4!M$60)</f>
        <v>0</v>
      </c>
      <c r="G98" s="170">
        <f>IF(ISERROR(Data4!N$60),0,Data4!N$60)</f>
        <v>0</v>
      </c>
      <c r="H98" s="170">
        <f>IF(ISERROR(Data4!O$60),0,Data4!O$60)</f>
        <v>0</v>
      </c>
      <c r="I98" s="170">
        <f>IF(ISERROR(Data4!P$60),0,Data4!P$60)</f>
        <v>0</v>
      </c>
      <c r="J98" s="170">
        <f>IF(ISERROR(Data4!Q$60),0,Data4!Q$60)</f>
        <v>0</v>
      </c>
      <c r="K98" s="170">
        <f>IF(ISERROR(Data4!R$60),0,Data4!R$60)</f>
        <v>0</v>
      </c>
      <c r="L98" s="170">
        <f>IF(ISERROR(Data4!S$60),0,Data4!S$60)</f>
        <v>0</v>
      </c>
      <c r="M98" s="170">
        <f>IF(ISERROR(Data4!T$60),0,Data4!T$60)</f>
        <v>0</v>
      </c>
      <c r="N98" s="170">
        <f>IF(ISERROR(Data4!U$60),0,Data4!U$60)</f>
        <v>0</v>
      </c>
      <c r="O98" s="170">
        <f>IF(ISERROR(Data4!V$60),0,Data4!V$60)</f>
        <v>0</v>
      </c>
      <c r="P98" s="170">
        <f>IF(ISERROR(Data4!W$60),0,Data4!W$60)</f>
        <v>0</v>
      </c>
      <c r="Q98" s="170">
        <f>IF(ISERROR(Data4!X$60),0,Data4!X$60)</f>
        <v>0</v>
      </c>
      <c r="R98" s="170">
        <f>IF(ISERROR(Data4!Y$60),0,Data4!Y$60)</f>
        <v>0</v>
      </c>
      <c r="S98" s="170">
        <f>IF(ISERROR(Data4!Z$60),0,Data4!Z$60)</f>
        <v>0</v>
      </c>
      <c r="T98" s="170">
        <f>IF(ISERROR(Data4!AA$60),0,Data4!AA$60)</f>
        <v>0</v>
      </c>
      <c r="U98" s="170">
        <f>IF(ISERROR(Data4!AB$60),0,Data4!AB$60)</f>
        <v>0</v>
      </c>
      <c r="V98" s="170">
        <f>IF(ISERROR(Data4!AC$60),0,Data4!AC$60)</f>
        <v>0</v>
      </c>
      <c r="W98" s="170">
        <f>IF(ISERROR(Data4!AD$60),0,Data4!AD$60)</f>
        <v>0</v>
      </c>
      <c r="X98" s="170">
        <f>IF(ISERROR(Data4!AE$60),0,Data4!AE$60)</f>
        <v>0</v>
      </c>
      <c r="Y98" s="170">
        <f>IF(ISERROR(Data4!AF$60),0,Data4!AF$60)</f>
        <v>0</v>
      </c>
      <c r="Z98" s="170">
        <f>IF(ISERROR(Data4!AG$60),0,Data4!AG$60)</f>
        <v>0</v>
      </c>
      <c r="AA98" s="170">
        <f>IF(ISERROR(Data4!AH$60),0,Data4!AH$60)</f>
        <v>0</v>
      </c>
      <c r="AB98" s="170">
        <f>IF(ISERROR(Data4!AI$60),0,Data4!AI$60)</f>
        <v>0</v>
      </c>
      <c r="AC98" s="170">
        <f>IF(ISERROR(Data4!AJ$60),0,Data4!AJ$60)</f>
        <v>0</v>
      </c>
      <c r="AD98" s="170">
        <f>IF(ISERROR(Data4!AK$60),0,Data4!AK$60)</f>
        <v>0</v>
      </c>
      <c r="AE98" s="170">
        <f>IF(ISERROR(Data4!AL$60),0,Data4!AL$60)</f>
        <v>0</v>
      </c>
      <c r="AF98" s="170">
        <f>IF(ISERROR(Data4!AM$60),0,Data4!AM$60)</f>
        <v>0</v>
      </c>
      <c r="AG98" s="170">
        <f>IF(ISERROR(Data4!AN$60),0,Data4!AN$60)</f>
        <v>0</v>
      </c>
      <c r="AH98" s="170">
        <f>IF(ISERROR(Data4!AO$60),0,Data4!AO$60)</f>
        <v>0</v>
      </c>
      <c r="AI98" s="170">
        <f>IF(ISERROR(Data4!AP$60),0,Data4!AP$60)</f>
        <v>0</v>
      </c>
      <c r="AJ98" s="170">
        <f>IF(ISERROR(Data4!AQ$60),0,Data4!AQ$60)</f>
        <v>0</v>
      </c>
      <c r="AO98" s="3"/>
      <c r="AP98" s="3"/>
    </row>
    <row r="99" spans="2:42" hidden="1">
      <c r="B99" s="200" t="s">
        <v>352</v>
      </c>
      <c r="C99" s="182" t="str">
        <f>Data4!D$61</f>
        <v>-</v>
      </c>
      <c r="D99" s="66">
        <f>F99+NPV(FDN,G99:INDEX(G99:AJ99,PAL))</f>
        <v>0</v>
      </c>
      <c r="E99" s="66">
        <f>SUMIF($F$5:$AJ$5,"&lt;="&amp;PAL,$F99:$AJ99)</f>
        <v>0</v>
      </c>
      <c r="F99" s="170">
        <f>IF(ISERROR(Data4!M$61),0,Data4!M$61)</f>
        <v>0</v>
      </c>
      <c r="G99" s="170">
        <f>IF(ISERROR(Data4!N$61),0,Data4!N$61)</f>
        <v>0</v>
      </c>
      <c r="H99" s="170">
        <f>IF(ISERROR(Data4!O$61),0,Data4!O$61)</f>
        <v>0</v>
      </c>
      <c r="I99" s="170">
        <f>IF(ISERROR(Data4!P$61),0,Data4!P$61)</f>
        <v>0</v>
      </c>
      <c r="J99" s="170">
        <f>IF(ISERROR(Data4!Q$61),0,Data4!Q$61)</f>
        <v>0</v>
      </c>
      <c r="K99" s="170">
        <f>IF(ISERROR(Data4!R$61),0,Data4!R$61)</f>
        <v>0</v>
      </c>
      <c r="L99" s="170">
        <f>IF(ISERROR(Data4!S$61),0,Data4!S$61)</f>
        <v>0</v>
      </c>
      <c r="M99" s="170">
        <f>IF(ISERROR(Data4!T$61),0,Data4!T$61)</f>
        <v>0</v>
      </c>
      <c r="N99" s="170">
        <f>IF(ISERROR(Data4!U$61),0,Data4!U$61)</f>
        <v>0</v>
      </c>
      <c r="O99" s="170">
        <f>IF(ISERROR(Data4!V$61),0,Data4!V$61)</f>
        <v>0</v>
      </c>
      <c r="P99" s="170">
        <f>IF(ISERROR(Data4!W$61),0,Data4!W$61)</f>
        <v>0</v>
      </c>
      <c r="Q99" s="170">
        <f>IF(ISERROR(Data4!X$61),0,Data4!X$61)</f>
        <v>0</v>
      </c>
      <c r="R99" s="170">
        <f>IF(ISERROR(Data4!Y$61),0,Data4!Y$61)</f>
        <v>0</v>
      </c>
      <c r="S99" s="170">
        <f>IF(ISERROR(Data4!Z$61),0,Data4!Z$61)</f>
        <v>0</v>
      </c>
      <c r="T99" s="170">
        <f>IF(ISERROR(Data4!AA$61),0,Data4!AA$61)</f>
        <v>0</v>
      </c>
      <c r="U99" s="170">
        <f>IF(ISERROR(Data4!AB$61),0,Data4!AB$61)</f>
        <v>0</v>
      </c>
      <c r="V99" s="170">
        <f>IF(ISERROR(Data4!AC$61),0,Data4!AC$61)</f>
        <v>0</v>
      </c>
      <c r="W99" s="170">
        <f>IF(ISERROR(Data4!AD$61),0,Data4!AD$61)</f>
        <v>0</v>
      </c>
      <c r="X99" s="170">
        <f>IF(ISERROR(Data4!AE$61),0,Data4!AE$61)</f>
        <v>0</v>
      </c>
      <c r="Y99" s="170">
        <f>IF(ISERROR(Data4!AF$61),0,Data4!AF$61)</f>
        <v>0</v>
      </c>
      <c r="Z99" s="170">
        <f>IF(ISERROR(Data4!AG$61),0,Data4!AG$61)</f>
        <v>0</v>
      </c>
      <c r="AA99" s="170">
        <f>IF(ISERROR(Data4!AH$61),0,Data4!AH$61)</f>
        <v>0</v>
      </c>
      <c r="AB99" s="170">
        <f>IF(ISERROR(Data4!AI$61),0,Data4!AI$61)</f>
        <v>0</v>
      </c>
      <c r="AC99" s="170">
        <f>IF(ISERROR(Data4!AJ$61),0,Data4!AJ$61)</f>
        <v>0</v>
      </c>
      <c r="AD99" s="170">
        <f>IF(ISERROR(Data4!AK$61),0,Data4!AK$61)</f>
        <v>0</v>
      </c>
      <c r="AE99" s="170">
        <f>IF(ISERROR(Data4!AL$61),0,Data4!AL$61)</f>
        <v>0</v>
      </c>
      <c r="AF99" s="170">
        <f>IF(ISERROR(Data4!AM$61),0,Data4!AM$61)</f>
        <v>0</v>
      </c>
      <c r="AG99" s="170">
        <f>IF(ISERROR(Data4!AN$61),0,Data4!AN$61)</f>
        <v>0</v>
      </c>
      <c r="AH99" s="170">
        <f>IF(ISERROR(Data4!AO$61),0,Data4!AO$61)</f>
        <v>0</v>
      </c>
      <c r="AI99" s="170">
        <f>IF(ISERROR(Data4!AP$61),0,Data4!AP$61)</f>
        <v>0</v>
      </c>
      <c r="AJ99" s="170">
        <f>IF(ISERROR(Data4!AQ$61),0,Data4!AQ$61)</f>
        <v>0</v>
      </c>
      <c r="AO99" s="3"/>
      <c r="AP99" s="3"/>
    </row>
    <row r="100" spans="2:42" hidden="1">
      <c r="B100" s="200" t="s">
        <v>353</v>
      </c>
      <c r="C100" s="182" t="str">
        <f>Data4!D$62</f>
        <v>-</v>
      </c>
      <c r="D100" s="66">
        <f>F100+NPV(FDN,G100:INDEX(G100:AJ100,PAL))</f>
        <v>0</v>
      </c>
      <c r="E100" s="66">
        <f>SUMIF($F$5:$AJ$5,"&lt;="&amp;PAL,$F100:$AJ100)</f>
        <v>0</v>
      </c>
      <c r="F100" s="170">
        <f>IF(ISERROR(Data4!M$62),0,Data4!M$62)</f>
        <v>0</v>
      </c>
      <c r="G100" s="170">
        <f>IF(ISERROR(Data4!N$62),0,Data4!N$62)</f>
        <v>0</v>
      </c>
      <c r="H100" s="170">
        <f>IF(ISERROR(Data4!O$62),0,Data4!O$62)</f>
        <v>0</v>
      </c>
      <c r="I100" s="170">
        <f>IF(ISERROR(Data4!P$62),0,Data4!P$62)</f>
        <v>0</v>
      </c>
      <c r="J100" s="170">
        <f>IF(ISERROR(Data4!Q$62),0,Data4!Q$62)</f>
        <v>0</v>
      </c>
      <c r="K100" s="170">
        <f>IF(ISERROR(Data4!R$62),0,Data4!R$62)</f>
        <v>0</v>
      </c>
      <c r="L100" s="170">
        <f>IF(ISERROR(Data4!S$62),0,Data4!S$62)</f>
        <v>0</v>
      </c>
      <c r="M100" s="170">
        <f>IF(ISERROR(Data4!T$62),0,Data4!T$62)</f>
        <v>0</v>
      </c>
      <c r="N100" s="170">
        <f>IF(ISERROR(Data4!U$62),0,Data4!U$62)</f>
        <v>0</v>
      </c>
      <c r="O100" s="170">
        <f>IF(ISERROR(Data4!V$62),0,Data4!V$62)</f>
        <v>0</v>
      </c>
      <c r="P100" s="170">
        <f>IF(ISERROR(Data4!W$62),0,Data4!W$62)</f>
        <v>0</v>
      </c>
      <c r="Q100" s="170">
        <f>IF(ISERROR(Data4!X$62),0,Data4!X$62)</f>
        <v>0</v>
      </c>
      <c r="R100" s="170">
        <f>IF(ISERROR(Data4!Y$62),0,Data4!Y$62)</f>
        <v>0</v>
      </c>
      <c r="S100" s="170">
        <f>IF(ISERROR(Data4!Z$62),0,Data4!Z$62)</f>
        <v>0</v>
      </c>
      <c r="T100" s="170">
        <f>IF(ISERROR(Data4!AA$62),0,Data4!AA$62)</f>
        <v>0</v>
      </c>
      <c r="U100" s="170">
        <f>IF(ISERROR(Data4!AB$62),0,Data4!AB$62)</f>
        <v>0</v>
      </c>
      <c r="V100" s="170">
        <f>IF(ISERROR(Data4!AC$62),0,Data4!AC$62)</f>
        <v>0</v>
      </c>
      <c r="W100" s="170">
        <f>IF(ISERROR(Data4!AD$62),0,Data4!AD$62)</f>
        <v>0</v>
      </c>
      <c r="X100" s="170">
        <f>IF(ISERROR(Data4!AE$62),0,Data4!AE$62)</f>
        <v>0</v>
      </c>
      <c r="Y100" s="170">
        <f>IF(ISERROR(Data4!AF$62),0,Data4!AF$62)</f>
        <v>0</v>
      </c>
      <c r="Z100" s="170">
        <f>IF(ISERROR(Data4!AG$62),0,Data4!AG$62)</f>
        <v>0</v>
      </c>
      <c r="AA100" s="170">
        <f>IF(ISERROR(Data4!AH$62),0,Data4!AH$62)</f>
        <v>0</v>
      </c>
      <c r="AB100" s="170">
        <f>IF(ISERROR(Data4!AI$62),0,Data4!AI$62)</f>
        <v>0</v>
      </c>
      <c r="AC100" s="170">
        <f>IF(ISERROR(Data4!AJ$62),0,Data4!AJ$62)</f>
        <v>0</v>
      </c>
      <c r="AD100" s="170">
        <f>IF(ISERROR(Data4!AK$62),0,Data4!AK$62)</f>
        <v>0</v>
      </c>
      <c r="AE100" s="170">
        <f>IF(ISERROR(Data4!AL$62),0,Data4!AL$62)</f>
        <v>0</v>
      </c>
      <c r="AF100" s="170">
        <f>IF(ISERROR(Data4!AM$62),0,Data4!AM$62)</f>
        <v>0</v>
      </c>
      <c r="AG100" s="170">
        <f>IF(ISERROR(Data4!AN$62),0,Data4!AN$62)</f>
        <v>0</v>
      </c>
      <c r="AH100" s="170">
        <f>IF(ISERROR(Data4!AO$62),0,Data4!AO$62)</f>
        <v>0</v>
      </c>
      <c r="AI100" s="170">
        <f>IF(ISERROR(Data4!AP$62),0,Data4!AP$62)</f>
        <v>0</v>
      </c>
      <c r="AJ100" s="170">
        <f>IF(ISERROR(Data4!AQ$62),0,Data4!AQ$62)</f>
        <v>0</v>
      </c>
      <c r="AO100" s="3"/>
      <c r="AP100" s="3"/>
    </row>
  </sheetData>
  <sheetProtection algorithmName="SHA-512" hashValue="Y3AyVLTrgx4hlf4FGflQF4D4ho8fIUlrVyOiUxn1nhvtiYWtN3TIUk4ecS/AZ+uc4xeL93xEL5lTm9duQA1EmQ==" saltValue="4KLPVM6XmP5nZxgJkw9ooQ==" spinCount="100000" sheet="1" objects="1" scenarios="1"/>
  <mergeCells count="5">
    <mergeCell ref="B86:C86"/>
    <mergeCell ref="C2:E2"/>
    <mergeCell ref="C3:E3"/>
    <mergeCell ref="C4:E4"/>
    <mergeCell ref="AP4:AY4"/>
  </mergeCells>
  <conditionalFormatting sqref="B7:C48 B56:C56 B49:B55 B57:B59">
    <cfRule type="expression" dxfId="149" priority="4" stopIfTrue="1">
      <formula>$AO7=1</formula>
    </cfRule>
  </conditionalFormatting>
  <conditionalFormatting sqref="C4:E4">
    <cfRule type="expression" dxfId="148" priority="3" stopIfTrue="1">
      <formula>LEN($C$4)&gt;0</formula>
    </cfRule>
  </conditionalFormatting>
  <conditionalFormatting sqref="B88:C100">
    <cfRule type="expression" dxfId="147" priority="5" stopIfTrue="1">
      <formula>#REF!=1</formula>
    </cfRule>
  </conditionalFormatting>
  <conditionalFormatting sqref="C57:C59">
    <cfRule type="expression" dxfId="146"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"""&amp;Data0!O6&amp;""""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Data4!D$64</f>
        <v>-</v>
      </c>
      <c r="D90" s="170">
        <f>F90+NPV(FDN,G90:INDEX(G90:AJ90,PAL))</f>
        <v>0</v>
      </c>
      <c r="E90" s="170">
        <f t="shared" ref="E90:E96" si="29">SUMIF($F$5:$AJ$5,"&lt;="&amp;PAL,$F90:$AJ90)</f>
        <v>0</v>
      </c>
      <c r="F90" s="170">
        <f>IF(ISERROR(Data4!M$64),0,Data4!M$64)</f>
        <v>0</v>
      </c>
      <c r="G90" s="170">
        <f>IF(ISERROR(Data4!N$64),0,Data4!N$64)</f>
        <v>0</v>
      </c>
      <c r="H90" s="170">
        <f>IF(ISERROR(Data4!O$64),0,Data4!O$64)</f>
        <v>0</v>
      </c>
      <c r="I90" s="170">
        <f>IF(ISERROR(Data4!P$64),0,Data4!P$64)</f>
        <v>0</v>
      </c>
      <c r="J90" s="170">
        <f>IF(ISERROR(Data4!Q$64),0,Data4!Q$64)</f>
        <v>0</v>
      </c>
      <c r="K90" s="170">
        <f>IF(ISERROR(Data4!R$64),0,Data4!R$64)</f>
        <v>0</v>
      </c>
      <c r="L90" s="170">
        <f>IF(ISERROR(Data4!S$64),0,Data4!S$64)</f>
        <v>0</v>
      </c>
      <c r="M90" s="170">
        <f>IF(ISERROR(Data4!T$64),0,Data4!T$64)</f>
        <v>0</v>
      </c>
      <c r="N90" s="170">
        <f>IF(ISERROR(Data4!U$64),0,Data4!U$64)</f>
        <v>0</v>
      </c>
      <c r="O90" s="170">
        <f>IF(ISERROR(Data4!V$64),0,Data4!V$64)</f>
        <v>0</v>
      </c>
      <c r="P90" s="170">
        <f>IF(ISERROR(Data4!W$64),0,Data4!W$64)</f>
        <v>0</v>
      </c>
      <c r="Q90" s="170">
        <f>IF(ISERROR(Data4!X$64),0,Data4!X$64)</f>
        <v>0</v>
      </c>
      <c r="R90" s="170">
        <f>IF(ISERROR(Data4!Y$64),0,Data4!Y$64)</f>
        <v>0</v>
      </c>
      <c r="S90" s="170">
        <f>IF(ISERROR(Data4!Z$64),0,Data4!Z$64)</f>
        <v>0</v>
      </c>
      <c r="T90" s="170">
        <f>IF(ISERROR(Data4!AA$64),0,Data4!AA$64)</f>
        <v>0</v>
      </c>
      <c r="U90" s="170">
        <f>IF(ISERROR(Data4!AB$64),0,Data4!AB$64)</f>
        <v>0</v>
      </c>
      <c r="V90" s="170">
        <f>IF(ISERROR(Data4!AC$64),0,Data4!AC$64)</f>
        <v>0</v>
      </c>
      <c r="W90" s="170">
        <f>IF(ISERROR(Data4!AD$64),0,Data4!AD$64)</f>
        <v>0</v>
      </c>
      <c r="X90" s="170">
        <f>IF(ISERROR(Data4!AE$64),0,Data4!AE$64)</f>
        <v>0</v>
      </c>
      <c r="Y90" s="170">
        <f>IF(ISERROR(Data4!AF$64),0,Data4!AF$64)</f>
        <v>0</v>
      </c>
      <c r="Z90" s="170">
        <f>IF(ISERROR(Data4!AG$64),0,Data4!AG$64)</f>
        <v>0</v>
      </c>
      <c r="AA90" s="170">
        <f>IF(ISERROR(Data4!AH$64),0,Data4!AH$64)</f>
        <v>0</v>
      </c>
      <c r="AB90" s="170">
        <f>IF(ISERROR(Data4!AI$64),0,Data4!AI$64)</f>
        <v>0</v>
      </c>
      <c r="AC90" s="170">
        <f>IF(ISERROR(Data4!AJ$64),0,Data4!AJ$64)</f>
        <v>0</v>
      </c>
      <c r="AD90" s="170">
        <f>IF(ISERROR(Data4!AK$64),0,Data4!AK$64)</f>
        <v>0</v>
      </c>
      <c r="AE90" s="170">
        <f>IF(ISERROR(Data4!AL$64),0,Data4!AL$64)</f>
        <v>0</v>
      </c>
      <c r="AF90" s="170">
        <f>IF(ISERROR(Data4!AM$64),0,Data4!AM$64)</f>
        <v>0</v>
      </c>
      <c r="AG90" s="170">
        <f>IF(ISERROR(Data4!AN$64),0,Data4!AN$64)</f>
        <v>0</v>
      </c>
      <c r="AH90" s="170">
        <f>IF(ISERROR(Data4!AO$64),0,Data4!AO$64)</f>
        <v>0</v>
      </c>
      <c r="AI90" s="170">
        <f>IF(ISERROR(Data4!AP$64),0,Data4!AP$64)</f>
        <v>0</v>
      </c>
      <c r="AJ90" s="170">
        <f>IF(ISERROR(Data4!AQ$64),0,Data4!AQ$64)</f>
        <v>0</v>
      </c>
      <c r="AO90" s="3"/>
      <c r="AP90" s="3"/>
    </row>
    <row r="91" spans="2:42" hidden="1">
      <c r="B91" s="200" t="s">
        <v>52</v>
      </c>
      <c r="C91" s="182" t="str">
        <f>Data4!D$65</f>
        <v>-</v>
      </c>
      <c r="D91" s="66">
        <f>F91+NPV(FDN,G91:INDEX(G91:AJ91,PAL))</f>
        <v>0</v>
      </c>
      <c r="E91" s="170">
        <f t="shared" si="29"/>
        <v>0</v>
      </c>
      <c r="F91" s="170">
        <f>IF(ISERROR(Data4!M$65),0,Data4!M$65)</f>
        <v>0</v>
      </c>
      <c r="G91" s="170">
        <f>IF(ISERROR(Data4!N$65),0,Data4!N$65)</f>
        <v>0</v>
      </c>
      <c r="H91" s="170">
        <f>IF(ISERROR(Data4!O$65),0,Data4!O$65)</f>
        <v>0</v>
      </c>
      <c r="I91" s="170">
        <f>IF(ISERROR(Data4!P$65),0,Data4!P$65)</f>
        <v>0</v>
      </c>
      <c r="J91" s="170">
        <f>IF(ISERROR(Data4!Q$65),0,Data4!Q$65)</f>
        <v>0</v>
      </c>
      <c r="K91" s="170">
        <f>IF(ISERROR(Data4!R$65),0,Data4!R$65)</f>
        <v>0</v>
      </c>
      <c r="L91" s="170">
        <f>IF(ISERROR(Data4!S$65),0,Data4!S$65)</f>
        <v>0</v>
      </c>
      <c r="M91" s="170">
        <f>IF(ISERROR(Data4!T$65),0,Data4!T$65)</f>
        <v>0</v>
      </c>
      <c r="N91" s="170">
        <f>IF(ISERROR(Data4!U$65),0,Data4!U$65)</f>
        <v>0</v>
      </c>
      <c r="O91" s="170">
        <f>IF(ISERROR(Data4!V$65),0,Data4!V$65)</f>
        <v>0</v>
      </c>
      <c r="P91" s="170">
        <f>IF(ISERROR(Data4!W$65),0,Data4!W$65)</f>
        <v>0</v>
      </c>
      <c r="Q91" s="170">
        <f>IF(ISERROR(Data4!X$65),0,Data4!X$65)</f>
        <v>0</v>
      </c>
      <c r="R91" s="170">
        <f>IF(ISERROR(Data4!Y$65),0,Data4!Y$65)</f>
        <v>0</v>
      </c>
      <c r="S91" s="170">
        <f>IF(ISERROR(Data4!Z$65),0,Data4!Z$65)</f>
        <v>0</v>
      </c>
      <c r="T91" s="170">
        <f>IF(ISERROR(Data4!AA$65),0,Data4!AA$65)</f>
        <v>0</v>
      </c>
      <c r="U91" s="170">
        <f>IF(ISERROR(Data4!AB$65),0,Data4!AB$65)</f>
        <v>0</v>
      </c>
      <c r="V91" s="170">
        <f>IF(ISERROR(Data4!AC$65),0,Data4!AC$65)</f>
        <v>0</v>
      </c>
      <c r="W91" s="170">
        <f>IF(ISERROR(Data4!AD$65),0,Data4!AD$65)</f>
        <v>0</v>
      </c>
      <c r="X91" s="170">
        <f>IF(ISERROR(Data4!AE$65),0,Data4!AE$65)</f>
        <v>0</v>
      </c>
      <c r="Y91" s="170">
        <f>IF(ISERROR(Data4!AF$65),0,Data4!AF$65)</f>
        <v>0</v>
      </c>
      <c r="Z91" s="170">
        <f>IF(ISERROR(Data4!AG$65),0,Data4!AG$65)</f>
        <v>0</v>
      </c>
      <c r="AA91" s="170">
        <f>IF(ISERROR(Data4!AH$65),0,Data4!AH$65)</f>
        <v>0</v>
      </c>
      <c r="AB91" s="170">
        <f>IF(ISERROR(Data4!AI$65),0,Data4!AI$65)</f>
        <v>0</v>
      </c>
      <c r="AC91" s="170">
        <f>IF(ISERROR(Data4!AJ$65),0,Data4!AJ$65)</f>
        <v>0</v>
      </c>
      <c r="AD91" s="170">
        <f>IF(ISERROR(Data4!AK$65),0,Data4!AK$65)</f>
        <v>0</v>
      </c>
      <c r="AE91" s="170">
        <f>IF(ISERROR(Data4!AL$65),0,Data4!AL$65)</f>
        <v>0</v>
      </c>
      <c r="AF91" s="170">
        <f>IF(ISERROR(Data4!AM$65),0,Data4!AM$65)</f>
        <v>0</v>
      </c>
      <c r="AG91" s="170">
        <f>IF(ISERROR(Data4!AN$65),0,Data4!AN$65)</f>
        <v>0</v>
      </c>
      <c r="AH91" s="170">
        <f>IF(ISERROR(Data4!AO$65),0,Data4!AO$65)</f>
        <v>0</v>
      </c>
      <c r="AI91" s="170">
        <f>IF(ISERROR(Data4!AP$65),0,Data4!AP$65)</f>
        <v>0</v>
      </c>
      <c r="AJ91" s="170">
        <f>IF(ISERROR(Data4!AQ$65),0,Data4!AQ$65)</f>
        <v>0</v>
      </c>
      <c r="AO91" s="3"/>
      <c r="AP91" s="3"/>
    </row>
    <row r="92" spans="2:42" hidden="1">
      <c r="B92" s="200" t="s">
        <v>346</v>
      </c>
      <c r="C92" s="182" t="str">
        <f>Data4!D$66</f>
        <v>-</v>
      </c>
      <c r="D92" s="66">
        <f>F92+NPV(FDN,G92:INDEX(G92:AJ92,PAL))</f>
        <v>0</v>
      </c>
      <c r="E92" s="170">
        <f t="shared" si="29"/>
        <v>0</v>
      </c>
      <c r="F92" s="170">
        <f>IF(ISERROR(Data4!M$66),0,Data4!M$66)</f>
        <v>0</v>
      </c>
      <c r="G92" s="170">
        <f>IF(ISERROR(Data4!N$66),0,Data4!N$66)</f>
        <v>0</v>
      </c>
      <c r="H92" s="170">
        <f>IF(ISERROR(Data4!O$66),0,Data4!O$66)</f>
        <v>0</v>
      </c>
      <c r="I92" s="170">
        <f>IF(ISERROR(Data4!P$66),0,Data4!P$66)</f>
        <v>0</v>
      </c>
      <c r="J92" s="170">
        <f>IF(ISERROR(Data4!Q$66),0,Data4!Q$66)</f>
        <v>0</v>
      </c>
      <c r="K92" s="170">
        <f>IF(ISERROR(Data4!R$66),0,Data4!R$66)</f>
        <v>0</v>
      </c>
      <c r="L92" s="170">
        <f>IF(ISERROR(Data4!S$66),0,Data4!S$66)</f>
        <v>0</v>
      </c>
      <c r="M92" s="170">
        <f>IF(ISERROR(Data4!T$66),0,Data4!T$66)</f>
        <v>0</v>
      </c>
      <c r="N92" s="170">
        <f>IF(ISERROR(Data4!U$66),0,Data4!U$66)</f>
        <v>0</v>
      </c>
      <c r="O92" s="170">
        <f>IF(ISERROR(Data4!V$66),0,Data4!V$66)</f>
        <v>0</v>
      </c>
      <c r="P92" s="170">
        <f>IF(ISERROR(Data4!W$66),0,Data4!W$66)</f>
        <v>0</v>
      </c>
      <c r="Q92" s="170">
        <f>IF(ISERROR(Data4!X$66),0,Data4!X$66)</f>
        <v>0</v>
      </c>
      <c r="R92" s="170">
        <f>IF(ISERROR(Data4!Y$66),0,Data4!Y$66)</f>
        <v>0</v>
      </c>
      <c r="S92" s="170">
        <f>IF(ISERROR(Data4!Z$66),0,Data4!Z$66)</f>
        <v>0</v>
      </c>
      <c r="T92" s="170">
        <f>IF(ISERROR(Data4!AA$66),0,Data4!AA$66)</f>
        <v>0</v>
      </c>
      <c r="U92" s="170">
        <f>IF(ISERROR(Data4!AB$66),0,Data4!AB$66)</f>
        <v>0</v>
      </c>
      <c r="V92" s="170">
        <f>IF(ISERROR(Data4!AC$66),0,Data4!AC$66)</f>
        <v>0</v>
      </c>
      <c r="W92" s="170">
        <f>IF(ISERROR(Data4!AD$66),0,Data4!AD$66)</f>
        <v>0</v>
      </c>
      <c r="X92" s="170">
        <f>IF(ISERROR(Data4!AE$66),0,Data4!AE$66)</f>
        <v>0</v>
      </c>
      <c r="Y92" s="170">
        <f>IF(ISERROR(Data4!AF$66),0,Data4!AF$66)</f>
        <v>0</v>
      </c>
      <c r="Z92" s="170">
        <f>IF(ISERROR(Data4!AG$66),0,Data4!AG$66)</f>
        <v>0</v>
      </c>
      <c r="AA92" s="170">
        <f>IF(ISERROR(Data4!AH$66),0,Data4!AH$66)</f>
        <v>0</v>
      </c>
      <c r="AB92" s="170">
        <f>IF(ISERROR(Data4!AI$66),0,Data4!AI$66)</f>
        <v>0</v>
      </c>
      <c r="AC92" s="170">
        <f>IF(ISERROR(Data4!AJ$66),0,Data4!AJ$66)</f>
        <v>0</v>
      </c>
      <c r="AD92" s="170">
        <f>IF(ISERROR(Data4!AK$66),0,Data4!AK$66)</f>
        <v>0</v>
      </c>
      <c r="AE92" s="170">
        <f>IF(ISERROR(Data4!AL$66),0,Data4!AL$66)</f>
        <v>0</v>
      </c>
      <c r="AF92" s="170">
        <f>IF(ISERROR(Data4!AM$66),0,Data4!AM$66)</f>
        <v>0</v>
      </c>
      <c r="AG92" s="170">
        <f>IF(ISERROR(Data4!AN$66),0,Data4!AN$66)</f>
        <v>0</v>
      </c>
      <c r="AH92" s="170">
        <f>IF(ISERROR(Data4!AO$66),0,Data4!AO$66)</f>
        <v>0</v>
      </c>
      <c r="AI92" s="170">
        <f>IF(ISERROR(Data4!AP$66),0,Data4!AP$66)</f>
        <v>0</v>
      </c>
      <c r="AJ92" s="170">
        <f>IF(ISERROR(Data4!AQ$66),0,Data4!AQ$66)</f>
        <v>0</v>
      </c>
      <c r="AO92" s="3"/>
      <c r="AP92" s="3"/>
    </row>
    <row r="93" spans="2:42" hidden="1">
      <c r="B93" s="200" t="s">
        <v>347</v>
      </c>
      <c r="C93" s="182" t="str">
        <f>Data4!D$67</f>
        <v>-</v>
      </c>
      <c r="D93" s="66">
        <f>F93+NPV(FDN,G93:INDEX(G93:AJ93,PAL))</f>
        <v>0</v>
      </c>
      <c r="E93" s="170">
        <f t="shared" si="29"/>
        <v>0</v>
      </c>
      <c r="F93" s="170">
        <f>IF(ISERROR(Data4!M$67),0,Data4!M$67)</f>
        <v>0</v>
      </c>
      <c r="G93" s="170">
        <f>IF(ISERROR(Data4!N$67),0,Data4!N$67)</f>
        <v>0</v>
      </c>
      <c r="H93" s="170">
        <f>IF(ISERROR(Data4!O$67),0,Data4!O$67)</f>
        <v>0</v>
      </c>
      <c r="I93" s="170">
        <f>IF(ISERROR(Data4!P$67),0,Data4!P$67)</f>
        <v>0</v>
      </c>
      <c r="J93" s="170">
        <f>IF(ISERROR(Data4!Q$67),0,Data4!Q$67)</f>
        <v>0</v>
      </c>
      <c r="K93" s="170">
        <f>IF(ISERROR(Data4!R$67),0,Data4!R$67)</f>
        <v>0</v>
      </c>
      <c r="L93" s="170">
        <f>IF(ISERROR(Data4!S$67),0,Data4!S$67)</f>
        <v>0</v>
      </c>
      <c r="M93" s="170">
        <f>IF(ISERROR(Data4!T$67),0,Data4!T$67)</f>
        <v>0</v>
      </c>
      <c r="N93" s="170">
        <f>IF(ISERROR(Data4!U$67),0,Data4!U$67)</f>
        <v>0</v>
      </c>
      <c r="O93" s="170">
        <f>IF(ISERROR(Data4!V$67),0,Data4!V$67)</f>
        <v>0</v>
      </c>
      <c r="P93" s="170">
        <f>IF(ISERROR(Data4!W$67),0,Data4!W$67)</f>
        <v>0</v>
      </c>
      <c r="Q93" s="170">
        <f>IF(ISERROR(Data4!X$67),0,Data4!X$67)</f>
        <v>0</v>
      </c>
      <c r="R93" s="170">
        <f>IF(ISERROR(Data4!Y$67),0,Data4!Y$67)</f>
        <v>0</v>
      </c>
      <c r="S93" s="170">
        <f>IF(ISERROR(Data4!Z$67),0,Data4!Z$67)</f>
        <v>0</v>
      </c>
      <c r="T93" s="170">
        <f>IF(ISERROR(Data4!AA$67),0,Data4!AA$67)</f>
        <v>0</v>
      </c>
      <c r="U93" s="170">
        <f>IF(ISERROR(Data4!AB$67),0,Data4!AB$67)</f>
        <v>0</v>
      </c>
      <c r="V93" s="170">
        <f>IF(ISERROR(Data4!AC$67),0,Data4!AC$67)</f>
        <v>0</v>
      </c>
      <c r="W93" s="170">
        <f>IF(ISERROR(Data4!AD$67),0,Data4!AD$67)</f>
        <v>0</v>
      </c>
      <c r="X93" s="170">
        <f>IF(ISERROR(Data4!AE$67),0,Data4!AE$67)</f>
        <v>0</v>
      </c>
      <c r="Y93" s="170">
        <f>IF(ISERROR(Data4!AF$67),0,Data4!AF$67)</f>
        <v>0</v>
      </c>
      <c r="Z93" s="170">
        <f>IF(ISERROR(Data4!AG$67),0,Data4!AG$67)</f>
        <v>0</v>
      </c>
      <c r="AA93" s="170">
        <f>IF(ISERROR(Data4!AH$67),0,Data4!AH$67)</f>
        <v>0</v>
      </c>
      <c r="AB93" s="170">
        <f>IF(ISERROR(Data4!AI$67),0,Data4!AI$67)</f>
        <v>0</v>
      </c>
      <c r="AC93" s="170">
        <f>IF(ISERROR(Data4!AJ$67),0,Data4!AJ$67)</f>
        <v>0</v>
      </c>
      <c r="AD93" s="170">
        <f>IF(ISERROR(Data4!AK$67),0,Data4!AK$67)</f>
        <v>0</v>
      </c>
      <c r="AE93" s="170">
        <f>IF(ISERROR(Data4!AL$67),0,Data4!AL$67)</f>
        <v>0</v>
      </c>
      <c r="AF93" s="170">
        <f>IF(ISERROR(Data4!AM$67),0,Data4!AM$67)</f>
        <v>0</v>
      </c>
      <c r="AG93" s="170">
        <f>IF(ISERROR(Data4!AN$67),0,Data4!AN$67)</f>
        <v>0</v>
      </c>
      <c r="AH93" s="170">
        <f>IF(ISERROR(Data4!AO$67),0,Data4!AO$67)</f>
        <v>0</v>
      </c>
      <c r="AI93" s="170">
        <f>IF(ISERROR(Data4!AP$67),0,Data4!AP$67)</f>
        <v>0</v>
      </c>
      <c r="AJ93" s="170">
        <f>IF(ISERROR(Data4!AQ$67),0,Data4!AQ$67)</f>
        <v>0</v>
      </c>
      <c r="AO93" s="3"/>
      <c r="AP93" s="3"/>
    </row>
    <row r="94" spans="2:42" hidden="1">
      <c r="B94" s="200" t="s">
        <v>348</v>
      </c>
      <c r="C94" s="182" t="str">
        <f>Data4!D$68</f>
        <v>-</v>
      </c>
      <c r="D94" s="66">
        <f>F94+NPV(FDN,G94:INDEX(G94:AJ94,PAL))</f>
        <v>0</v>
      </c>
      <c r="E94" s="170">
        <f t="shared" si="29"/>
        <v>0</v>
      </c>
      <c r="F94" s="170">
        <f>IF(ISERROR(Data4!M$68),0,Data4!M$68)</f>
        <v>0</v>
      </c>
      <c r="G94" s="170">
        <f>IF(ISERROR(Data4!N$68),0,Data4!N$68)</f>
        <v>0</v>
      </c>
      <c r="H94" s="170">
        <f>IF(ISERROR(Data4!O$68),0,Data4!O$68)</f>
        <v>0</v>
      </c>
      <c r="I94" s="170">
        <f>IF(ISERROR(Data4!P$68),0,Data4!P$68)</f>
        <v>0</v>
      </c>
      <c r="J94" s="170">
        <f>IF(ISERROR(Data4!Q$68),0,Data4!Q$68)</f>
        <v>0</v>
      </c>
      <c r="K94" s="170">
        <f>IF(ISERROR(Data4!R$68),0,Data4!R$68)</f>
        <v>0</v>
      </c>
      <c r="L94" s="170">
        <f>IF(ISERROR(Data4!S$68),0,Data4!S$68)</f>
        <v>0</v>
      </c>
      <c r="M94" s="170">
        <f>IF(ISERROR(Data4!T$68),0,Data4!T$68)</f>
        <v>0</v>
      </c>
      <c r="N94" s="170">
        <f>IF(ISERROR(Data4!U$68),0,Data4!U$68)</f>
        <v>0</v>
      </c>
      <c r="O94" s="170">
        <f>IF(ISERROR(Data4!V$68),0,Data4!V$68)</f>
        <v>0</v>
      </c>
      <c r="P94" s="170">
        <f>IF(ISERROR(Data4!W$68),0,Data4!W$68)</f>
        <v>0</v>
      </c>
      <c r="Q94" s="170">
        <f>IF(ISERROR(Data4!X$68),0,Data4!X$68)</f>
        <v>0</v>
      </c>
      <c r="R94" s="170">
        <f>IF(ISERROR(Data4!Y$68),0,Data4!Y$68)</f>
        <v>0</v>
      </c>
      <c r="S94" s="170">
        <f>IF(ISERROR(Data4!Z$68),0,Data4!Z$68)</f>
        <v>0</v>
      </c>
      <c r="T94" s="170">
        <f>IF(ISERROR(Data4!AA$68),0,Data4!AA$68)</f>
        <v>0</v>
      </c>
      <c r="U94" s="170">
        <f>IF(ISERROR(Data4!AB$68),0,Data4!AB$68)</f>
        <v>0</v>
      </c>
      <c r="V94" s="170">
        <f>IF(ISERROR(Data4!AC$68),0,Data4!AC$68)</f>
        <v>0</v>
      </c>
      <c r="W94" s="170">
        <f>IF(ISERROR(Data4!AD$68),0,Data4!AD$68)</f>
        <v>0</v>
      </c>
      <c r="X94" s="170">
        <f>IF(ISERROR(Data4!AE$68),0,Data4!AE$68)</f>
        <v>0</v>
      </c>
      <c r="Y94" s="170">
        <f>IF(ISERROR(Data4!AF$68),0,Data4!AF$68)</f>
        <v>0</v>
      </c>
      <c r="Z94" s="170">
        <f>IF(ISERROR(Data4!AG$68),0,Data4!AG$68)</f>
        <v>0</v>
      </c>
      <c r="AA94" s="170">
        <f>IF(ISERROR(Data4!AH$68),0,Data4!AH$68)</f>
        <v>0</v>
      </c>
      <c r="AB94" s="170">
        <f>IF(ISERROR(Data4!AI$68),0,Data4!AI$68)</f>
        <v>0</v>
      </c>
      <c r="AC94" s="170">
        <f>IF(ISERROR(Data4!AJ$68),0,Data4!AJ$68)</f>
        <v>0</v>
      </c>
      <c r="AD94" s="170">
        <f>IF(ISERROR(Data4!AK$68),0,Data4!AK$68)</f>
        <v>0</v>
      </c>
      <c r="AE94" s="170">
        <f>IF(ISERROR(Data4!AL$68),0,Data4!AL$68)</f>
        <v>0</v>
      </c>
      <c r="AF94" s="170">
        <f>IF(ISERROR(Data4!AM$68),0,Data4!AM$68)</f>
        <v>0</v>
      </c>
      <c r="AG94" s="170">
        <f>IF(ISERROR(Data4!AN$68),0,Data4!AN$68)</f>
        <v>0</v>
      </c>
      <c r="AH94" s="170">
        <f>IF(ISERROR(Data4!AO$68),0,Data4!AO$68)</f>
        <v>0</v>
      </c>
      <c r="AI94" s="170">
        <f>IF(ISERROR(Data4!AP$68),0,Data4!AP$68)</f>
        <v>0</v>
      </c>
      <c r="AJ94" s="170">
        <f>IF(ISERROR(Data4!AQ$68),0,Data4!AQ$68)</f>
        <v>0</v>
      </c>
      <c r="AO94" s="3"/>
      <c r="AP94" s="3"/>
    </row>
    <row r="95" spans="2:42" hidden="1">
      <c r="B95" s="200" t="s">
        <v>349</v>
      </c>
      <c r="C95" s="182" t="str">
        <f>Data4!D$69</f>
        <v>-</v>
      </c>
      <c r="D95" s="66">
        <f>F95+NPV(FDN,G95:INDEX(G95:AJ95,PAL))</f>
        <v>0</v>
      </c>
      <c r="E95" s="170">
        <f t="shared" si="29"/>
        <v>0</v>
      </c>
      <c r="F95" s="170">
        <f>IF(ISERROR(Data4!M$69),0,Data4!M$69)</f>
        <v>0</v>
      </c>
      <c r="G95" s="170">
        <f>IF(ISERROR(Data4!N$69),0,Data4!N$69)</f>
        <v>0</v>
      </c>
      <c r="H95" s="170">
        <f>IF(ISERROR(Data4!O$69),0,Data4!O$69)</f>
        <v>0</v>
      </c>
      <c r="I95" s="170">
        <f>IF(ISERROR(Data4!P$69),0,Data4!P$69)</f>
        <v>0</v>
      </c>
      <c r="J95" s="170">
        <f>IF(ISERROR(Data4!Q$69),0,Data4!Q$69)</f>
        <v>0</v>
      </c>
      <c r="K95" s="170">
        <f>IF(ISERROR(Data4!R$69),0,Data4!R$69)</f>
        <v>0</v>
      </c>
      <c r="L95" s="170">
        <f>IF(ISERROR(Data4!S$69),0,Data4!S$69)</f>
        <v>0</v>
      </c>
      <c r="M95" s="170">
        <f>IF(ISERROR(Data4!T$69),0,Data4!T$69)</f>
        <v>0</v>
      </c>
      <c r="N95" s="170">
        <f>IF(ISERROR(Data4!U$69),0,Data4!U$69)</f>
        <v>0</v>
      </c>
      <c r="O95" s="170">
        <f>IF(ISERROR(Data4!V$69),0,Data4!V$69)</f>
        <v>0</v>
      </c>
      <c r="P95" s="170">
        <f>IF(ISERROR(Data4!W$69),0,Data4!W$69)</f>
        <v>0</v>
      </c>
      <c r="Q95" s="170">
        <f>IF(ISERROR(Data4!X$69),0,Data4!X$69)</f>
        <v>0</v>
      </c>
      <c r="R95" s="170">
        <f>IF(ISERROR(Data4!Y$69),0,Data4!Y$69)</f>
        <v>0</v>
      </c>
      <c r="S95" s="170">
        <f>IF(ISERROR(Data4!Z$69),0,Data4!Z$69)</f>
        <v>0</v>
      </c>
      <c r="T95" s="170">
        <f>IF(ISERROR(Data4!AA$69),0,Data4!AA$69)</f>
        <v>0</v>
      </c>
      <c r="U95" s="170">
        <f>IF(ISERROR(Data4!AB$69),0,Data4!AB$69)</f>
        <v>0</v>
      </c>
      <c r="V95" s="170">
        <f>IF(ISERROR(Data4!AC$69),0,Data4!AC$69)</f>
        <v>0</v>
      </c>
      <c r="W95" s="170">
        <f>IF(ISERROR(Data4!AD$69),0,Data4!AD$69)</f>
        <v>0</v>
      </c>
      <c r="X95" s="170">
        <f>IF(ISERROR(Data4!AE$69),0,Data4!AE$69)</f>
        <v>0</v>
      </c>
      <c r="Y95" s="170">
        <f>IF(ISERROR(Data4!AF$69),0,Data4!AF$69)</f>
        <v>0</v>
      </c>
      <c r="Z95" s="170">
        <f>IF(ISERROR(Data4!AG$69),0,Data4!AG$69)</f>
        <v>0</v>
      </c>
      <c r="AA95" s="170">
        <f>IF(ISERROR(Data4!AH$69),0,Data4!AH$69)</f>
        <v>0</v>
      </c>
      <c r="AB95" s="170">
        <f>IF(ISERROR(Data4!AI$69),0,Data4!AI$69)</f>
        <v>0</v>
      </c>
      <c r="AC95" s="170">
        <f>IF(ISERROR(Data4!AJ$69),0,Data4!AJ$69)</f>
        <v>0</v>
      </c>
      <c r="AD95" s="170">
        <f>IF(ISERROR(Data4!AK$69),0,Data4!AK$69)</f>
        <v>0</v>
      </c>
      <c r="AE95" s="170">
        <f>IF(ISERROR(Data4!AL$69),0,Data4!AL$69)</f>
        <v>0</v>
      </c>
      <c r="AF95" s="170">
        <f>IF(ISERROR(Data4!AM$69),0,Data4!AM$69)</f>
        <v>0</v>
      </c>
      <c r="AG95" s="170">
        <f>IF(ISERROR(Data4!AN$69),0,Data4!AN$69)</f>
        <v>0</v>
      </c>
      <c r="AH95" s="170">
        <f>IF(ISERROR(Data4!AO$69),0,Data4!AO$69)</f>
        <v>0</v>
      </c>
      <c r="AI95" s="170">
        <f>IF(ISERROR(Data4!AP$69),0,Data4!AP$69)</f>
        <v>0</v>
      </c>
      <c r="AJ95" s="170">
        <f>IF(ISERROR(Data4!AQ$69),0,Data4!AQ$69)</f>
        <v>0</v>
      </c>
      <c r="AO95" s="3"/>
      <c r="AP95" s="3"/>
    </row>
    <row r="96" spans="2:42" hidden="1">
      <c r="B96" s="200" t="s">
        <v>350</v>
      </c>
      <c r="C96" s="182" t="str">
        <f>Data4!D$70</f>
        <v>-</v>
      </c>
      <c r="D96" s="66">
        <f>F96+NPV(FDN,G96:INDEX(G96:AJ96,PAL))</f>
        <v>0</v>
      </c>
      <c r="E96" s="170">
        <f t="shared" si="29"/>
        <v>0</v>
      </c>
      <c r="F96" s="170">
        <f>IF(ISERROR(Data4!M$70),0,Data4!M$70)</f>
        <v>0</v>
      </c>
      <c r="G96" s="170">
        <f>IF(ISERROR(Data4!N$70),0,Data4!N$70)</f>
        <v>0</v>
      </c>
      <c r="H96" s="170">
        <f>IF(ISERROR(Data4!O$70),0,Data4!O$70)</f>
        <v>0</v>
      </c>
      <c r="I96" s="170">
        <f>IF(ISERROR(Data4!P$70),0,Data4!P$70)</f>
        <v>0</v>
      </c>
      <c r="J96" s="170">
        <f>IF(ISERROR(Data4!Q$70),0,Data4!Q$70)</f>
        <v>0</v>
      </c>
      <c r="K96" s="170">
        <f>IF(ISERROR(Data4!R$70),0,Data4!R$70)</f>
        <v>0</v>
      </c>
      <c r="L96" s="170">
        <f>IF(ISERROR(Data4!S$70),0,Data4!S$70)</f>
        <v>0</v>
      </c>
      <c r="M96" s="170">
        <f>IF(ISERROR(Data4!T$70),0,Data4!T$70)</f>
        <v>0</v>
      </c>
      <c r="N96" s="170">
        <f>IF(ISERROR(Data4!U$70),0,Data4!U$70)</f>
        <v>0</v>
      </c>
      <c r="O96" s="170">
        <f>IF(ISERROR(Data4!V$70),0,Data4!V$70)</f>
        <v>0</v>
      </c>
      <c r="P96" s="170">
        <f>IF(ISERROR(Data4!W$70),0,Data4!W$70)</f>
        <v>0</v>
      </c>
      <c r="Q96" s="170">
        <f>IF(ISERROR(Data4!X$70),0,Data4!X$70)</f>
        <v>0</v>
      </c>
      <c r="R96" s="170">
        <f>IF(ISERROR(Data4!Y$70),0,Data4!Y$70)</f>
        <v>0</v>
      </c>
      <c r="S96" s="170">
        <f>IF(ISERROR(Data4!Z$70),0,Data4!Z$70)</f>
        <v>0</v>
      </c>
      <c r="T96" s="170">
        <f>IF(ISERROR(Data4!AA$70),0,Data4!AA$70)</f>
        <v>0</v>
      </c>
      <c r="U96" s="170">
        <f>IF(ISERROR(Data4!AB$70),0,Data4!AB$70)</f>
        <v>0</v>
      </c>
      <c r="V96" s="170">
        <f>IF(ISERROR(Data4!AC$70),0,Data4!AC$70)</f>
        <v>0</v>
      </c>
      <c r="W96" s="170">
        <f>IF(ISERROR(Data4!AD$70),0,Data4!AD$70)</f>
        <v>0</v>
      </c>
      <c r="X96" s="170">
        <f>IF(ISERROR(Data4!AE$70),0,Data4!AE$70)</f>
        <v>0</v>
      </c>
      <c r="Y96" s="170">
        <f>IF(ISERROR(Data4!AF$70),0,Data4!AF$70)</f>
        <v>0</v>
      </c>
      <c r="Z96" s="170">
        <f>IF(ISERROR(Data4!AG$70),0,Data4!AG$70)</f>
        <v>0</v>
      </c>
      <c r="AA96" s="170">
        <f>IF(ISERROR(Data4!AH$70),0,Data4!AH$70)</f>
        <v>0</v>
      </c>
      <c r="AB96" s="170">
        <f>IF(ISERROR(Data4!AI$70),0,Data4!AI$70)</f>
        <v>0</v>
      </c>
      <c r="AC96" s="170">
        <f>IF(ISERROR(Data4!AJ$70),0,Data4!AJ$70)</f>
        <v>0</v>
      </c>
      <c r="AD96" s="170">
        <f>IF(ISERROR(Data4!AK$70),0,Data4!AK$70)</f>
        <v>0</v>
      </c>
      <c r="AE96" s="170">
        <f>IF(ISERROR(Data4!AL$70),0,Data4!AL$70)</f>
        <v>0</v>
      </c>
      <c r="AF96" s="170">
        <f>IF(ISERROR(Data4!AM$70),0,Data4!AM$70)</f>
        <v>0</v>
      </c>
      <c r="AG96" s="170">
        <f>IF(ISERROR(Data4!AN$70),0,Data4!AN$70)</f>
        <v>0</v>
      </c>
      <c r="AH96" s="170">
        <f>IF(ISERROR(Data4!AO$70),0,Data4!AO$70)</f>
        <v>0</v>
      </c>
      <c r="AI96" s="170">
        <f>IF(ISERROR(Data4!AP$70),0,Data4!AP$70)</f>
        <v>0</v>
      </c>
      <c r="AJ96" s="170">
        <f>IF(ISERROR(Data4!AQ$70),0,Data4!AQ$70)</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Data4!D$72</f>
        <v>-</v>
      </c>
      <c r="D98" s="66">
        <f>F98+NPV(FDN,G98:INDEX(G98:AJ98,PAL))</f>
        <v>0</v>
      </c>
      <c r="E98" s="66">
        <f>SUMIF($F$5:$AJ$5,"&lt;="&amp;PAL,$F98:$AJ98)</f>
        <v>0</v>
      </c>
      <c r="F98" s="170">
        <f>IF(ISERROR(Data4!M$72),0,Data4!M$72)</f>
        <v>0</v>
      </c>
      <c r="G98" s="170">
        <f>IF(ISERROR(Data4!N$72),0,Data4!N$72)</f>
        <v>0</v>
      </c>
      <c r="H98" s="170">
        <f>IF(ISERROR(Data4!O$72),0,Data4!O$72)</f>
        <v>0</v>
      </c>
      <c r="I98" s="170">
        <f>IF(ISERROR(Data4!P$72),0,Data4!P$72)</f>
        <v>0</v>
      </c>
      <c r="J98" s="170">
        <f>IF(ISERROR(Data4!Q$72),0,Data4!Q$72)</f>
        <v>0</v>
      </c>
      <c r="K98" s="170">
        <f>IF(ISERROR(Data4!R$72),0,Data4!R$72)</f>
        <v>0</v>
      </c>
      <c r="L98" s="170">
        <f>IF(ISERROR(Data4!S$72),0,Data4!S$72)</f>
        <v>0</v>
      </c>
      <c r="M98" s="170">
        <f>IF(ISERROR(Data4!T$72),0,Data4!T$72)</f>
        <v>0</v>
      </c>
      <c r="N98" s="170">
        <f>IF(ISERROR(Data4!U$72),0,Data4!U$72)</f>
        <v>0</v>
      </c>
      <c r="O98" s="170">
        <f>IF(ISERROR(Data4!V$72),0,Data4!V$72)</f>
        <v>0</v>
      </c>
      <c r="P98" s="170">
        <f>IF(ISERROR(Data4!W$72),0,Data4!W$72)</f>
        <v>0</v>
      </c>
      <c r="Q98" s="170">
        <f>IF(ISERROR(Data4!X$72),0,Data4!X$72)</f>
        <v>0</v>
      </c>
      <c r="R98" s="170">
        <f>IF(ISERROR(Data4!Y$72),0,Data4!Y$72)</f>
        <v>0</v>
      </c>
      <c r="S98" s="170">
        <f>IF(ISERROR(Data4!Z$72),0,Data4!Z$72)</f>
        <v>0</v>
      </c>
      <c r="T98" s="170">
        <f>IF(ISERROR(Data4!AA$72),0,Data4!AA$72)</f>
        <v>0</v>
      </c>
      <c r="U98" s="170">
        <f>IF(ISERROR(Data4!AB$72),0,Data4!AB$72)</f>
        <v>0</v>
      </c>
      <c r="V98" s="170">
        <f>IF(ISERROR(Data4!AC$72),0,Data4!AC$72)</f>
        <v>0</v>
      </c>
      <c r="W98" s="170">
        <f>IF(ISERROR(Data4!AD$72),0,Data4!AD$72)</f>
        <v>0</v>
      </c>
      <c r="X98" s="170">
        <f>IF(ISERROR(Data4!AE$72),0,Data4!AE$72)</f>
        <v>0</v>
      </c>
      <c r="Y98" s="170">
        <f>IF(ISERROR(Data4!AF$72),0,Data4!AF$72)</f>
        <v>0</v>
      </c>
      <c r="Z98" s="170">
        <f>IF(ISERROR(Data4!AG$72),0,Data4!AG$72)</f>
        <v>0</v>
      </c>
      <c r="AA98" s="170">
        <f>IF(ISERROR(Data4!AH$72),0,Data4!AH$72)</f>
        <v>0</v>
      </c>
      <c r="AB98" s="170">
        <f>IF(ISERROR(Data4!AI$72),0,Data4!AI$72)</f>
        <v>0</v>
      </c>
      <c r="AC98" s="170">
        <f>IF(ISERROR(Data4!AJ$72),0,Data4!AJ$72)</f>
        <v>0</v>
      </c>
      <c r="AD98" s="170">
        <f>IF(ISERROR(Data4!AK$72),0,Data4!AK$72)</f>
        <v>0</v>
      </c>
      <c r="AE98" s="170">
        <f>IF(ISERROR(Data4!AL$72),0,Data4!AL$72)</f>
        <v>0</v>
      </c>
      <c r="AF98" s="170">
        <f>IF(ISERROR(Data4!AM$72),0,Data4!AM$72)</f>
        <v>0</v>
      </c>
      <c r="AG98" s="170">
        <f>IF(ISERROR(Data4!AN$72),0,Data4!AN$72)</f>
        <v>0</v>
      </c>
      <c r="AH98" s="170">
        <f>IF(ISERROR(Data4!AO$72),0,Data4!AO$72)</f>
        <v>0</v>
      </c>
      <c r="AI98" s="170">
        <f>IF(ISERROR(Data4!AP$72),0,Data4!AP$72)</f>
        <v>0</v>
      </c>
      <c r="AJ98" s="170">
        <f>IF(ISERROR(Data4!AQ$72),0,Data4!AQ$72)</f>
        <v>0</v>
      </c>
      <c r="AO98" s="3"/>
      <c r="AP98" s="3"/>
    </row>
    <row r="99" spans="2:42" hidden="1">
      <c r="B99" s="200" t="s">
        <v>352</v>
      </c>
      <c r="C99" s="182" t="str">
        <f>Data4!D$73</f>
        <v>-</v>
      </c>
      <c r="D99" s="66">
        <f>F99+NPV(FDN,G99:INDEX(G99:AJ99,PAL))</f>
        <v>0</v>
      </c>
      <c r="E99" s="66">
        <f>SUMIF($F$5:$AJ$5,"&lt;="&amp;PAL,$F99:$AJ99)</f>
        <v>0</v>
      </c>
      <c r="F99" s="170">
        <f>IF(ISERROR(Data4!M$73),0,Data4!M$73)</f>
        <v>0</v>
      </c>
      <c r="G99" s="170">
        <f>IF(ISERROR(Data4!N$73),0,Data4!N$73)</f>
        <v>0</v>
      </c>
      <c r="H99" s="170">
        <f>IF(ISERROR(Data4!O$73),0,Data4!O$73)</f>
        <v>0</v>
      </c>
      <c r="I99" s="170">
        <f>IF(ISERROR(Data4!P$73),0,Data4!P$73)</f>
        <v>0</v>
      </c>
      <c r="J99" s="170">
        <f>IF(ISERROR(Data4!Q$73),0,Data4!Q$73)</f>
        <v>0</v>
      </c>
      <c r="K99" s="170">
        <f>IF(ISERROR(Data4!R$73),0,Data4!R$73)</f>
        <v>0</v>
      </c>
      <c r="L99" s="170">
        <f>IF(ISERROR(Data4!S$73),0,Data4!S$73)</f>
        <v>0</v>
      </c>
      <c r="M99" s="170">
        <f>IF(ISERROR(Data4!T$73),0,Data4!T$73)</f>
        <v>0</v>
      </c>
      <c r="N99" s="170">
        <f>IF(ISERROR(Data4!U$73),0,Data4!U$73)</f>
        <v>0</v>
      </c>
      <c r="O99" s="170">
        <f>IF(ISERROR(Data4!V$73),0,Data4!V$73)</f>
        <v>0</v>
      </c>
      <c r="P99" s="170">
        <f>IF(ISERROR(Data4!W$73),0,Data4!W$73)</f>
        <v>0</v>
      </c>
      <c r="Q99" s="170">
        <f>IF(ISERROR(Data4!X$73),0,Data4!X$73)</f>
        <v>0</v>
      </c>
      <c r="R99" s="170">
        <f>IF(ISERROR(Data4!Y$73),0,Data4!Y$73)</f>
        <v>0</v>
      </c>
      <c r="S99" s="170">
        <f>IF(ISERROR(Data4!Z$73),0,Data4!Z$73)</f>
        <v>0</v>
      </c>
      <c r="T99" s="170">
        <f>IF(ISERROR(Data4!AA$73),0,Data4!AA$73)</f>
        <v>0</v>
      </c>
      <c r="U99" s="170">
        <f>IF(ISERROR(Data4!AB$73),0,Data4!AB$73)</f>
        <v>0</v>
      </c>
      <c r="V99" s="170">
        <f>IF(ISERROR(Data4!AC$73),0,Data4!AC$73)</f>
        <v>0</v>
      </c>
      <c r="W99" s="170">
        <f>IF(ISERROR(Data4!AD$73),0,Data4!AD$73)</f>
        <v>0</v>
      </c>
      <c r="X99" s="170">
        <f>IF(ISERROR(Data4!AE$73),0,Data4!AE$73)</f>
        <v>0</v>
      </c>
      <c r="Y99" s="170">
        <f>IF(ISERROR(Data4!AF$73),0,Data4!AF$73)</f>
        <v>0</v>
      </c>
      <c r="Z99" s="170">
        <f>IF(ISERROR(Data4!AG$73),0,Data4!AG$73)</f>
        <v>0</v>
      </c>
      <c r="AA99" s="170">
        <f>IF(ISERROR(Data4!AH$73),0,Data4!AH$73)</f>
        <v>0</v>
      </c>
      <c r="AB99" s="170">
        <f>IF(ISERROR(Data4!AI$73),0,Data4!AI$73)</f>
        <v>0</v>
      </c>
      <c r="AC99" s="170">
        <f>IF(ISERROR(Data4!AJ$73),0,Data4!AJ$73)</f>
        <v>0</v>
      </c>
      <c r="AD99" s="170">
        <f>IF(ISERROR(Data4!AK$73),0,Data4!AK$73)</f>
        <v>0</v>
      </c>
      <c r="AE99" s="170">
        <f>IF(ISERROR(Data4!AL$73),0,Data4!AL$73)</f>
        <v>0</v>
      </c>
      <c r="AF99" s="170">
        <f>IF(ISERROR(Data4!AM$73),0,Data4!AM$73)</f>
        <v>0</v>
      </c>
      <c r="AG99" s="170">
        <f>IF(ISERROR(Data4!AN$73),0,Data4!AN$73)</f>
        <v>0</v>
      </c>
      <c r="AH99" s="170">
        <f>IF(ISERROR(Data4!AO$73),0,Data4!AO$73)</f>
        <v>0</v>
      </c>
      <c r="AI99" s="170">
        <f>IF(ISERROR(Data4!AP$73),0,Data4!AP$73)</f>
        <v>0</v>
      </c>
      <c r="AJ99" s="170">
        <f>IF(ISERROR(Data4!AQ$73),0,Data4!AQ$73)</f>
        <v>0</v>
      </c>
      <c r="AO99" s="3"/>
      <c r="AP99" s="3"/>
    </row>
    <row r="100" spans="2:42" hidden="1">
      <c r="B100" s="200" t="s">
        <v>353</v>
      </c>
      <c r="C100" s="182" t="str">
        <f>Data4!D$74</f>
        <v>-</v>
      </c>
      <c r="D100" s="66">
        <f>F100+NPV(FDN,G100:INDEX(G100:AJ100,PAL))</f>
        <v>0</v>
      </c>
      <c r="E100" s="66">
        <f>SUMIF($F$5:$AJ$5,"&lt;="&amp;PAL,$F100:$AJ100)</f>
        <v>0</v>
      </c>
      <c r="F100" s="170">
        <f>IF(ISERROR(Data4!M$74),0,Data4!M$74)</f>
        <v>0</v>
      </c>
      <c r="G100" s="170">
        <f>IF(ISERROR(Data4!N$74),0,Data4!N$74)</f>
        <v>0</v>
      </c>
      <c r="H100" s="170">
        <f>IF(ISERROR(Data4!O$74),0,Data4!O$74)</f>
        <v>0</v>
      </c>
      <c r="I100" s="170">
        <f>IF(ISERROR(Data4!P$74),0,Data4!P$74)</f>
        <v>0</v>
      </c>
      <c r="J100" s="170">
        <f>IF(ISERROR(Data4!Q$74),0,Data4!Q$74)</f>
        <v>0</v>
      </c>
      <c r="K100" s="170">
        <f>IF(ISERROR(Data4!R$74),0,Data4!R$74)</f>
        <v>0</v>
      </c>
      <c r="L100" s="170">
        <f>IF(ISERROR(Data4!S$74),0,Data4!S$74)</f>
        <v>0</v>
      </c>
      <c r="M100" s="170">
        <f>IF(ISERROR(Data4!T$74),0,Data4!T$74)</f>
        <v>0</v>
      </c>
      <c r="N100" s="170">
        <f>IF(ISERROR(Data4!U$74),0,Data4!U$74)</f>
        <v>0</v>
      </c>
      <c r="O100" s="170">
        <f>IF(ISERROR(Data4!V$74),0,Data4!V$74)</f>
        <v>0</v>
      </c>
      <c r="P100" s="170">
        <f>IF(ISERROR(Data4!W$74),0,Data4!W$74)</f>
        <v>0</v>
      </c>
      <c r="Q100" s="170">
        <f>IF(ISERROR(Data4!X$74),0,Data4!X$74)</f>
        <v>0</v>
      </c>
      <c r="R100" s="170">
        <f>IF(ISERROR(Data4!Y$74),0,Data4!Y$74)</f>
        <v>0</v>
      </c>
      <c r="S100" s="170">
        <f>IF(ISERROR(Data4!Z$74),0,Data4!Z$74)</f>
        <v>0</v>
      </c>
      <c r="T100" s="170">
        <f>IF(ISERROR(Data4!AA$74),0,Data4!AA$74)</f>
        <v>0</v>
      </c>
      <c r="U100" s="170">
        <f>IF(ISERROR(Data4!AB$74),0,Data4!AB$74)</f>
        <v>0</v>
      </c>
      <c r="V100" s="170">
        <f>IF(ISERROR(Data4!AC$74),0,Data4!AC$74)</f>
        <v>0</v>
      </c>
      <c r="W100" s="170">
        <f>IF(ISERROR(Data4!AD$74),0,Data4!AD$74)</f>
        <v>0</v>
      </c>
      <c r="X100" s="170">
        <f>IF(ISERROR(Data4!AE$74),0,Data4!AE$74)</f>
        <v>0</v>
      </c>
      <c r="Y100" s="170">
        <f>IF(ISERROR(Data4!AF$74),0,Data4!AF$74)</f>
        <v>0</v>
      </c>
      <c r="Z100" s="170">
        <f>IF(ISERROR(Data4!AG$74),0,Data4!AG$74)</f>
        <v>0</v>
      </c>
      <c r="AA100" s="170">
        <f>IF(ISERROR(Data4!AH$74),0,Data4!AH$74)</f>
        <v>0</v>
      </c>
      <c r="AB100" s="170">
        <f>IF(ISERROR(Data4!AI$74),0,Data4!AI$74)</f>
        <v>0</v>
      </c>
      <c r="AC100" s="170">
        <f>IF(ISERROR(Data4!AJ$74),0,Data4!AJ$74)</f>
        <v>0</v>
      </c>
      <c r="AD100" s="170">
        <f>IF(ISERROR(Data4!AK$74),0,Data4!AK$74)</f>
        <v>0</v>
      </c>
      <c r="AE100" s="170">
        <f>IF(ISERROR(Data4!AL$74),0,Data4!AL$74)</f>
        <v>0</v>
      </c>
      <c r="AF100" s="170">
        <f>IF(ISERROR(Data4!AM$74),0,Data4!AM$74)</f>
        <v>0</v>
      </c>
      <c r="AG100" s="170">
        <f>IF(ISERROR(Data4!AN$74),0,Data4!AN$74)</f>
        <v>0</v>
      </c>
      <c r="AH100" s="170">
        <f>IF(ISERROR(Data4!AO$74),0,Data4!AO$74)</f>
        <v>0</v>
      </c>
      <c r="AI100" s="170">
        <f>IF(ISERROR(Data4!AP$74),0,Data4!AP$74)</f>
        <v>0</v>
      </c>
      <c r="AJ100" s="170">
        <f>IF(ISERROR(Data4!AQ$74),0,Data4!AQ$74)</f>
        <v>0</v>
      </c>
      <c r="AO100" s="3"/>
      <c r="AP100" s="3"/>
    </row>
  </sheetData>
  <sheetProtection algorithmName="SHA-512" hashValue="ib/kHsL7E2zk1QsVTmn6hMv2zHNkYHp5H/jhglf98Mpkcn5N7umsn/8dJ57XGw4Igm74UKI87Liy5993dGGcXA==" saltValue="HIEq/WaXgZq3/OmtQScRDQ==" spinCount="100000" sheet="1" objects="1" scenarios="1"/>
  <mergeCells count="5">
    <mergeCell ref="B86:C86"/>
    <mergeCell ref="C2:E2"/>
    <mergeCell ref="C3:E3"/>
    <mergeCell ref="C4:E4"/>
    <mergeCell ref="AP4:AY4"/>
  </mergeCells>
  <conditionalFormatting sqref="B7:C48 B56:C56 B49:B55 B57:B59">
    <cfRule type="expression" dxfId="144" priority="4" stopIfTrue="1">
      <formula>$AO7=1</formula>
    </cfRule>
  </conditionalFormatting>
  <conditionalFormatting sqref="C4:E4">
    <cfRule type="expression" dxfId="143" priority="3" stopIfTrue="1">
      <formula>LEN($C$4)&gt;0</formula>
    </cfRule>
  </conditionalFormatting>
  <conditionalFormatting sqref="B88:C100">
    <cfRule type="expression" dxfId="142" priority="5" stopIfTrue="1">
      <formula>#REF!=1</formula>
    </cfRule>
  </conditionalFormatting>
  <conditionalFormatting sqref="C57:C59">
    <cfRule type="expression" dxfId="141"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8" width="9.140625" style="3" customWidth="1"/>
    <col min="39" max="39" width="9.140625" style="3" hidden="1" customWidth="1"/>
    <col min="40" max="40" width="21.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"""&amp;Data0!O7&amp;""""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Data4!D$76</f>
        <v>-</v>
      </c>
      <c r="D90" s="170">
        <f>F90+NPV(FDN,G90:INDEX(G90:AJ90,PAL))</f>
        <v>0</v>
      </c>
      <c r="E90" s="170">
        <f t="shared" ref="E90:E96" si="29">SUMIF($F$5:$AJ$5,"&lt;="&amp;PAL,$F90:$AJ90)</f>
        <v>0</v>
      </c>
      <c r="F90" s="170">
        <f>IF(ISERROR(Data4!M$76),0,Data4!M$76)</f>
        <v>0</v>
      </c>
      <c r="G90" s="170">
        <f>IF(ISERROR(Data4!N$76),0,Data4!N$76)</f>
        <v>0</v>
      </c>
      <c r="H90" s="170">
        <f>IF(ISERROR(Data4!O$76),0,Data4!O$76)</f>
        <v>0</v>
      </c>
      <c r="I90" s="170">
        <f>IF(ISERROR(Data4!P$76),0,Data4!P$76)</f>
        <v>0</v>
      </c>
      <c r="J90" s="170">
        <f>IF(ISERROR(Data4!Q$76),0,Data4!Q$76)</f>
        <v>0</v>
      </c>
      <c r="K90" s="170">
        <f>IF(ISERROR(Data4!R$76),0,Data4!R$76)</f>
        <v>0</v>
      </c>
      <c r="L90" s="170">
        <f>IF(ISERROR(Data4!S$76),0,Data4!S$76)</f>
        <v>0</v>
      </c>
      <c r="M90" s="170">
        <f>IF(ISERROR(Data4!T$76),0,Data4!T$76)</f>
        <v>0</v>
      </c>
      <c r="N90" s="170">
        <f>IF(ISERROR(Data4!U$76),0,Data4!U$76)</f>
        <v>0</v>
      </c>
      <c r="O90" s="170">
        <f>IF(ISERROR(Data4!V$76),0,Data4!V$76)</f>
        <v>0</v>
      </c>
      <c r="P90" s="170">
        <f>IF(ISERROR(Data4!W$76),0,Data4!W$76)</f>
        <v>0</v>
      </c>
      <c r="Q90" s="170">
        <f>IF(ISERROR(Data4!X$76),0,Data4!X$76)</f>
        <v>0</v>
      </c>
      <c r="R90" s="170">
        <f>IF(ISERROR(Data4!Y$76),0,Data4!Y$76)</f>
        <v>0</v>
      </c>
      <c r="S90" s="170">
        <f>IF(ISERROR(Data4!Z$76),0,Data4!Z$76)</f>
        <v>0</v>
      </c>
      <c r="T90" s="170">
        <f>IF(ISERROR(Data4!AA$76),0,Data4!AA$76)</f>
        <v>0</v>
      </c>
      <c r="U90" s="170">
        <f>IF(ISERROR(Data4!AB$76),0,Data4!AB$76)</f>
        <v>0</v>
      </c>
      <c r="V90" s="170">
        <f>IF(ISERROR(Data4!AC$76),0,Data4!AC$76)</f>
        <v>0</v>
      </c>
      <c r="W90" s="170">
        <f>IF(ISERROR(Data4!AD$76),0,Data4!AD$76)</f>
        <v>0</v>
      </c>
      <c r="X90" s="170">
        <f>IF(ISERROR(Data4!AE$76),0,Data4!AE$76)</f>
        <v>0</v>
      </c>
      <c r="Y90" s="170">
        <f>IF(ISERROR(Data4!AF$76),0,Data4!AF$76)</f>
        <v>0</v>
      </c>
      <c r="Z90" s="170">
        <f>IF(ISERROR(Data4!AG$76),0,Data4!AG$76)</f>
        <v>0</v>
      </c>
      <c r="AA90" s="170">
        <f>IF(ISERROR(Data4!AH$76),0,Data4!AH$76)</f>
        <v>0</v>
      </c>
      <c r="AB90" s="170">
        <f>IF(ISERROR(Data4!AI$76),0,Data4!AI$76)</f>
        <v>0</v>
      </c>
      <c r="AC90" s="170">
        <f>IF(ISERROR(Data4!AJ$76),0,Data4!AJ$76)</f>
        <v>0</v>
      </c>
      <c r="AD90" s="170">
        <f>IF(ISERROR(Data4!AK$76),0,Data4!AK$76)</f>
        <v>0</v>
      </c>
      <c r="AE90" s="170">
        <f>IF(ISERROR(Data4!AL$76),0,Data4!AL$76)</f>
        <v>0</v>
      </c>
      <c r="AF90" s="170">
        <f>IF(ISERROR(Data4!AM$76),0,Data4!AM$76)</f>
        <v>0</v>
      </c>
      <c r="AG90" s="170">
        <f>IF(ISERROR(Data4!AN$76),0,Data4!AN$76)</f>
        <v>0</v>
      </c>
      <c r="AH90" s="170">
        <f>IF(ISERROR(Data4!AO$76),0,Data4!AO$76)</f>
        <v>0</v>
      </c>
      <c r="AI90" s="170">
        <f>IF(ISERROR(Data4!AP$76),0,Data4!AP$76)</f>
        <v>0</v>
      </c>
      <c r="AJ90" s="170">
        <f>IF(ISERROR(Data4!AQ$76),0,Data4!AQ$76)</f>
        <v>0</v>
      </c>
      <c r="AO90" s="3"/>
      <c r="AP90" s="3"/>
    </row>
    <row r="91" spans="2:42" hidden="1">
      <c r="B91" s="200" t="s">
        <v>52</v>
      </c>
      <c r="C91" s="182" t="str">
        <f>Data4!D$77</f>
        <v>-</v>
      </c>
      <c r="D91" s="66">
        <f>F91+NPV(FDN,G91:INDEX(G91:AJ91,PAL))</f>
        <v>0</v>
      </c>
      <c r="E91" s="170">
        <f t="shared" si="29"/>
        <v>0</v>
      </c>
      <c r="F91" s="170">
        <f>IF(ISERROR(Data4!M$77),0,Data4!M$77)</f>
        <v>0</v>
      </c>
      <c r="G91" s="170">
        <f>IF(ISERROR(Data4!N$77),0,Data4!N$77)</f>
        <v>0</v>
      </c>
      <c r="H91" s="170">
        <f>IF(ISERROR(Data4!O$77),0,Data4!O$77)</f>
        <v>0</v>
      </c>
      <c r="I91" s="170">
        <f>IF(ISERROR(Data4!P$77),0,Data4!P$77)</f>
        <v>0</v>
      </c>
      <c r="J91" s="170">
        <f>IF(ISERROR(Data4!Q$77),0,Data4!Q$77)</f>
        <v>0</v>
      </c>
      <c r="K91" s="170">
        <f>IF(ISERROR(Data4!R$77),0,Data4!R$77)</f>
        <v>0</v>
      </c>
      <c r="L91" s="170">
        <f>IF(ISERROR(Data4!S$77),0,Data4!S$77)</f>
        <v>0</v>
      </c>
      <c r="M91" s="170">
        <f>IF(ISERROR(Data4!T$77),0,Data4!T$77)</f>
        <v>0</v>
      </c>
      <c r="N91" s="170">
        <f>IF(ISERROR(Data4!U$77),0,Data4!U$77)</f>
        <v>0</v>
      </c>
      <c r="O91" s="170">
        <f>IF(ISERROR(Data4!V$77),0,Data4!V$77)</f>
        <v>0</v>
      </c>
      <c r="P91" s="170">
        <f>IF(ISERROR(Data4!W$77),0,Data4!W$77)</f>
        <v>0</v>
      </c>
      <c r="Q91" s="170">
        <f>IF(ISERROR(Data4!X$77),0,Data4!X$77)</f>
        <v>0</v>
      </c>
      <c r="R91" s="170">
        <f>IF(ISERROR(Data4!Y$77),0,Data4!Y$77)</f>
        <v>0</v>
      </c>
      <c r="S91" s="170">
        <f>IF(ISERROR(Data4!Z$77),0,Data4!Z$77)</f>
        <v>0</v>
      </c>
      <c r="T91" s="170">
        <f>IF(ISERROR(Data4!AA$77),0,Data4!AA$77)</f>
        <v>0</v>
      </c>
      <c r="U91" s="170">
        <f>IF(ISERROR(Data4!AB$77),0,Data4!AB$77)</f>
        <v>0</v>
      </c>
      <c r="V91" s="170">
        <f>IF(ISERROR(Data4!AC$77),0,Data4!AC$77)</f>
        <v>0</v>
      </c>
      <c r="W91" s="170">
        <f>IF(ISERROR(Data4!AD$77),0,Data4!AD$77)</f>
        <v>0</v>
      </c>
      <c r="X91" s="170">
        <f>IF(ISERROR(Data4!AE$77),0,Data4!AE$77)</f>
        <v>0</v>
      </c>
      <c r="Y91" s="170">
        <f>IF(ISERROR(Data4!AF$77),0,Data4!AF$77)</f>
        <v>0</v>
      </c>
      <c r="Z91" s="170">
        <f>IF(ISERROR(Data4!AG$77),0,Data4!AG$77)</f>
        <v>0</v>
      </c>
      <c r="AA91" s="170">
        <f>IF(ISERROR(Data4!AH$77),0,Data4!AH$77)</f>
        <v>0</v>
      </c>
      <c r="AB91" s="170">
        <f>IF(ISERROR(Data4!AI$77),0,Data4!AI$77)</f>
        <v>0</v>
      </c>
      <c r="AC91" s="170">
        <f>IF(ISERROR(Data4!AJ$77),0,Data4!AJ$77)</f>
        <v>0</v>
      </c>
      <c r="AD91" s="170">
        <f>IF(ISERROR(Data4!AK$77),0,Data4!AK$77)</f>
        <v>0</v>
      </c>
      <c r="AE91" s="170">
        <f>IF(ISERROR(Data4!AL$77),0,Data4!AL$77)</f>
        <v>0</v>
      </c>
      <c r="AF91" s="170">
        <f>IF(ISERROR(Data4!AM$77),0,Data4!AM$77)</f>
        <v>0</v>
      </c>
      <c r="AG91" s="170">
        <f>IF(ISERROR(Data4!AN$77),0,Data4!AN$77)</f>
        <v>0</v>
      </c>
      <c r="AH91" s="170">
        <f>IF(ISERROR(Data4!AO$77),0,Data4!AO$77)</f>
        <v>0</v>
      </c>
      <c r="AI91" s="170">
        <f>IF(ISERROR(Data4!AP$77),0,Data4!AP$77)</f>
        <v>0</v>
      </c>
      <c r="AJ91" s="170">
        <f>IF(ISERROR(Data4!AQ$77),0,Data4!AQ$77)</f>
        <v>0</v>
      </c>
      <c r="AO91" s="3"/>
      <c r="AP91" s="3"/>
    </row>
    <row r="92" spans="2:42" hidden="1">
      <c r="B92" s="200" t="s">
        <v>346</v>
      </c>
      <c r="C92" s="182" t="str">
        <f>Data4!D$78</f>
        <v>-</v>
      </c>
      <c r="D92" s="66">
        <f>F92+NPV(FDN,G92:INDEX(G92:AJ92,PAL))</f>
        <v>0</v>
      </c>
      <c r="E92" s="170">
        <f t="shared" si="29"/>
        <v>0</v>
      </c>
      <c r="F92" s="170">
        <f>IF(ISERROR(Data4!M$78),0,Data4!M$78)</f>
        <v>0</v>
      </c>
      <c r="G92" s="170">
        <f>IF(ISERROR(Data4!N$78),0,Data4!N$78)</f>
        <v>0</v>
      </c>
      <c r="H92" s="170">
        <f>IF(ISERROR(Data4!O$78),0,Data4!O$78)</f>
        <v>0</v>
      </c>
      <c r="I92" s="170">
        <f>IF(ISERROR(Data4!P$78),0,Data4!P$78)</f>
        <v>0</v>
      </c>
      <c r="J92" s="170">
        <f>IF(ISERROR(Data4!Q$78),0,Data4!Q$78)</f>
        <v>0</v>
      </c>
      <c r="K92" s="170">
        <f>IF(ISERROR(Data4!R$78),0,Data4!R$78)</f>
        <v>0</v>
      </c>
      <c r="L92" s="170">
        <f>IF(ISERROR(Data4!S$78),0,Data4!S$78)</f>
        <v>0</v>
      </c>
      <c r="M92" s="170">
        <f>IF(ISERROR(Data4!T$78),0,Data4!T$78)</f>
        <v>0</v>
      </c>
      <c r="N92" s="170">
        <f>IF(ISERROR(Data4!U$78),0,Data4!U$78)</f>
        <v>0</v>
      </c>
      <c r="O92" s="170">
        <f>IF(ISERROR(Data4!V$78),0,Data4!V$78)</f>
        <v>0</v>
      </c>
      <c r="P92" s="170">
        <f>IF(ISERROR(Data4!W$78),0,Data4!W$78)</f>
        <v>0</v>
      </c>
      <c r="Q92" s="170">
        <f>IF(ISERROR(Data4!X$78),0,Data4!X$78)</f>
        <v>0</v>
      </c>
      <c r="R92" s="170">
        <f>IF(ISERROR(Data4!Y$78),0,Data4!Y$78)</f>
        <v>0</v>
      </c>
      <c r="S92" s="170">
        <f>IF(ISERROR(Data4!Z$78),0,Data4!Z$78)</f>
        <v>0</v>
      </c>
      <c r="T92" s="170">
        <f>IF(ISERROR(Data4!AA$78),0,Data4!AA$78)</f>
        <v>0</v>
      </c>
      <c r="U92" s="170">
        <f>IF(ISERROR(Data4!AB$78),0,Data4!AB$78)</f>
        <v>0</v>
      </c>
      <c r="V92" s="170">
        <f>IF(ISERROR(Data4!AC$78),0,Data4!AC$78)</f>
        <v>0</v>
      </c>
      <c r="W92" s="170">
        <f>IF(ISERROR(Data4!AD$78),0,Data4!AD$78)</f>
        <v>0</v>
      </c>
      <c r="X92" s="170">
        <f>IF(ISERROR(Data4!AE$78),0,Data4!AE$78)</f>
        <v>0</v>
      </c>
      <c r="Y92" s="170">
        <f>IF(ISERROR(Data4!AF$78),0,Data4!AF$78)</f>
        <v>0</v>
      </c>
      <c r="Z92" s="170">
        <f>IF(ISERROR(Data4!AG$78),0,Data4!AG$78)</f>
        <v>0</v>
      </c>
      <c r="AA92" s="170">
        <f>IF(ISERROR(Data4!AH$78),0,Data4!AH$78)</f>
        <v>0</v>
      </c>
      <c r="AB92" s="170">
        <f>IF(ISERROR(Data4!AI$78),0,Data4!AI$78)</f>
        <v>0</v>
      </c>
      <c r="AC92" s="170">
        <f>IF(ISERROR(Data4!AJ$78),0,Data4!AJ$78)</f>
        <v>0</v>
      </c>
      <c r="AD92" s="170">
        <f>IF(ISERROR(Data4!AK$78),0,Data4!AK$78)</f>
        <v>0</v>
      </c>
      <c r="AE92" s="170">
        <f>IF(ISERROR(Data4!AL$78),0,Data4!AL$78)</f>
        <v>0</v>
      </c>
      <c r="AF92" s="170">
        <f>IF(ISERROR(Data4!AM$78),0,Data4!AM$78)</f>
        <v>0</v>
      </c>
      <c r="AG92" s="170">
        <f>IF(ISERROR(Data4!AN$78),0,Data4!AN$78)</f>
        <v>0</v>
      </c>
      <c r="AH92" s="170">
        <f>IF(ISERROR(Data4!AO$78),0,Data4!AO$78)</f>
        <v>0</v>
      </c>
      <c r="AI92" s="170">
        <f>IF(ISERROR(Data4!AP$78),0,Data4!AP$78)</f>
        <v>0</v>
      </c>
      <c r="AJ92" s="170">
        <f>IF(ISERROR(Data4!AQ$78),0,Data4!AQ$78)</f>
        <v>0</v>
      </c>
      <c r="AO92" s="3"/>
      <c r="AP92" s="3"/>
    </row>
    <row r="93" spans="2:42" hidden="1">
      <c r="B93" s="200" t="s">
        <v>347</v>
      </c>
      <c r="C93" s="182" t="str">
        <f>Data4!D$79</f>
        <v>-</v>
      </c>
      <c r="D93" s="66">
        <f>F93+NPV(FDN,G93:INDEX(G93:AJ93,PAL))</f>
        <v>0</v>
      </c>
      <c r="E93" s="170">
        <f t="shared" si="29"/>
        <v>0</v>
      </c>
      <c r="F93" s="170">
        <f>IF(ISERROR(Data4!M$79),0,Data4!M$79)</f>
        <v>0</v>
      </c>
      <c r="G93" s="170">
        <f>IF(ISERROR(Data4!N$79),0,Data4!N$79)</f>
        <v>0</v>
      </c>
      <c r="H93" s="170">
        <f>IF(ISERROR(Data4!O$79),0,Data4!O$79)</f>
        <v>0</v>
      </c>
      <c r="I93" s="170">
        <f>IF(ISERROR(Data4!P$79),0,Data4!P$79)</f>
        <v>0</v>
      </c>
      <c r="J93" s="170">
        <f>IF(ISERROR(Data4!Q$79),0,Data4!Q$79)</f>
        <v>0</v>
      </c>
      <c r="K93" s="170">
        <f>IF(ISERROR(Data4!R$79),0,Data4!R$79)</f>
        <v>0</v>
      </c>
      <c r="L93" s="170">
        <f>IF(ISERROR(Data4!S$79),0,Data4!S$79)</f>
        <v>0</v>
      </c>
      <c r="M93" s="170">
        <f>IF(ISERROR(Data4!T$79),0,Data4!T$79)</f>
        <v>0</v>
      </c>
      <c r="N93" s="170">
        <f>IF(ISERROR(Data4!U$79),0,Data4!U$79)</f>
        <v>0</v>
      </c>
      <c r="O93" s="170">
        <f>IF(ISERROR(Data4!V$79),0,Data4!V$79)</f>
        <v>0</v>
      </c>
      <c r="P93" s="170">
        <f>IF(ISERROR(Data4!W$79),0,Data4!W$79)</f>
        <v>0</v>
      </c>
      <c r="Q93" s="170">
        <f>IF(ISERROR(Data4!X$79),0,Data4!X$79)</f>
        <v>0</v>
      </c>
      <c r="R93" s="170">
        <f>IF(ISERROR(Data4!Y$79),0,Data4!Y$79)</f>
        <v>0</v>
      </c>
      <c r="S93" s="170">
        <f>IF(ISERROR(Data4!Z$79),0,Data4!Z$79)</f>
        <v>0</v>
      </c>
      <c r="T93" s="170">
        <f>IF(ISERROR(Data4!AA$79),0,Data4!AA$79)</f>
        <v>0</v>
      </c>
      <c r="U93" s="170">
        <f>IF(ISERROR(Data4!AB$79),0,Data4!AB$79)</f>
        <v>0</v>
      </c>
      <c r="V93" s="170">
        <f>IF(ISERROR(Data4!AC$79),0,Data4!AC$79)</f>
        <v>0</v>
      </c>
      <c r="W93" s="170">
        <f>IF(ISERROR(Data4!AD$79),0,Data4!AD$79)</f>
        <v>0</v>
      </c>
      <c r="X93" s="170">
        <f>IF(ISERROR(Data4!AE$79),0,Data4!AE$79)</f>
        <v>0</v>
      </c>
      <c r="Y93" s="170">
        <f>IF(ISERROR(Data4!AF$79),0,Data4!AF$79)</f>
        <v>0</v>
      </c>
      <c r="Z93" s="170">
        <f>IF(ISERROR(Data4!AG$79),0,Data4!AG$79)</f>
        <v>0</v>
      </c>
      <c r="AA93" s="170">
        <f>IF(ISERROR(Data4!AH$79),0,Data4!AH$79)</f>
        <v>0</v>
      </c>
      <c r="AB93" s="170">
        <f>IF(ISERROR(Data4!AI$79),0,Data4!AI$79)</f>
        <v>0</v>
      </c>
      <c r="AC93" s="170">
        <f>IF(ISERROR(Data4!AJ$79),0,Data4!AJ$79)</f>
        <v>0</v>
      </c>
      <c r="AD93" s="170">
        <f>IF(ISERROR(Data4!AK$79),0,Data4!AK$79)</f>
        <v>0</v>
      </c>
      <c r="AE93" s="170">
        <f>IF(ISERROR(Data4!AL$79),0,Data4!AL$79)</f>
        <v>0</v>
      </c>
      <c r="AF93" s="170">
        <f>IF(ISERROR(Data4!AM$79),0,Data4!AM$79)</f>
        <v>0</v>
      </c>
      <c r="AG93" s="170">
        <f>IF(ISERROR(Data4!AN$79),0,Data4!AN$79)</f>
        <v>0</v>
      </c>
      <c r="AH93" s="170">
        <f>IF(ISERROR(Data4!AO$79),0,Data4!AO$79)</f>
        <v>0</v>
      </c>
      <c r="AI93" s="170">
        <f>IF(ISERROR(Data4!AP$79),0,Data4!AP$79)</f>
        <v>0</v>
      </c>
      <c r="AJ93" s="170">
        <f>IF(ISERROR(Data4!AQ$79),0,Data4!AQ$79)</f>
        <v>0</v>
      </c>
      <c r="AO93" s="3"/>
      <c r="AP93" s="3"/>
    </row>
    <row r="94" spans="2:42" hidden="1">
      <c r="B94" s="200" t="s">
        <v>348</v>
      </c>
      <c r="C94" s="182" t="str">
        <f>Data4!D$80</f>
        <v>-</v>
      </c>
      <c r="D94" s="66">
        <f>F94+NPV(FDN,G94:INDEX(G94:AJ94,PAL))</f>
        <v>0</v>
      </c>
      <c r="E94" s="170">
        <f t="shared" si="29"/>
        <v>0</v>
      </c>
      <c r="F94" s="170">
        <f>IF(ISERROR(Data4!M$80),0,Data4!M$80)</f>
        <v>0</v>
      </c>
      <c r="G94" s="170">
        <f>IF(ISERROR(Data4!N$80),0,Data4!N$80)</f>
        <v>0</v>
      </c>
      <c r="H94" s="170">
        <f>IF(ISERROR(Data4!O$80),0,Data4!O$80)</f>
        <v>0</v>
      </c>
      <c r="I94" s="170">
        <f>IF(ISERROR(Data4!P$80),0,Data4!P$80)</f>
        <v>0</v>
      </c>
      <c r="J94" s="170">
        <f>IF(ISERROR(Data4!Q$80),0,Data4!Q$80)</f>
        <v>0</v>
      </c>
      <c r="K94" s="170">
        <f>IF(ISERROR(Data4!R$80),0,Data4!R$80)</f>
        <v>0</v>
      </c>
      <c r="L94" s="170">
        <f>IF(ISERROR(Data4!S$80),0,Data4!S$80)</f>
        <v>0</v>
      </c>
      <c r="M94" s="170">
        <f>IF(ISERROR(Data4!T$80),0,Data4!T$80)</f>
        <v>0</v>
      </c>
      <c r="N94" s="170">
        <f>IF(ISERROR(Data4!U$80),0,Data4!U$80)</f>
        <v>0</v>
      </c>
      <c r="O94" s="170">
        <f>IF(ISERROR(Data4!V$80),0,Data4!V$80)</f>
        <v>0</v>
      </c>
      <c r="P94" s="170">
        <f>IF(ISERROR(Data4!W$80),0,Data4!W$80)</f>
        <v>0</v>
      </c>
      <c r="Q94" s="170">
        <f>IF(ISERROR(Data4!X$80),0,Data4!X$80)</f>
        <v>0</v>
      </c>
      <c r="R94" s="170">
        <f>IF(ISERROR(Data4!Y$80),0,Data4!Y$80)</f>
        <v>0</v>
      </c>
      <c r="S94" s="170">
        <f>IF(ISERROR(Data4!Z$80),0,Data4!Z$80)</f>
        <v>0</v>
      </c>
      <c r="T94" s="170">
        <f>IF(ISERROR(Data4!AA$80),0,Data4!AA$80)</f>
        <v>0</v>
      </c>
      <c r="U94" s="170">
        <f>IF(ISERROR(Data4!AB$80),0,Data4!AB$80)</f>
        <v>0</v>
      </c>
      <c r="V94" s="170">
        <f>IF(ISERROR(Data4!AC$80),0,Data4!AC$80)</f>
        <v>0</v>
      </c>
      <c r="W94" s="170">
        <f>IF(ISERROR(Data4!AD$80),0,Data4!AD$80)</f>
        <v>0</v>
      </c>
      <c r="X94" s="170">
        <f>IF(ISERROR(Data4!AE$80),0,Data4!AE$80)</f>
        <v>0</v>
      </c>
      <c r="Y94" s="170">
        <f>IF(ISERROR(Data4!AF$80),0,Data4!AF$80)</f>
        <v>0</v>
      </c>
      <c r="Z94" s="170">
        <f>IF(ISERROR(Data4!AG$80),0,Data4!AG$80)</f>
        <v>0</v>
      </c>
      <c r="AA94" s="170">
        <f>IF(ISERROR(Data4!AH$80),0,Data4!AH$80)</f>
        <v>0</v>
      </c>
      <c r="AB94" s="170">
        <f>IF(ISERROR(Data4!AI$80),0,Data4!AI$80)</f>
        <v>0</v>
      </c>
      <c r="AC94" s="170">
        <f>IF(ISERROR(Data4!AJ$80),0,Data4!AJ$80)</f>
        <v>0</v>
      </c>
      <c r="AD94" s="170">
        <f>IF(ISERROR(Data4!AK$80),0,Data4!AK$80)</f>
        <v>0</v>
      </c>
      <c r="AE94" s="170">
        <f>IF(ISERROR(Data4!AL$80),0,Data4!AL$80)</f>
        <v>0</v>
      </c>
      <c r="AF94" s="170">
        <f>IF(ISERROR(Data4!AM$80),0,Data4!AM$80)</f>
        <v>0</v>
      </c>
      <c r="AG94" s="170">
        <f>IF(ISERROR(Data4!AN$80),0,Data4!AN$80)</f>
        <v>0</v>
      </c>
      <c r="AH94" s="170">
        <f>IF(ISERROR(Data4!AO$80),0,Data4!AO$80)</f>
        <v>0</v>
      </c>
      <c r="AI94" s="170">
        <f>IF(ISERROR(Data4!AP$80),0,Data4!AP$80)</f>
        <v>0</v>
      </c>
      <c r="AJ94" s="170">
        <f>IF(ISERROR(Data4!AQ$80),0,Data4!AQ$80)</f>
        <v>0</v>
      </c>
      <c r="AO94" s="3"/>
      <c r="AP94" s="3"/>
    </row>
    <row r="95" spans="2:42" hidden="1">
      <c r="B95" s="200" t="s">
        <v>349</v>
      </c>
      <c r="C95" s="182" t="str">
        <f>Data4!D$81</f>
        <v>-</v>
      </c>
      <c r="D95" s="66">
        <f>F95+NPV(FDN,G95:INDEX(G95:AJ95,PAL))</f>
        <v>0</v>
      </c>
      <c r="E95" s="170">
        <f t="shared" si="29"/>
        <v>0</v>
      </c>
      <c r="F95" s="170">
        <f>IF(ISERROR(Data4!M$81),0,Data4!M$81)</f>
        <v>0</v>
      </c>
      <c r="G95" s="170">
        <f>IF(ISERROR(Data4!N$81),0,Data4!N$81)</f>
        <v>0</v>
      </c>
      <c r="H95" s="170">
        <f>IF(ISERROR(Data4!O$81),0,Data4!O$81)</f>
        <v>0</v>
      </c>
      <c r="I95" s="170">
        <f>IF(ISERROR(Data4!P$81),0,Data4!P$81)</f>
        <v>0</v>
      </c>
      <c r="J95" s="170">
        <f>IF(ISERROR(Data4!Q$81),0,Data4!Q$81)</f>
        <v>0</v>
      </c>
      <c r="K95" s="170">
        <f>IF(ISERROR(Data4!R$81),0,Data4!R$81)</f>
        <v>0</v>
      </c>
      <c r="L95" s="170">
        <f>IF(ISERROR(Data4!S$81),0,Data4!S$81)</f>
        <v>0</v>
      </c>
      <c r="M95" s="170">
        <f>IF(ISERROR(Data4!T$81),0,Data4!T$81)</f>
        <v>0</v>
      </c>
      <c r="N95" s="170">
        <f>IF(ISERROR(Data4!U$81),0,Data4!U$81)</f>
        <v>0</v>
      </c>
      <c r="O95" s="170">
        <f>IF(ISERROR(Data4!V$81),0,Data4!V$81)</f>
        <v>0</v>
      </c>
      <c r="P95" s="170">
        <f>IF(ISERROR(Data4!W$81),0,Data4!W$81)</f>
        <v>0</v>
      </c>
      <c r="Q95" s="170">
        <f>IF(ISERROR(Data4!X$81),0,Data4!X$81)</f>
        <v>0</v>
      </c>
      <c r="R95" s="170">
        <f>IF(ISERROR(Data4!Y$81),0,Data4!Y$81)</f>
        <v>0</v>
      </c>
      <c r="S95" s="170">
        <f>IF(ISERROR(Data4!Z$81),0,Data4!Z$81)</f>
        <v>0</v>
      </c>
      <c r="T95" s="170">
        <f>IF(ISERROR(Data4!AA$81),0,Data4!AA$81)</f>
        <v>0</v>
      </c>
      <c r="U95" s="170">
        <f>IF(ISERROR(Data4!AB$81),0,Data4!AB$81)</f>
        <v>0</v>
      </c>
      <c r="V95" s="170">
        <f>IF(ISERROR(Data4!AC$81),0,Data4!AC$81)</f>
        <v>0</v>
      </c>
      <c r="W95" s="170">
        <f>IF(ISERROR(Data4!AD$81),0,Data4!AD$81)</f>
        <v>0</v>
      </c>
      <c r="X95" s="170">
        <f>IF(ISERROR(Data4!AE$81),0,Data4!AE$81)</f>
        <v>0</v>
      </c>
      <c r="Y95" s="170">
        <f>IF(ISERROR(Data4!AF$81),0,Data4!AF$81)</f>
        <v>0</v>
      </c>
      <c r="Z95" s="170">
        <f>IF(ISERROR(Data4!AG$81),0,Data4!AG$81)</f>
        <v>0</v>
      </c>
      <c r="AA95" s="170">
        <f>IF(ISERROR(Data4!AH$81),0,Data4!AH$81)</f>
        <v>0</v>
      </c>
      <c r="AB95" s="170">
        <f>IF(ISERROR(Data4!AI$81),0,Data4!AI$81)</f>
        <v>0</v>
      </c>
      <c r="AC95" s="170">
        <f>IF(ISERROR(Data4!AJ$81),0,Data4!AJ$81)</f>
        <v>0</v>
      </c>
      <c r="AD95" s="170">
        <f>IF(ISERROR(Data4!AK$81),0,Data4!AK$81)</f>
        <v>0</v>
      </c>
      <c r="AE95" s="170">
        <f>IF(ISERROR(Data4!AL$81),0,Data4!AL$81)</f>
        <v>0</v>
      </c>
      <c r="AF95" s="170">
        <f>IF(ISERROR(Data4!AM$81),0,Data4!AM$81)</f>
        <v>0</v>
      </c>
      <c r="AG95" s="170">
        <f>IF(ISERROR(Data4!AN$81),0,Data4!AN$81)</f>
        <v>0</v>
      </c>
      <c r="AH95" s="170">
        <f>IF(ISERROR(Data4!AO$81),0,Data4!AO$81)</f>
        <v>0</v>
      </c>
      <c r="AI95" s="170">
        <f>IF(ISERROR(Data4!AP$81),0,Data4!AP$81)</f>
        <v>0</v>
      </c>
      <c r="AJ95" s="170">
        <f>IF(ISERROR(Data4!AQ$81),0,Data4!AQ$81)</f>
        <v>0</v>
      </c>
      <c r="AO95" s="3"/>
      <c r="AP95" s="3"/>
    </row>
    <row r="96" spans="2:42" hidden="1">
      <c r="B96" s="200" t="s">
        <v>350</v>
      </c>
      <c r="C96" s="182" t="str">
        <f>Data4!D$82</f>
        <v>-</v>
      </c>
      <c r="D96" s="66">
        <f>F96+NPV(FDN,G96:INDEX(G96:AJ96,PAL))</f>
        <v>0</v>
      </c>
      <c r="E96" s="170">
        <f t="shared" si="29"/>
        <v>0</v>
      </c>
      <c r="F96" s="170">
        <f>IF(ISERROR(Data4!M$82),0,Data4!M$82)</f>
        <v>0</v>
      </c>
      <c r="G96" s="170">
        <f>IF(ISERROR(Data4!N$82),0,Data4!N$82)</f>
        <v>0</v>
      </c>
      <c r="H96" s="170">
        <f>IF(ISERROR(Data4!O$82),0,Data4!O$82)</f>
        <v>0</v>
      </c>
      <c r="I96" s="170">
        <f>IF(ISERROR(Data4!P$82),0,Data4!P$82)</f>
        <v>0</v>
      </c>
      <c r="J96" s="170">
        <f>IF(ISERROR(Data4!Q$82),0,Data4!Q$82)</f>
        <v>0</v>
      </c>
      <c r="K96" s="170">
        <f>IF(ISERROR(Data4!R$82),0,Data4!R$82)</f>
        <v>0</v>
      </c>
      <c r="L96" s="170">
        <f>IF(ISERROR(Data4!S$82),0,Data4!S$82)</f>
        <v>0</v>
      </c>
      <c r="M96" s="170">
        <f>IF(ISERROR(Data4!T$82),0,Data4!T$82)</f>
        <v>0</v>
      </c>
      <c r="N96" s="170">
        <f>IF(ISERROR(Data4!U$82),0,Data4!U$82)</f>
        <v>0</v>
      </c>
      <c r="O96" s="170">
        <f>IF(ISERROR(Data4!V$82),0,Data4!V$82)</f>
        <v>0</v>
      </c>
      <c r="P96" s="170">
        <f>IF(ISERROR(Data4!W$82),0,Data4!W$82)</f>
        <v>0</v>
      </c>
      <c r="Q96" s="170">
        <f>IF(ISERROR(Data4!X$82),0,Data4!X$82)</f>
        <v>0</v>
      </c>
      <c r="R96" s="170">
        <f>IF(ISERROR(Data4!Y$82),0,Data4!Y$82)</f>
        <v>0</v>
      </c>
      <c r="S96" s="170">
        <f>IF(ISERROR(Data4!Z$82),0,Data4!Z$82)</f>
        <v>0</v>
      </c>
      <c r="T96" s="170">
        <f>IF(ISERROR(Data4!AA$82),0,Data4!AA$82)</f>
        <v>0</v>
      </c>
      <c r="U96" s="170">
        <f>IF(ISERROR(Data4!AB$82),0,Data4!AB$82)</f>
        <v>0</v>
      </c>
      <c r="V96" s="170">
        <f>IF(ISERROR(Data4!AC$82),0,Data4!AC$82)</f>
        <v>0</v>
      </c>
      <c r="W96" s="170">
        <f>IF(ISERROR(Data4!AD$82),0,Data4!AD$82)</f>
        <v>0</v>
      </c>
      <c r="X96" s="170">
        <f>IF(ISERROR(Data4!AE$82),0,Data4!AE$82)</f>
        <v>0</v>
      </c>
      <c r="Y96" s="170">
        <f>IF(ISERROR(Data4!AF$82),0,Data4!AF$82)</f>
        <v>0</v>
      </c>
      <c r="Z96" s="170">
        <f>IF(ISERROR(Data4!AG$82),0,Data4!AG$82)</f>
        <v>0</v>
      </c>
      <c r="AA96" s="170">
        <f>IF(ISERROR(Data4!AH$82),0,Data4!AH$82)</f>
        <v>0</v>
      </c>
      <c r="AB96" s="170">
        <f>IF(ISERROR(Data4!AI$82),0,Data4!AI$82)</f>
        <v>0</v>
      </c>
      <c r="AC96" s="170">
        <f>IF(ISERROR(Data4!AJ$82),0,Data4!AJ$82)</f>
        <v>0</v>
      </c>
      <c r="AD96" s="170">
        <f>IF(ISERROR(Data4!AK$82),0,Data4!AK$82)</f>
        <v>0</v>
      </c>
      <c r="AE96" s="170">
        <f>IF(ISERROR(Data4!AL$82),0,Data4!AL$82)</f>
        <v>0</v>
      </c>
      <c r="AF96" s="170">
        <f>IF(ISERROR(Data4!AM$82),0,Data4!AM$82)</f>
        <v>0</v>
      </c>
      <c r="AG96" s="170">
        <f>IF(ISERROR(Data4!AN$82),0,Data4!AN$82)</f>
        <v>0</v>
      </c>
      <c r="AH96" s="170">
        <f>IF(ISERROR(Data4!AO$82),0,Data4!AO$82)</f>
        <v>0</v>
      </c>
      <c r="AI96" s="170">
        <f>IF(ISERROR(Data4!AP$82),0,Data4!AP$82)</f>
        <v>0</v>
      </c>
      <c r="AJ96" s="170">
        <f>IF(ISERROR(Data4!AQ$82),0,Data4!AQ$82)</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Data4!D$84</f>
        <v>-</v>
      </c>
      <c r="D98" s="66">
        <f>F98+NPV(FDN,G98:INDEX(G98:AJ98,PAL))</f>
        <v>0</v>
      </c>
      <c r="E98" s="66">
        <f>SUMIF($F$5:$AJ$5,"&lt;="&amp;PAL,$F98:$AJ98)</f>
        <v>0</v>
      </c>
      <c r="F98" s="170">
        <f>IF(ISERROR(Data4!M$84),0,Data4!M$84)</f>
        <v>0</v>
      </c>
      <c r="G98" s="170">
        <f>IF(ISERROR(Data4!N$84),0,Data4!N$84)</f>
        <v>0</v>
      </c>
      <c r="H98" s="170">
        <f>IF(ISERROR(Data4!O$84),0,Data4!O$84)</f>
        <v>0</v>
      </c>
      <c r="I98" s="170">
        <f>IF(ISERROR(Data4!P$84),0,Data4!P$84)</f>
        <v>0</v>
      </c>
      <c r="J98" s="170">
        <f>IF(ISERROR(Data4!Q$84),0,Data4!Q$84)</f>
        <v>0</v>
      </c>
      <c r="K98" s="170">
        <f>IF(ISERROR(Data4!R$84),0,Data4!R$84)</f>
        <v>0</v>
      </c>
      <c r="L98" s="170">
        <f>IF(ISERROR(Data4!S$84),0,Data4!S$84)</f>
        <v>0</v>
      </c>
      <c r="M98" s="170">
        <f>IF(ISERROR(Data4!T$84),0,Data4!T$84)</f>
        <v>0</v>
      </c>
      <c r="N98" s="170">
        <f>IF(ISERROR(Data4!U$84),0,Data4!U$84)</f>
        <v>0</v>
      </c>
      <c r="O98" s="170">
        <f>IF(ISERROR(Data4!V$84),0,Data4!V$84)</f>
        <v>0</v>
      </c>
      <c r="P98" s="170">
        <f>IF(ISERROR(Data4!W$84),0,Data4!W$84)</f>
        <v>0</v>
      </c>
      <c r="Q98" s="170">
        <f>IF(ISERROR(Data4!X$84),0,Data4!X$84)</f>
        <v>0</v>
      </c>
      <c r="R98" s="170">
        <f>IF(ISERROR(Data4!Y$84),0,Data4!Y$84)</f>
        <v>0</v>
      </c>
      <c r="S98" s="170">
        <f>IF(ISERROR(Data4!Z$84),0,Data4!Z$84)</f>
        <v>0</v>
      </c>
      <c r="T98" s="170">
        <f>IF(ISERROR(Data4!AA$84),0,Data4!AA$84)</f>
        <v>0</v>
      </c>
      <c r="U98" s="170">
        <f>IF(ISERROR(Data4!AB$84),0,Data4!AB$84)</f>
        <v>0</v>
      </c>
      <c r="V98" s="170">
        <f>IF(ISERROR(Data4!AC$84),0,Data4!AC$84)</f>
        <v>0</v>
      </c>
      <c r="W98" s="170">
        <f>IF(ISERROR(Data4!AD$84),0,Data4!AD$84)</f>
        <v>0</v>
      </c>
      <c r="X98" s="170">
        <f>IF(ISERROR(Data4!AE$84),0,Data4!AE$84)</f>
        <v>0</v>
      </c>
      <c r="Y98" s="170">
        <f>IF(ISERROR(Data4!AF$84),0,Data4!AF$84)</f>
        <v>0</v>
      </c>
      <c r="Z98" s="170">
        <f>IF(ISERROR(Data4!AG$84),0,Data4!AG$84)</f>
        <v>0</v>
      </c>
      <c r="AA98" s="170">
        <f>IF(ISERROR(Data4!AH$84),0,Data4!AH$84)</f>
        <v>0</v>
      </c>
      <c r="AB98" s="170">
        <f>IF(ISERROR(Data4!AI$84),0,Data4!AI$84)</f>
        <v>0</v>
      </c>
      <c r="AC98" s="170">
        <f>IF(ISERROR(Data4!AJ$84),0,Data4!AJ$84)</f>
        <v>0</v>
      </c>
      <c r="AD98" s="170">
        <f>IF(ISERROR(Data4!AK$84),0,Data4!AK$84)</f>
        <v>0</v>
      </c>
      <c r="AE98" s="170">
        <f>IF(ISERROR(Data4!AL$84),0,Data4!AL$84)</f>
        <v>0</v>
      </c>
      <c r="AF98" s="170">
        <f>IF(ISERROR(Data4!AM$84),0,Data4!AM$84)</f>
        <v>0</v>
      </c>
      <c r="AG98" s="170">
        <f>IF(ISERROR(Data4!AN$84),0,Data4!AN$84)</f>
        <v>0</v>
      </c>
      <c r="AH98" s="170">
        <f>IF(ISERROR(Data4!AO$84),0,Data4!AO$84)</f>
        <v>0</v>
      </c>
      <c r="AI98" s="170">
        <f>IF(ISERROR(Data4!AP$84),0,Data4!AP$84)</f>
        <v>0</v>
      </c>
      <c r="AJ98" s="170">
        <f>IF(ISERROR(Data4!AQ$84),0,Data4!AQ$84)</f>
        <v>0</v>
      </c>
      <c r="AO98" s="3"/>
      <c r="AP98" s="3"/>
    </row>
    <row r="99" spans="2:42" hidden="1">
      <c r="B99" s="200" t="s">
        <v>352</v>
      </c>
      <c r="C99" s="182" t="str">
        <f>Data4!D$85</f>
        <v>-</v>
      </c>
      <c r="D99" s="66">
        <f>F99+NPV(FDN,G99:INDEX(G99:AJ99,PAL))</f>
        <v>0</v>
      </c>
      <c r="E99" s="66">
        <f>SUMIF($F$5:$AJ$5,"&lt;="&amp;PAL,$F99:$AJ99)</f>
        <v>0</v>
      </c>
      <c r="F99" s="170">
        <f>IF(ISERROR(Data4!M$85),0,Data4!M$85)</f>
        <v>0</v>
      </c>
      <c r="G99" s="170">
        <f>IF(ISERROR(Data4!N$85),0,Data4!N$85)</f>
        <v>0</v>
      </c>
      <c r="H99" s="170">
        <f>IF(ISERROR(Data4!O$85),0,Data4!O$85)</f>
        <v>0</v>
      </c>
      <c r="I99" s="170">
        <f>IF(ISERROR(Data4!P$85),0,Data4!P$85)</f>
        <v>0</v>
      </c>
      <c r="J99" s="170">
        <f>IF(ISERROR(Data4!Q$85),0,Data4!Q$85)</f>
        <v>0</v>
      </c>
      <c r="K99" s="170">
        <f>IF(ISERROR(Data4!R$85),0,Data4!R$85)</f>
        <v>0</v>
      </c>
      <c r="L99" s="170">
        <f>IF(ISERROR(Data4!S$85),0,Data4!S$85)</f>
        <v>0</v>
      </c>
      <c r="M99" s="170">
        <f>IF(ISERROR(Data4!T$85),0,Data4!T$85)</f>
        <v>0</v>
      </c>
      <c r="N99" s="170">
        <f>IF(ISERROR(Data4!U$85),0,Data4!U$85)</f>
        <v>0</v>
      </c>
      <c r="O99" s="170">
        <f>IF(ISERROR(Data4!V$85),0,Data4!V$85)</f>
        <v>0</v>
      </c>
      <c r="P99" s="170">
        <f>IF(ISERROR(Data4!W$85),0,Data4!W$85)</f>
        <v>0</v>
      </c>
      <c r="Q99" s="170">
        <f>IF(ISERROR(Data4!X$85),0,Data4!X$85)</f>
        <v>0</v>
      </c>
      <c r="R99" s="170">
        <f>IF(ISERROR(Data4!Y$85),0,Data4!Y$85)</f>
        <v>0</v>
      </c>
      <c r="S99" s="170">
        <f>IF(ISERROR(Data4!Z$85),0,Data4!Z$85)</f>
        <v>0</v>
      </c>
      <c r="T99" s="170">
        <f>IF(ISERROR(Data4!AA$85),0,Data4!AA$85)</f>
        <v>0</v>
      </c>
      <c r="U99" s="170">
        <f>IF(ISERROR(Data4!AB$85),0,Data4!AB$85)</f>
        <v>0</v>
      </c>
      <c r="V99" s="170">
        <f>IF(ISERROR(Data4!AC$85),0,Data4!AC$85)</f>
        <v>0</v>
      </c>
      <c r="W99" s="170">
        <f>IF(ISERROR(Data4!AD$85),0,Data4!AD$85)</f>
        <v>0</v>
      </c>
      <c r="X99" s="170">
        <f>IF(ISERROR(Data4!AE$85),0,Data4!AE$85)</f>
        <v>0</v>
      </c>
      <c r="Y99" s="170">
        <f>IF(ISERROR(Data4!AF$85),0,Data4!AF$85)</f>
        <v>0</v>
      </c>
      <c r="Z99" s="170">
        <f>IF(ISERROR(Data4!AG$85),0,Data4!AG$85)</f>
        <v>0</v>
      </c>
      <c r="AA99" s="170">
        <f>IF(ISERROR(Data4!AH$85),0,Data4!AH$85)</f>
        <v>0</v>
      </c>
      <c r="AB99" s="170">
        <f>IF(ISERROR(Data4!AI$85),0,Data4!AI$85)</f>
        <v>0</v>
      </c>
      <c r="AC99" s="170">
        <f>IF(ISERROR(Data4!AJ$85),0,Data4!AJ$85)</f>
        <v>0</v>
      </c>
      <c r="AD99" s="170">
        <f>IF(ISERROR(Data4!AK$85),0,Data4!AK$85)</f>
        <v>0</v>
      </c>
      <c r="AE99" s="170">
        <f>IF(ISERROR(Data4!AL$85),0,Data4!AL$85)</f>
        <v>0</v>
      </c>
      <c r="AF99" s="170">
        <f>IF(ISERROR(Data4!AM$85),0,Data4!AM$85)</f>
        <v>0</v>
      </c>
      <c r="AG99" s="170">
        <f>IF(ISERROR(Data4!AN$85),0,Data4!AN$85)</f>
        <v>0</v>
      </c>
      <c r="AH99" s="170">
        <f>IF(ISERROR(Data4!AO$85),0,Data4!AO$85)</f>
        <v>0</v>
      </c>
      <c r="AI99" s="170">
        <f>IF(ISERROR(Data4!AP$85),0,Data4!AP$85)</f>
        <v>0</v>
      </c>
      <c r="AJ99" s="170">
        <f>IF(ISERROR(Data4!AQ$85),0,Data4!AQ$85)</f>
        <v>0</v>
      </c>
      <c r="AO99" s="3"/>
      <c r="AP99" s="3"/>
    </row>
    <row r="100" spans="2:42" hidden="1">
      <c r="B100" s="200" t="s">
        <v>353</v>
      </c>
      <c r="C100" s="182" t="str">
        <f>Data4!D$86</f>
        <v>-</v>
      </c>
      <c r="D100" s="66">
        <f>F100+NPV(FDN,G100:INDEX(G100:AJ100,PAL))</f>
        <v>0</v>
      </c>
      <c r="E100" s="66">
        <f>SUMIF($F$5:$AJ$5,"&lt;="&amp;PAL,$F100:$AJ100)</f>
        <v>0</v>
      </c>
      <c r="F100" s="170">
        <f>IF(ISERROR(Data4!M$86),0,Data4!M$86)</f>
        <v>0</v>
      </c>
      <c r="G100" s="170">
        <f>IF(ISERROR(Data4!N$86),0,Data4!N$86)</f>
        <v>0</v>
      </c>
      <c r="H100" s="170">
        <f>IF(ISERROR(Data4!O$86),0,Data4!O$86)</f>
        <v>0</v>
      </c>
      <c r="I100" s="170">
        <f>IF(ISERROR(Data4!P$86),0,Data4!P$86)</f>
        <v>0</v>
      </c>
      <c r="J100" s="170">
        <f>IF(ISERROR(Data4!Q$86),0,Data4!Q$86)</f>
        <v>0</v>
      </c>
      <c r="K100" s="170">
        <f>IF(ISERROR(Data4!R$86),0,Data4!R$86)</f>
        <v>0</v>
      </c>
      <c r="L100" s="170">
        <f>IF(ISERROR(Data4!S$86),0,Data4!S$86)</f>
        <v>0</v>
      </c>
      <c r="M100" s="170">
        <f>IF(ISERROR(Data4!T$86),0,Data4!T$86)</f>
        <v>0</v>
      </c>
      <c r="N100" s="170">
        <f>IF(ISERROR(Data4!U$86),0,Data4!U$86)</f>
        <v>0</v>
      </c>
      <c r="O100" s="170">
        <f>IF(ISERROR(Data4!V$86),0,Data4!V$86)</f>
        <v>0</v>
      </c>
      <c r="P100" s="170">
        <f>IF(ISERROR(Data4!W$86),0,Data4!W$86)</f>
        <v>0</v>
      </c>
      <c r="Q100" s="170">
        <f>IF(ISERROR(Data4!X$86),0,Data4!X$86)</f>
        <v>0</v>
      </c>
      <c r="R100" s="170">
        <f>IF(ISERROR(Data4!Y$86),0,Data4!Y$86)</f>
        <v>0</v>
      </c>
      <c r="S100" s="170">
        <f>IF(ISERROR(Data4!Z$86),0,Data4!Z$86)</f>
        <v>0</v>
      </c>
      <c r="T100" s="170">
        <f>IF(ISERROR(Data4!AA$86),0,Data4!AA$86)</f>
        <v>0</v>
      </c>
      <c r="U100" s="170">
        <f>IF(ISERROR(Data4!AB$86),0,Data4!AB$86)</f>
        <v>0</v>
      </c>
      <c r="V100" s="170">
        <f>IF(ISERROR(Data4!AC$86),0,Data4!AC$86)</f>
        <v>0</v>
      </c>
      <c r="W100" s="170">
        <f>IF(ISERROR(Data4!AD$86),0,Data4!AD$86)</f>
        <v>0</v>
      </c>
      <c r="X100" s="170">
        <f>IF(ISERROR(Data4!AE$86),0,Data4!AE$86)</f>
        <v>0</v>
      </c>
      <c r="Y100" s="170">
        <f>IF(ISERROR(Data4!AF$86),0,Data4!AF$86)</f>
        <v>0</v>
      </c>
      <c r="Z100" s="170">
        <f>IF(ISERROR(Data4!AG$86),0,Data4!AG$86)</f>
        <v>0</v>
      </c>
      <c r="AA100" s="170">
        <f>IF(ISERROR(Data4!AH$86),0,Data4!AH$86)</f>
        <v>0</v>
      </c>
      <c r="AB100" s="170">
        <f>IF(ISERROR(Data4!AI$86),0,Data4!AI$86)</f>
        <v>0</v>
      </c>
      <c r="AC100" s="170">
        <f>IF(ISERROR(Data4!AJ$86),0,Data4!AJ$86)</f>
        <v>0</v>
      </c>
      <c r="AD100" s="170">
        <f>IF(ISERROR(Data4!AK$86),0,Data4!AK$86)</f>
        <v>0</v>
      </c>
      <c r="AE100" s="170">
        <f>IF(ISERROR(Data4!AL$86),0,Data4!AL$86)</f>
        <v>0</v>
      </c>
      <c r="AF100" s="170">
        <f>IF(ISERROR(Data4!AM$86),0,Data4!AM$86)</f>
        <v>0</v>
      </c>
      <c r="AG100" s="170">
        <f>IF(ISERROR(Data4!AN$86),0,Data4!AN$86)</f>
        <v>0</v>
      </c>
      <c r="AH100" s="170">
        <f>IF(ISERROR(Data4!AO$86),0,Data4!AO$86)</f>
        <v>0</v>
      </c>
      <c r="AI100" s="170">
        <f>IF(ISERROR(Data4!AP$86),0,Data4!AP$86)</f>
        <v>0</v>
      </c>
      <c r="AJ100" s="170">
        <f>IF(ISERROR(Data4!AQ$86),0,Data4!AQ$86)</f>
        <v>0</v>
      </c>
      <c r="AO100" s="3"/>
      <c r="AP100" s="3"/>
    </row>
  </sheetData>
  <sheetProtection algorithmName="SHA-512" hashValue="nHlKjuEyGqY4YDFqgfX0+w7afb2/8N2VvJ8wgKIRvfpmf5S5xq6bv2t+tdpCsikugJCplX/CnLiZxUocwYhKRw==" saltValue="73hMoUrLpr8OQQ4RSXvuIQ==" spinCount="100000" sheet="1" objects="1" scenarios="1"/>
  <mergeCells count="5">
    <mergeCell ref="B86:C86"/>
    <mergeCell ref="C2:E2"/>
    <mergeCell ref="C3:E3"/>
    <mergeCell ref="C4:E4"/>
    <mergeCell ref="AP4:AY4"/>
  </mergeCells>
  <conditionalFormatting sqref="B7:C48 B56:C56 B49:B55 B57:B59">
    <cfRule type="expression" dxfId="139" priority="4" stopIfTrue="1">
      <formula>$AO7=1</formula>
    </cfRule>
  </conditionalFormatting>
  <conditionalFormatting sqref="C4:E4">
    <cfRule type="expression" dxfId="138" priority="3" stopIfTrue="1">
      <formula>LEN($C$4)&gt;0</formula>
    </cfRule>
  </conditionalFormatting>
  <conditionalFormatting sqref="B88:C100">
    <cfRule type="expression" dxfId="137" priority="5" stopIfTrue="1">
      <formula>#REF!=1</formula>
    </cfRule>
  </conditionalFormatting>
  <conditionalFormatting sqref="C57:C59">
    <cfRule type="expression" dxfId="136"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2.85546875" style="27" customWidth="1"/>
    <col min="32" max="36" width="12.7109375" style="27" hidden="1" customWidth="1"/>
    <col min="37" max="37" width="1.28515625" style="3" customWidth="1"/>
    <col min="38" max="39" width="9.140625" style="3" hidden="1" customWidth="1"/>
    <col min="40" max="40" width="22.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"""&amp;Data0!O8&amp;""""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Data4!D$101</f>
        <v>-</v>
      </c>
      <c r="D90" s="170">
        <f>F90+NPV(FDN,G90:INDEX(G90:AJ90,PAL))</f>
        <v>0</v>
      </c>
      <c r="E90" s="170">
        <f t="shared" ref="E90:E96" si="29">SUMIF($F$5:$AJ$5,"&lt;="&amp;PAL,$F90:$AJ90)</f>
        <v>0</v>
      </c>
      <c r="F90" s="170">
        <f>IF(ISERROR(Data4!M$101),0,Data4!M$101)</f>
        <v>0</v>
      </c>
      <c r="G90" s="170">
        <f>IF(ISERROR(Data4!N$101),0,Data4!N$101)</f>
        <v>0</v>
      </c>
      <c r="H90" s="170">
        <f>IF(ISERROR(Data4!O$101),0,Data4!O$101)</f>
        <v>0</v>
      </c>
      <c r="I90" s="170">
        <f>IF(ISERROR(Data4!P$101),0,Data4!P$101)</f>
        <v>0</v>
      </c>
      <c r="J90" s="170">
        <f>IF(ISERROR(Data4!Q$101),0,Data4!Q$101)</f>
        <v>0</v>
      </c>
      <c r="K90" s="170">
        <f>IF(ISERROR(Data4!R$101),0,Data4!R$101)</f>
        <v>0</v>
      </c>
      <c r="L90" s="170">
        <f>IF(ISERROR(Data4!S$101),0,Data4!S$101)</f>
        <v>0</v>
      </c>
      <c r="M90" s="170">
        <f>IF(ISERROR(Data4!T$101),0,Data4!T$101)</f>
        <v>0</v>
      </c>
      <c r="N90" s="170">
        <f>IF(ISERROR(Data4!U$101),0,Data4!U$101)</f>
        <v>0</v>
      </c>
      <c r="O90" s="170">
        <f>IF(ISERROR(Data4!V$101),0,Data4!V$101)</f>
        <v>0</v>
      </c>
      <c r="P90" s="170">
        <f>IF(ISERROR(Data4!W$101),0,Data4!W$101)</f>
        <v>0</v>
      </c>
      <c r="Q90" s="170">
        <f>IF(ISERROR(Data4!X$101),0,Data4!X$101)</f>
        <v>0</v>
      </c>
      <c r="R90" s="170">
        <f>IF(ISERROR(Data4!Y$101),0,Data4!Y$101)</f>
        <v>0</v>
      </c>
      <c r="S90" s="170">
        <f>IF(ISERROR(Data4!Z$101),0,Data4!Z$101)</f>
        <v>0</v>
      </c>
      <c r="T90" s="170">
        <f>IF(ISERROR(Data4!AA$101),0,Data4!AA$101)</f>
        <v>0</v>
      </c>
      <c r="U90" s="170">
        <f>IF(ISERROR(Data4!AB$101),0,Data4!AB$101)</f>
        <v>0</v>
      </c>
      <c r="V90" s="170">
        <f>IF(ISERROR(Data4!AC$101),0,Data4!AC$101)</f>
        <v>0</v>
      </c>
      <c r="W90" s="170">
        <f>IF(ISERROR(Data4!AD$101),0,Data4!AD$101)</f>
        <v>0</v>
      </c>
      <c r="X90" s="170">
        <f>IF(ISERROR(Data4!AE$101),0,Data4!AE$101)</f>
        <v>0</v>
      </c>
      <c r="Y90" s="170">
        <f>IF(ISERROR(Data4!AF$101),0,Data4!AF$101)</f>
        <v>0</v>
      </c>
      <c r="Z90" s="170">
        <f>IF(ISERROR(Data4!AG$101),0,Data4!AG$101)</f>
        <v>0</v>
      </c>
      <c r="AA90" s="170">
        <f>IF(ISERROR(Data4!AH$101),0,Data4!AH$101)</f>
        <v>0</v>
      </c>
      <c r="AB90" s="170">
        <f>IF(ISERROR(Data4!AI$101),0,Data4!AI$101)</f>
        <v>0</v>
      </c>
      <c r="AC90" s="170">
        <f>IF(ISERROR(Data4!AJ$101),0,Data4!AJ$101)</f>
        <v>0</v>
      </c>
      <c r="AD90" s="170">
        <f>IF(ISERROR(Data4!AK$101),0,Data4!AK$101)</f>
        <v>0</v>
      </c>
      <c r="AE90" s="170">
        <f>IF(ISERROR(Data4!AL$101),0,Data4!AL$101)</f>
        <v>0</v>
      </c>
      <c r="AF90" s="170">
        <f>IF(ISERROR(Data4!AM$101),0,Data4!AM$101)</f>
        <v>0</v>
      </c>
      <c r="AG90" s="170">
        <f>IF(ISERROR(Data4!AN$101),0,Data4!AN$101)</f>
        <v>0</v>
      </c>
      <c r="AH90" s="170">
        <f>IF(ISERROR(Data4!AO$101),0,Data4!AO$101)</f>
        <v>0</v>
      </c>
      <c r="AI90" s="170">
        <f>IF(ISERROR(Data4!AP$101),0,Data4!AP$101)</f>
        <v>0</v>
      </c>
      <c r="AJ90" s="170">
        <f>IF(ISERROR(Data4!AQ$101),0,Data4!AQ$101)</f>
        <v>0</v>
      </c>
      <c r="AO90" s="3"/>
      <c r="AP90" s="3"/>
    </row>
    <row r="91" spans="2:42" hidden="1">
      <c r="B91" s="200" t="s">
        <v>52</v>
      </c>
      <c r="C91" s="182" t="str">
        <f>Data4!D$102</f>
        <v>-</v>
      </c>
      <c r="D91" s="66">
        <f>F91+NPV(FDN,G91:INDEX(G91:AJ91,PAL))</f>
        <v>0</v>
      </c>
      <c r="E91" s="170">
        <f t="shared" si="29"/>
        <v>0</v>
      </c>
      <c r="F91" s="170">
        <f>IF(ISERROR(Data4!M$102),0,Data4!M$102)</f>
        <v>0</v>
      </c>
      <c r="G91" s="170">
        <f>IF(ISERROR(Data4!N$102),0,Data4!N$102)</f>
        <v>0</v>
      </c>
      <c r="H91" s="170">
        <f>IF(ISERROR(Data4!O$102),0,Data4!O$102)</f>
        <v>0</v>
      </c>
      <c r="I91" s="170">
        <f>IF(ISERROR(Data4!P$102),0,Data4!P$102)</f>
        <v>0</v>
      </c>
      <c r="J91" s="170">
        <f>IF(ISERROR(Data4!Q$102),0,Data4!Q$102)</f>
        <v>0</v>
      </c>
      <c r="K91" s="170">
        <f>IF(ISERROR(Data4!R$102),0,Data4!R$102)</f>
        <v>0</v>
      </c>
      <c r="L91" s="170">
        <f>IF(ISERROR(Data4!S$102),0,Data4!S$102)</f>
        <v>0</v>
      </c>
      <c r="M91" s="170">
        <f>IF(ISERROR(Data4!T$102),0,Data4!T$102)</f>
        <v>0</v>
      </c>
      <c r="N91" s="170">
        <f>IF(ISERROR(Data4!U$102),0,Data4!U$102)</f>
        <v>0</v>
      </c>
      <c r="O91" s="170">
        <f>IF(ISERROR(Data4!V$102),0,Data4!V$102)</f>
        <v>0</v>
      </c>
      <c r="P91" s="170">
        <f>IF(ISERROR(Data4!W$102),0,Data4!W$102)</f>
        <v>0</v>
      </c>
      <c r="Q91" s="170">
        <f>IF(ISERROR(Data4!X$102),0,Data4!X$102)</f>
        <v>0</v>
      </c>
      <c r="R91" s="170">
        <f>IF(ISERROR(Data4!Y$102),0,Data4!Y$102)</f>
        <v>0</v>
      </c>
      <c r="S91" s="170">
        <f>IF(ISERROR(Data4!Z$102),0,Data4!Z$102)</f>
        <v>0</v>
      </c>
      <c r="T91" s="170">
        <f>IF(ISERROR(Data4!AA$102),0,Data4!AA$102)</f>
        <v>0</v>
      </c>
      <c r="U91" s="170">
        <f>IF(ISERROR(Data4!AB$102),0,Data4!AB$102)</f>
        <v>0</v>
      </c>
      <c r="V91" s="170">
        <f>IF(ISERROR(Data4!AC$102),0,Data4!AC$102)</f>
        <v>0</v>
      </c>
      <c r="W91" s="170">
        <f>IF(ISERROR(Data4!AD$102),0,Data4!AD$102)</f>
        <v>0</v>
      </c>
      <c r="X91" s="170">
        <f>IF(ISERROR(Data4!AE$102),0,Data4!AE$102)</f>
        <v>0</v>
      </c>
      <c r="Y91" s="170">
        <f>IF(ISERROR(Data4!AF$102),0,Data4!AF$102)</f>
        <v>0</v>
      </c>
      <c r="Z91" s="170">
        <f>IF(ISERROR(Data4!AG$102),0,Data4!AG$102)</f>
        <v>0</v>
      </c>
      <c r="AA91" s="170">
        <f>IF(ISERROR(Data4!AH$102),0,Data4!AH$102)</f>
        <v>0</v>
      </c>
      <c r="AB91" s="170">
        <f>IF(ISERROR(Data4!AI$102),0,Data4!AI$102)</f>
        <v>0</v>
      </c>
      <c r="AC91" s="170">
        <f>IF(ISERROR(Data4!AJ$102),0,Data4!AJ$102)</f>
        <v>0</v>
      </c>
      <c r="AD91" s="170">
        <f>IF(ISERROR(Data4!AK$102),0,Data4!AK$102)</f>
        <v>0</v>
      </c>
      <c r="AE91" s="170">
        <f>IF(ISERROR(Data4!AL$102),0,Data4!AL$102)</f>
        <v>0</v>
      </c>
      <c r="AF91" s="170">
        <f>IF(ISERROR(Data4!AM$102),0,Data4!AM$102)</f>
        <v>0</v>
      </c>
      <c r="AG91" s="170">
        <f>IF(ISERROR(Data4!AN$102),0,Data4!AN$102)</f>
        <v>0</v>
      </c>
      <c r="AH91" s="170">
        <f>IF(ISERROR(Data4!AO$102),0,Data4!AO$102)</f>
        <v>0</v>
      </c>
      <c r="AI91" s="170">
        <f>IF(ISERROR(Data4!AP$102),0,Data4!AP$102)</f>
        <v>0</v>
      </c>
      <c r="AJ91" s="170">
        <f>IF(ISERROR(Data4!AQ$102),0,Data4!AQ$102)</f>
        <v>0</v>
      </c>
      <c r="AO91" s="3"/>
      <c r="AP91" s="3"/>
    </row>
    <row r="92" spans="2:42" hidden="1">
      <c r="B92" s="200" t="s">
        <v>346</v>
      </c>
      <c r="C92" s="182" t="str">
        <f>Data4!D$103</f>
        <v>-</v>
      </c>
      <c r="D92" s="66">
        <f>F92+NPV(FDN,G92:INDEX(G92:AJ92,PAL))</f>
        <v>0</v>
      </c>
      <c r="E92" s="170">
        <f t="shared" si="29"/>
        <v>0</v>
      </c>
      <c r="F92" s="170">
        <f>IF(ISERROR(Data4!M$103),0,Data4!M$103)</f>
        <v>0</v>
      </c>
      <c r="G92" s="170">
        <f>IF(ISERROR(Data4!N$103),0,Data4!N$103)</f>
        <v>0</v>
      </c>
      <c r="H92" s="170">
        <f>IF(ISERROR(Data4!O$103),0,Data4!O$103)</f>
        <v>0</v>
      </c>
      <c r="I92" s="170">
        <f>IF(ISERROR(Data4!P$103),0,Data4!P$103)</f>
        <v>0</v>
      </c>
      <c r="J92" s="170">
        <f>IF(ISERROR(Data4!Q$103),0,Data4!Q$103)</f>
        <v>0</v>
      </c>
      <c r="K92" s="170">
        <f>IF(ISERROR(Data4!R$103),0,Data4!R$103)</f>
        <v>0</v>
      </c>
      <c r="L92" s="170">
        <f>IF(ISERROR(Data4!S$103),0,Data4!S$103)</f>
        <v>0</v>
      </c>
      <c r="M92" s="170">
        <f>IF(ISERROR(Data4!T$103),0,Data4!T$103)</f>
        <v>0</v>
      </c>
      <c r="N92" s="170">
        <f>IF(ISERROR(Data4!U$103),0,Data4!U$103)</f>
        <v>0</v>
      </c>
      <c r="O92" s="170">
        <f>IF(ISERROR(Data4!V$103),0,Data4!V$103)</f>
        <v>0</v>
      </c>
      <c r="P92" s="170">
        <f>IF(ISERROR(Data4!W$103),0,Data4!W$103)</f>
        <v>0</v>
      </c>
      <c r="Q92" s="170">
        <f>IF(ISERROR(Data4!X$103),0,Data4!X$103)</f>
        <v>0</v>
      </c>
      <c r="R92" s="170">
        <f>IF(ISERROR(Data4!Y$103),0,Data4!Y$103)</f>
        <v>0</v>
      </c>
      <c r="S92" s="170">
        <f>IF(ISERROR(Data4!Z$103),0,Data4!Z$103)</f>
        <v>0</v>
      </c>
      <c r="T92" s="170">
        <f>IF(ISERROR(Data4!AA$103),0,Data4!AA$103)</f>
        <v>0</v>
      </c>
      <c r="U92" s="170">
        <f>IF(ISERROR(Data4!AB$103),0,Data4!AB$103)</f>
        <v>0</v>
      </c>
      <c r="V92" s="170">
        <f>IF(ISERROR(Data4!AC$103),0,Data4!AC$103)</f>
        <v>0</v>
      </c>
      <c r="W92" s="170">
        <f>IF(ISERROR(Data4!AD$103),0,Data4!AD$103)</f>
        <v>0</v>
      </c>
      <c r="X92" s="170">
        <f>IF(ISERROR(Data4!AE$103),0,Data4!AE$103)</f>
        <v>0</v>
      </c>
      <c r="Y92" s="170">
        <f>IF(ISERROR(Data4!AF$103),0,Data4!AF$103)</f>
        <v>0</v>
      </c>
      <c r="Z92" s="170">
        <f>IF(ISERROR(Data4!AG$103),0,Data4!AG$103)</f>
        <v>0</v>
      </c>
      <c r="AA92" s="170">
        <f>IF(ISERROR(Data4!AH$103),0,Data4!AH$103)</f>
        <v>0</v>
      </c>
      <c r="AB92" s="170">
        <f>IF(ISERROR(Data4!AI$103),0,Data4!AI$103)</f>
        <v>0</v>
      </c>
      <c r="AC92" s="170">
        <f>IF(ISERROR(Data4!AJ$103),0,Data4!AJ$103)</f>
        <v>0</v>
      </c>
      <c r="AD92" s="170">
        <f>IF(ISERROR(Data4!AK$103),0,Data4!AK$103)</f>
        <v>0</v>
      </c>
      <c r="AE92" s="170">
        <f>IF(ISERROR(Data4!AL$103),0,Data4!AL$103)</f>
        <v>0</v>
      </c>
      <c r="AF92" s="170">
        <f>IF(ISERROR(Data4!AM$103),0,Data4!AM$103)</f>
        <v>0</v>
      </c>
      <c r="AG92" s="170">
        <f>IF(ISERROR(Data4!AN$103),0,Data4!AN$103)</f>
        <v>0</v>
      </c>
      <c r="AH92" s="170">
        <f>IF(ISERROR(Data4!AO$103),0,Data4!AO$103)</f>
        <v>0</v>
      </c>
      <c r="AI92" s="170">
        <f>IF(ISERROR(Data4!AP$103),0,Data4!AP$103)</f>
        <v>0</v>
      </c>
      <c r="AJ92" s="170">
        <f>IF(ISERROR(Data4!AQ$103),0,Data4!AQ$103)</f>
        <v>0</v>
      </c>
      <c r="AO92" s="3"/>
      <c r="AP92" s="3"/>
    </row>
    <row r="93" spans="2:42" hidden="1">
      <c r="B93" s="200" t="s">
        <v>347</v>
      </c>
      <c r="C93" s="182" t="str">
        <f>Data4!D$104</f>
        <v>-</v>
      </c>
      <c r="D93" s="66">
        <f>F93+NPV(FDN,G93:INDEX(G93:AJ93,PAL))</f>
        <v>0</v>
      </c>
      <c r="E93" s="170">
        <f t="shared" si="29"/>
        <v>0</v>
      </c>
      <c r="F93" s="170">
        <f>IF(ISERROR(Data4!M$104),0,Data4!M$104)</f>
        <v>0</v>
      </c>
      <c r="G93" s="170">
        <f>IF(ISERROR(Data4!N$104),0,Data4!N$104)</f>
        <v>0</v>
      </c>
      <c r="H93" s="170">
        <f>IF(ISERROR(Data4!O$104),0,Data4!O$104)</f>
        <v>0</v>
      </c>
      <c r="I93" s="170">
        <f>IF(ISERROR(Data4!P$104),0,Data4!P$104)</f>
        <v>0</v>
      </c>
      <c r="J93" s="170">
        <f>IF(ISERROR(Data4!Q$104),0,Data4!Q$104)</f>
        <v>0</v>
      </c>
      <c r="K93" s="170">
        <f>IF(ISERROR(Data4!R$104),0,Data4!R$104)</f>
        <v>0</v>
      </c>
      <c r="L93" s="170">
        <f>IF(ISERROR(Data4!S$104),0,Data4!S$104)</f>
        <v>0</v>
      </c>
      <c r="M93" s="170">
        <f>IF(ISERROR(Data4!T$104),0,Data4!T$104)</f>
        <v>0</v>
      </c>
      <c r="N93" s="170">
        <f>IF(ISERROR(Data4!U$104),0,Data4!U$104)</f>
        <v>0</v>
      </c>
      <c r="O93" s="170">
        <f>IF(ISERROR(Data4!V$104),0,Data4!V$104)</f>
        <v>0</v>
      </c>
      <c r="P93" s="170">
        <f>IF(ISERROR(Data4!W$104),0,Data4!W$104)</f>
        <v>0</v>
      </c>
      <c r="Q93" s="170">
        <f>IF(ISERROR(Data4!X$104),0,Data4!X$104)</f>
        <v>0</v>
      </c>
      <c r="R93" s="170">
        <f>IF(ISERROR(Data4!Y$104),0,Data4!Y$104)</f>
        <v>0</v>
      </c>
      <c r="S93" s="170">
        <f>IF(ISERROR(Data4!Z$104),0,Data4!Z$104)</f>
        <v>0</v>
      </c>
      <c r="T93" s="170">
        <f>IF(ISERROR(Data4!AA$104),0,Data4!AA$104)</f>
        <v>0</v>
      </c>
      <c r="U93" s="170">
        <f>IF(ISERROR(Data4!AB$104),0,Data4!AB$104)</f>
        <v>0</v>
      </c>
      <c r="V93" s="170">
        <f>IF(ISERROR(Data4!AC$104),0,Data4!AC$104)</f>
        <v>0</v>
      </c>
      <c r="W93" s="170">
        <f>IF(ISERROR(Data4!AD$104),0,Data4!AD$104)</f>
        <v>0</v>
      </c>
      <c r="X93" s="170">
        <f>IF(ISERROR(Data4!AE$104),0,Data4!AE$104)</f>
        <v>0</v>
      </c>
      <c r="Y93" s="170">
        <f>IF(ISERROR(Data4!AF$104),0,Data4!AF$104)</f>
        <v>0</v>
      </c>
      <c r="Z93" s="170">
        <f>IF(ISERROR(Data4!AG$104),0,Data4!AG$104)</f>
        <v>0</v>
      </c>
      <c r="AA93" s="170">
        <f>IF(ISERROR(Data4!AH$104),0,Data4!AH$104)</f>
        <v>0</v>
      </c>
      <c r="AB93" s="170">
        <f>IF(ISERROR(Data4!AI$104),0,Data4!AI$104)</f>
        <v>0</v>
      </c>
      <c r="AC93" s="170">
        <f>IF(ISERROR(Data4!AJ$104),0,Data4!AJ$104)</f>
        <v>0</v>
      </c>
      <c r="AD93" s="170">
        <f>IF(ISERROR(Data4!AK$104),0,Data4!AK$104)</f>
        <v>0</v>
      </c>
      <c r="AE93" s="170">
        <f>IF(ISERROR(Data4!AL$104),0,Data4!AL$104)</f>
        <v>0</v>
      </c>
      <c r="AF93" s="170">
        <f>IF(ISERROR(Data4!AM$104),0,Data4!AM$104)</f>
        <v>0</v>
      </c>
      <c r="AG93" s="170">
        <f>IF(ISERROR(Data4!AN$104),0,Data4!AN$104)</f>
        <v>0</v>
      </c>
      <c r="AH93" s="170">
        <f>IF(ISERROR(Data4!AO$104),0,Data4!AO$104)</f>
        <v>0</v>
      </c>
      <c r="AI93" s="170">
        <f>IF(ISERROR(Data4!AP$104),0,Data4!AP$104)</f>
        <v>0</v>
      </c>
      <c r="AJ93" s="170">
        <f>IF(ISERROR(Data4!AQ$104),0,Data4!AQ$104)</f>
        <v>0</v>
      </c>
      <c r="AO93" s="3"/>
      <c r="AP93" s="3"/>
    </row>
    <row r="94" spans="2:42" hidden="1">
      <c r="B94" s="200" t="s">
        <v>348</v>
      </c>
      <c r="C94" s="182" t="str">
        <f>Data4!D$105</f>
        <v>-</v>
      </c>
      <c r="D94" s="66">
        <f>F94+NPV(FDN,G94:INDEX(G94:AJ94,PAL))</f>
        <v>0</v>
      </c>
      <c r="E94" s="170">
        <f t="shared" si="29"/>
        <v>0</v>
      </c>
      <c r="F94" s="170">
        <f>IF(ISERROR(Data4!M$105),0,Data4!M$105)</f>
        <v>0</v>
      </c>
      <c r="G94" s="170">
        <f>IF(ISERROR(Data4!N$105),0,Data4!N$105)</f>
        <v>0</v>
      </c>
      <c r="H94" s="170">
        <f>IF(ISERROR(Data4!O$105),0,Data4!O$105)</f>
        <v>0</v>
      </c>
      <c r="I94" s="170">
        <f>IF(ISERROR(Data4!P$105),0,Data4!P$105)</f>
        <v>0</v>
      </c>
      <c r="J94" s="170">
        <f>IF(ISERROR(Data4!Q$105),0,Data4!Q$105)</f>
        <v>0</v>
      </c>
      <c r="K94" s="170">
        <f>IF(ISERROR(Data4!R$105),0,Data4!R$105)</f>
        <v>0</v>
      </c>
      <c r="L94" s="170">
        <f>IF(ISERROR(Data4!S$105),0,Data4!S$105)</f>
        <v>0</v>
      </c>
      <c r="M94" s="170">
        <f>IF(ISERROR(Data4!T$105),0,Data4!T$105)</f>
        <v>0</v>
      </c>
      <c r="N94" s="170">
        <f>IF(ISERROR(Data4!U$105),0,Data4!U$105)</f>
        <v>0</v>
      </c>
      <c r="O94" s="170">
        <f>IF(ISERROR(Data4!V$105),0,Data4!V$105)</f>
        <v>0</v>
      </c>
      <c r="P94" s="170">
        <f>IF(ISERROR(Data4!W$105),0,Data4!W$105)</f>
        <v>0</v>
      </c>
      <c r="Q94" s="170">
        <f>IF(ISERROR(Data4!X$105),0,Data4!X$105)</f>
        <v>0</v>
      </c>
      <c r="R94" s="170">
        <f>IF(ISERROR(Data4!Y$105),0,Data4!Y$105)</f>
        <v>0</v>
      </c>
      <c r="S94" s="170">
        <f>IF(ISERROR(Data4!Z$105),0,Data4!Z$105)</f>
        <v>0</v>
      </c>
      <c r="T94" s="170">
        <f>IF(ISERROR(Data4!AA$105),0,Data4!AA$105)</f>
        <v>0</v>
      </c>
      <c r="U94" s="170">
        <f>IF(ISERROR(Data4!AB$105),0,Data4!AB$105)</f>
        <v>0</v>
      </c>
      <c r="V94" s="170">
        <f>IF(ISERROR(Data4!AC$105),0,Data4!AC$105)</f>
        <v>0</v>
      </c>
      <c r="W94" s="170">
        <f>IF(ISERROR(Data4!AD$105),0,Data4!AD$105)</f>
        <v>0</v>
      </c>
      <c r="X94" s="170">
        <f>IF(ISERROR(Data4!AE$105),0,Data4!AE$105)</f>
        <v>0</v>
      </c>
      <c r="Y94" s="170">
        <f>IF(ISERROR(Data4!AF$105),0,Data4!AF$105)</f>
        <v>0</v>
      </c>
      <c r="Z94" s="170">
        <f>IF(ISERROR(Data4!AG$105),0,Data4!AG$105)</f>
        <v>0</v>
      </c>
      <c r="AA94" s="170">
        <f>IF(ISERROR(Data4!AH$105),0,Data4!AH$105)</f>
        <v>0</v>
      </c>
      <c r="AB94" s="170">
        <f>IF(ISERROR(Data4!AI$105),0,Data4!AI$105)</f>
        <v>0</v>
      </c>
      <c r="AC94" s="170">
        <f>IF(ISERROR(Data4!AJ$105),0,Data4!AJ$105)</f>
        <v>0</v>
      </c>
      <c r="AD94" s="170">
        <f>IF(ISERROR(Data4!AK$105),0,Data4!AK$105)</f>
        <v>0</v>
      </c>
      <c r="AE94" s="170">
        <f>IF(ISERROR(Data4!AL$105),0,Data4!AL$105)</f>
        <v>0</v>
      </c>
      <c r="AF94" s="170">
        <f>IF(ISERROR(Data4!AM$105),0,Data4!AM$105)</f>
        <v>0</v>
      </c>
      <c r="AG94" s="170">
        <f>IF(ISERROR(Data4!AN$105),0,Data4!AN$105)</f>
        <v>0</v>
      </c>
      <c r="AH94" s="170">
        <f>IF(ISERROR(Data4!AO$105),0,Data4!AO$105)</f>
        <v>0</v>
      </c>
      <c r="AI94" s="170">
        <f>IF(ISERROR(Data4!AP$105),0,Data4!AP$105)</f>
        <v>0</v>
      </c>
      <c r="AJ94" s="170">
        <f>IF(ISERROR(Data4!AQ$105),0,Data4!AQ$105)</f>
        <v>0</v>
      </c>
      <c r="AO94" s="3"/>
      <c r="AP94" s="3"/>
    </row>
    <row r="95" spans="2:42" hidden="1">
      <c r="B95" s="200" t="s">
        <v>349</v>
      </c>
      <c r="C95" s="182" t="str">
        <f>Data4!D$106</f>
        <v>-</v>
      </c>
      <c r="D95" s="66">
        <f>F95+NPV(FDN,G95:INDEX(G95:AJ95,PAL))</f>
        <v>0</v>
      </c>
      <c r="E95" s="170">
        <f t="shared" si="29"/>
        <v>0</v>
      </c>
      <c r="F95" s="170">
        <f>IF(ISERROR(Data4!M$106),0,Data4!M$106)</f>
        <v>0</v>
      </c>
      <c r="G95" s="170">
        <f>IF(ISERROR(Data4!N$106),0,Data4!N$106)</f>
        <v>0</v>
      </c>
      <c r="H95" s="170">
        <f>IF(ISERROR(Data4!O$106),0,Data4!O$106)</f>
        <v>0</v>
      </c>
      <c r="I95" s="170">
        <f>IF(ISERROR(Data4!P$106),0,Data4!P$106)</f>
        <v>0</v>
      </c>
      <c r="J95" s="170">
        <f>IF(ISERROR(Data4!Q$106),0,Data4!Q$106)</f>
        <v>0</v>
      </c>
      <c r="K95" s="170">
        <f>IF(ISERROR(Data4!R$106),0,Data4!R$106)</f>
        <v>0</v>
      </c>
      <c r="L95" s="170">
        <f>IF(ISERROR(Data4!S$106),0,Data4!S$106)</f>
        <v>0</v>
      </c>
      <c r="M95" s="170">
        <f>IF(ISERROR(Data4!T$106),0,Data4!T$106)</f>
        <v>0</v>
      </c>
      <c r="N95" s="170">
        <f>IF(ISERROR(Data4!U$106),0,Data4!U$106)</f>
        <v>0</v>
      </c>
      <c r="O95" s="170">
        <f>IF(ISERROR(Data4!V$106),0,Data4!V$106)</f>
        <v>0</v>
      </c>
      <c r="P95" s="170">
        <f>IF(ISERROR(Data4!W$106),0,Data4!W$106)</f>
        <v>0</v>
      </c>
      <c r="Q95" s="170">
        <f>IF(ISERROR(Data4!X$106),0,Data4!X$106)</f>
        <v>0</v>
      </c>
      <c r="R95" s="170">
        <f>IF(ISERROR(Data4!Y$106),0,Data4!Y$106)</f>
        <v>0</v>
      </c>
      <c r="S95" s="170">
        <f>IF(ISERROR(Data4!Z$106),0,Data4!Z$106)</f>
        <v>0</v>
      </c>
      <c r="T95" s="170">
        <f>IF(ISERROR(Data4!AA$106),0,Data4!AA$106)</f>
        <v>0</v>
      </c>
      <c r="U95" s="170">
        <f>IF(ISERROR(Data4!AB$106),0,Data4!AB$106)</f>
        <v>0</v>
      </c>
      <c r="V95" s="170">
        <f>IF(ISERROR(Data4!AC$106),0,Data4!AC$106)</f>
        <v>0</v>
      </c>
      <c r="W95" s="170">
        <f>IF(ISERROR(Data4!AD$106),0,Data4!AD$106)</f>
        <v>0</v>
      </c>
      <c r="X95" s="170">
        <f>IF(ISERROR(Data4!AE$106),0,Data4!AE$106)</f>
        <v>0</v>
      </c>
      <c r="Y95" s="170">
        <f>IF(ISERROR(Data4!AF$106),0,Data4!AF$106)</f>
        <v>0</v>
      </c>
      <c r="Z95" s="170">
        <f>IF(ISERROR(Data4!AG$106),0,Data4!AG$106)</f>
        <v>0</v>
      </c>
      <c r="AA95" s="170">
        <f>IF(ISERROR(Data4!AH$106),0,Data4!AH$106)</f>
        <v>0</v>
      </c>
      <c r="AB95" s="170">
        <f>IF(ISERROR(Data4!AI$106),0,Data4!AI$106)</f>
        <v>0</v>
      </c>
      <c r="AC95" s="170">
        <f>IF(ISERROR(Data4!AJ$106),0,Data4!AJ$106)</f>
        <v>0</v>
      </c>
      <c r="AD95" s="170">
        <f>IF(ISERROR(Data4!AK$106),0,Data4!AK$106)</f>
        <v>0</v>
      </c>
      <c r="AE95" s="170">
        <f>IF(ISERROR(Data4!AL$106),0,Data4!AL$106)</f>
        <v>0</v>
      </c>
      <c r="AF95" s="170">
        <f>IF(ISERROR(Data4!AM$106),0,Data4!AM$106)</f>
        <v>0</v>
      </c>
      <c r="AG95" s="170">
        <f>IF(ISERROR(Data4!AN$106),0,Data4!AN$106)</f>
        <v>0</v>
      </c>
      <c r="AH95" s="170">
        <f>IF(ISERROR(Data4!AO$106),0,Data4!AO$106)</f>
        <v>0</v>
      </c>
      <c r="AI95" s="170">
        <f>IF(ISERROR(Data4!AP$106),0,Data4!AP$106)</f>
        <v>0</v>
      </c>
      <c r="AJ95" s="170">
        <f>IF(ISERROR(Data4!AQ$106),0,Data4!AQ$106)</f>
        <v>0</v>
      </c>
      <c r="AO95" s="3"/>
      <c r="AP95" s="3"/>
    </row>
    <row r="96" spans="2:42" hidden="1">
      <c r="B96" s="200" t="s">
        <v>350</v>
      </c>
      <c r="C96" s="182" t="str">
        <f>Data4!D$107</f>
        <v>-</v>
      </c>
      <c r="D96" s="66">
        <f>F96+NPV(FDN,G96:INDEX(G96:AJ96,PAL))</f>
        <v>0</v>
      </c>
      <c r="E96" s="170">
        <f t="shared" si="29"/>
        <v>0</v>
      </c>
      <c r="F96" s="170">
        <f>IF(ISERROR(Data4!M$107),0,Data4!M$107)</f>
        <v>0</v>
      </c>
      <c r="G96" s="170">
        <f>IF(ISERROR(Data4!N$107),0,Data4!N$107)</f>
        <v>0</v>
      </c>
      <c r="H96" s="170">
        <f>IF(ISERROR(Data4!O$107),0,Data4!O$107)</f>
        <v>0</v>
      </c>
      <c r="I96" s="170">
        <f>IF(ISERROR(Data4!P$107),0,Data4!P$107)</f>
        <v>0</v>
      </c>
      <c r="J96" s="170">
        <f>IF(ISERROR(Data4!Q$107),0,Data4!Q$107)</f>
        <v>0</v>
      </c>
      <c r="K96" s="170">
        <f>IF(ISERROR(Data4!R$107),0,Data4!R$107)</f>
        <v>0</v>
      </c>
      <c r="L96" s="170">
        <f>IF(ISERROR(Data4!S$107),0,Data4!S$107)</f>
        <v>0</v>
      </c>
      <c r="M96" s="170">
        <f>IF(ISERROR(Data4!T$107),0,Data4!T$107)</f>
        <v>0</v>
      </c>
      <c r="N96" s="170">
        <f>IF(ISERROR(Data4!U$107),0,Data4!U$107)</f>
        <v>0</v>
      </c>
      <c r="O96" s="170">
        <f>IF(ISERROR(Data4!V$107),0,Data4!V$107)</f>
        <v>0</v>
      </c>
      <c r="P96" s="170">
        <f>IF(ISERROR(Data4!W$107),0,Data4!W$107)</f>
        <v>0</v>
      </c>
      <c r="Q96" s="170">
        <f>IF(ISERROR(Data4!X$107),0,Data4!X$107)</f>
        <v>0</v>
      </c>
      <c r="R96" s="170">
        <f>IF(ISERROR(Data4!Y$107),0,Data4!Y$107)</f>
        <v>0</v>
      </c>
      <c r="S96" s="170">
        <f>IF(ISERROR(Data4!Z$107),0,Data4!Z$107)</f>
        <v>0</v>
      </c>
      <c r="T96" s="170">
        <f>IF(ISERROR(Data4!AA$107),0,Data4!AA$107)</f>
        <v>0</v>
      </c>
      <c r="U96" s="170">
        <f>IF(ISERROR(Data4!AB$107),0,Data4!AB$107)</f>
        <v>0</v>
      </c>
      <c r="V96" s="170">
        <f>IF(ISERROR(Data4!AC$107),0,Data4!AC$107)</f>
        <v>0</v>
      </c>
      <c r="W96" s="170">
        <f>IF(ISERROR(Data4!AD$107),0,Data4!AD$107)</f>
        <v>0</v>
      </c>
      <c r="X96" s="170">
        <f>IF(ISERROR(Data4!AE$107),0,Data4!AE$107)</f>
        <v>0</v>
      </c>
      <c r="Y96" s="170">
        <f>IF(ISERROR(Data4!AF$107),0,Data4!AF$107)</f>
        <v>0</v>
      </c>
      <c r="Z96" s="170">
        <f>IF(ISERROR(Data4!AG$107),0,Data4!AG$107)</f>
        <v>0</v>
      </c>
      <c r="AA96" s="170">
        <f>IF(ISERROR(Data4!AH$107),0,Data4!AH$107)</f>
        <v>0</v>
      </c>
      <c r="AB96" s="170">
        <f>IF(ISERROR(Data4!AI$107),0,Data4!AI$107)</f>
        <v>0</v>
      </c>
      <c r="AC96" s="170">
        <f>IF(ISERROR(Data4!AJ$107),0,Data4!AJ$107)</f>
        <v>0</v>
      </c>
      <c r="AD96" s="170">
        <f>IF(ISERROR(Data4!AK$107),0,Data4!AK$107)</f>
        <v>0</v>
      </c>
      <c r="AE96" s="170">
        <f>IF(ISERROR(Data4!AL$107),0,Data4!AL$107)</f>
        <v>0</v>
      </c>
      <c r="AF96" s="170">
        <f>IF(ISERROR(Data4!AM$107),0,Data4!AM$107)</f>
        <v>0</v>
      </c>
      <c r="AG96" s="170">
        <f>IF(ISERROR(Data4!AN$107),0,Data4!AN$107)</f>
        <v>0</v>
      </c>
      <c r="AH96" s="170">
        <f>IF(ISERROR(Data4!AO$107),0,Data4!AO$107)</f>
        <v>0</v>
      </c>
      <c r="AI96" s="170">
        <f>IF(ISERROR(Data4!AP$107),0,Data4!AP$107)</f>
        <v>0</v>
      </c>
      <c r="AJ96" s="170">
        <f>IF(ISERROR(Data4!AQ$107),0,Data4!AQ$107)</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Data4!D$109</f>
        <v>-</v>
      </c>
      <c r="D98" s="66">
        <f>F98+NPV(FDN,G98:INDEX(G98:AJ98,PAL))</f>
        <v>0</v>
      </c>
      <c r="E98" s="66">
        <f>SUMIF($F$5:$AJ$5,"&lt;="&amp;PAL,$F98:$AJ98)</f>
        <v>0</v>
      </c>
      <c r="F98" s="170">
        <f>IF(ISERROR(Data4!M$109),0,Data4!M$109)</f>
        <v>0</v>
      </c>
      <c r="G98" s="170">
        <f>IF(ISERROR(Data4!N$109),0,Data4!N$109)</f>
        <v>0</v>
      </c>
      <c r="H98" s="170">
        <f>IF(ISERROR(Data4!O$109),0,Data4!O$109)</f>
        <v>0</v>
      </c>
      <c r="I98" s="170">
        <f>IF(ISERROR(Data4!P$109),0,Data4!P$109)</f>
        <v>0</v>
      </c>
      <c r="J98" s="170">
        <f>IF(ISERROR(Data4!Q$109),0,Data4!Q$109)</f>
        <v>0</v>
      </c>
      <c r="K98" s="170">
        <f>IF(ISERROR(Data4!R$109),0,Data4!R$109)</f>
        <v>0</v>
      </c>
      <c r="L98" s="170">
        <f>IF(ISERROR(Data4!S$109),0,Data4!S$109)</f>
        <v>0</v>
      </c>
      <c r="M98" s="170">
        <f>IF(ISERROR(Data4!T$109),0,Data4!T$109)</f>
        <v>0</v>
      </c>
      <c r="N98" s="170">
        <f>IF(ISERROR(Data4!U$109),0,Data4!U$109)</f>
        <v>0</v>
      </c>
      <c r="O98" s="170">
        <f>IF(ISERROR(Data4!V$109),0,Data4!V$109)</f>
        <v>0</v>
      </c>
      <c r="P98" s="170">
        <f>IF(ISERROR(Data4!W$109),0,Data4!W$109)</f>
        <v>0</v>
      </c>
      <c r="Q98" s="170">
        <f>IF(ISERROR(Data4!X$109),0,Data4!X$109)</f>
        <v>0</v>
      </c>
      <c r="R98" s="170">
        <f>IF(ISERROR(Data4!Y$109),0,Data4!Y$109)</f>
        <v>0</v>
      </c>
      <c r="S98" s="170">
        <f>IF(ISERROR(Data4!Z$109),0,Data4!Z$109)</f>
        <v>0</v>
      </c>
      <c r="T98" s="170">
        <f>IF(ISERROR(Data4!AA$109),0,Data4!AA$109)</f>
        <v>0</v>
      </c>
      <c r="U98" s="170">
        <f>IF(ISERROR(Data4!AB$109),0,Data4!AB$109)</f>
        <v>0</v>
      </c>
      <c r="V98" s="170">
        <f>IF(ISERROR(Data4!AC$109),0,Data4!AC$109)</f>
        <v>0</v>
      </c>
      <c r="W98" s="170">
        <f>IF(ISERROR(Data4!AD$109),0,Data4!AD$109)</f>
        <v>0</v>
      </c>
      <c r="X98" s="170">
        <f>IF(ISERROR(Data4!AE$109),0,Data4!AE$109)</f>
        <v>0</v>
      </c>
      <c r="Y98" s="170">
        <f>IF(ISERROR(Data4!AF$109),0,Data4!AF$109)</f>
        <v>0</v>
      </c>
      <c r="Z98" s="170">
        <f>IF(ISERROR(Data4!AG$109),0,Data4!AG$109)</f>
        <v>0</v>
      </c>
      <c r="AA98" s="170">
        <f>IF(ISERROR(Data4!AH$109),0,Data4!AH$109)</f>
        <v>0</v>
      </c>
      <c r="AB98" s="170">
        <f>IF(ISERROR(Data4!AI$109),0,Data4!AI$109)</f>
        <v>0</v>
      </c>
      <c r="AC98" s="170">
        <f>IF(ISERROR(Data4!AJ$109),0,Data4!AJ$109)</f>
        <v>0</v>
      </c>
      <c r="AD98" s="170">
        <f>IF(ISERROR(Data4!AK$109),0,Data4!AK$109)</f>
        <v>0</v>
      </c>
      <c r="AE98" s="170">
        <f>IF(ISERROR(Data4!AL$109),0,Data4!AL$109)</f>
        <v>0</v>
      </c>
      <c r="AF98" s="170">
        <f>IF(ISERROR(Data4!AM$109),0,Data4!AM$109)</f>
        <v>0</v>
      </c>
      <c r="AG98" s="170">
        <f>IF(ISERROR(Data4!AN$109),0,Data4!AN$109)</f>
        <v>0</v>
      </c>
      <c r="AH98" s="170">
        <f>IF(ISERROR(Data4!AO$109),0,Data4!AO$109)</f>
        <v>0</v>
      </c>
      <c r="AI98" s="170">
        <f>IF(ISERROR(Data4!AP$109),0,Data4!AP$109)</f>
        <v>0</v>
      </c>
      <c r="AJ98" s="170">
        <f>IF(ISERROR(Data4!AQ$109),0,Data4!AQ$109)</f>
        <v>0</v>
      </c>
      <c r="AO98" s="3"/>
      <c r="AP98" s="3"/>
    </row>
    <row r="99" spans="2:42" hidden="1">
      <c r="B99" s="200" t="s">
        <v>352</v>
      </c>
      <c r="C99" s="182" t="str">
        <f>Data4!D$110</f>
        <v>-</v>
      </c>
      <c r="D99" s="66">
        <f>F99+NPV(FDN,G99:INDEX(G99:AJ99,PAL))</f>
        <v>0</v>
      </c>
      <c r="E99" s="66">
        <f>SUMIF($F$5:$AJ$5,"&lt;="&amp;PAL,$F99:$AJ99)</f>
        <v>0</v>
      </c>
      <c r="F99" s="170">
        <f>IF(ISERROR(Data4!M$110),0,Data4!M$110)</f>
        <v>0</v>
      </c>
      <c r="G99" s="170">
        <f>IF(ISERROR(Data4!N$110),0,Data4!N$110)</f>
        <v>0</v>
      </c>
      <c r="H99" s="170">
        <f>IF(ISERROR(Data4!O$110),0,Data4!O$110)</f>
        <v>0</v>
      </c>
      <c r="I99" s="170">
        <f>IF(ISERROR(Data4!P$110),0,Data4!P$110)</f>
        <v>0</v>
      </c>
      <c r="J99" s="170">
        <f>IF(ISERROR(Data4!Q$110),0,Data4!Q$110)</f>
        <v>0</v>
      </c>
      <c r="K99" s="170">
        <f>IF(ISERROR(Data4!R$110),0,Data4!R$110)</f>
        <v>0</v>
      </c>
      <c r="L99" s="170">
        <f>IF(ISERROR(Data4!S$110),0,Data4!S$110)</f>
        <v>0</v>
      </c>
      <c r="M99" s="170">
        <f>IF(ISERROR(Data4!T$110),0,Data4!T$110)</f>
        <v>0</v>
      </c>
      <c r="N99" s="170">
        <f>IF(ISERROR(Data4!U$110),0,Data4!U$110)</f>
        <v>0</v>
      </c>
      <c r="O99" s="170">
        <f>IF(ISERROR(Data4!V$110),0,Data4!V$110)</f>
        <v>0</v>
      </c>
      <c r="P99" s="170">
        <f>IF(ISERROR(Data4!W$110),0,Data4!W$110)</f>
        <v>0</v>
      </c>
      <c r="Q99" s="170">
        <f>IF(ISERROR(Data4!X$110),0,Data4!X$110)</f>
        <v>0</v>
      </c>
      <c r="R99" s="170">
        <f>IF(ISERROR(Data4!Y$110),0,Data4!Y$110)</f>
        <v>0</v>
      </c>
      <c r="S99" s="170">
        <f>IF(ISERROR(Data4!Z$110),0,Data4!Z$110)</f>
        <v>0</v>
      </c>
      <c r="T99" s="170">
        <f>IF(ISERROR(Data4!AA$110),0,Data4!AA$110)</f>
        <v>0</v>
      </c>
      <c r="U99" s="170">
        <f>IF(ISERROR(Data4!AB$110),0,Data4!AB$110)</f>
        <v>0</v>
      </c>
      <c r="V99" s="170">
        <f>IF(ISERROR(Data4!AC$110),0,Data4!AC$110)</f>
        <v>0</v>
      </c>
      <c r="W99" s="170">
        <f>IF(ISERROR(Data4!AD$110),0,Data4!AD$110)</f>
        <v>0</v>
      </c>
      <c r="X99" s="170">
        <f>IF(ISERROR(Data4!AE$110),0,Data4!AE$110)</f>
        <v>0</v>
      </c>
      <c r="Y99" s="170">
        <f>IF(ISERROR(Data4!AF$110),0,Data4!AF$110)</f>
        <v>0</v>
      </c>
      <c r="Z99" s="170">
        <f>IF(ISERROR(Data4!AG$110),0,Data4!AG$110)</f>
        <v>0</v>
      </c>
      <c r="AA99" s="170">
        <f>IF(ISERROR(Data4!AH$110),0,Data4!AH$110)</f>
        <v>0</v>
      </c>
      <c r="AB99" s="170">
        <f>IF(ISERROR(Data4!AI$110),0,Data4!AI$110)</f>
        <v>0</v>
      </c>
      <c r="AC99" s="170">
        <f>IF(ISERROR(Data4!AJ$110),0,Data4!AJ$110)</f>
        <v>0</v>
      </c>
      <c r="AD99" s="170">
        <f>IF(ISERROR(Data4!AK$110),0,Data4!AK$110)</f>
        <v>0</v>
      </c>
      <c r="AE99" s="170">
        <f>IF(ISERROR(Data4!AL$110),0,Data4!AL$110)</f>
        <v>0</v>
      </c>
      <c r="AF99" s="170">
        <f>IF(ISERROR(Data4!AM$110),0,Data4!AM$110)</f>
        <v>0</v>
      </c>
      <c r="AG99" s="170">
        <f>IF(ISERROR(Data4!AN$110),0,Data4!AN$110)</f>
        <v>0</v>
      </c>
      <c r="AH99" s="170">
        <f>IF(ISERROR(Data4!AO$110),0,Data4!AO$110)</f>
        <v>0</v>
      </c>
      <c r="AI99" s="170">
        <f>IF(ISERROR(Data4!AP$110),0,Data4!AP$110)</f>
        <v>0</v>
      </c>
      <c r="AJ99" s="170">
        <f>IF(ISERROR(Data4!AQ$110),0,Data4!AQ$110)</f>
        <v>0</v>
      </c>
      <c r="AO99" s="3"/>
      <c r="AP99" s="3"/>
    </row>
    <row r="100" spans="2:42" hidden="1">
      <c r="B100" s="200" t="s">
        <v>353</v>
      </c>
      <c r="C100" s="182" t="str">
        <f>Data4!D$111</f>
        <v>-</v>
      </c>
      <c r="D100" s="66">
        <f>F100+NPV(FDN,G100:INDEX(G100:AJ100,PAL))</f>
        <v>0</v>
      </c>
      <c r="E100" s="66">
        <f>SUMIF($F$5:$AJ$5,"&lt;="&amp;PAL,$F100:$AJ100)</f>
        <v>0</v>
      </c>
      <c r="F100" s="170">
        <f>IF(ISERROR(Data4!M$111),0,Data4!M$111)</f>
        <v>0</v>
      </c>
      <c r="G100" s="170">
        <f>IF(ISERROR(Data4!N$111),0,Data4!N$111)</f>
        <v>0</v>
      </c>
      <c r="H100" s="170">
        <f>IF(ISERROR(Data4!O$111),0,Data4!O$111)</f>
        <v>0</v>
      </c>
      <c r="I100" s="170">
        <f>IF(ISERROR(Data4!P$111),0,Data4!P$111)</f>
        <v>0</v>
      </c>
      <c r="J100" s="170">
        <f>IF(ISERROR(Data4!Q$111),0,Data4!Q$111)</f>
        <v>0</v>
      </c>
      <c r="K100" s="170">
        <f>IF(ISERROR(Data4!R$111),0,Data4!R$111)</f>
        <v>0</v>
      </c>
      <c r="L100" s="170">
        <f>IF(ISERROR(Data4!S$111),0,Data4!S$111)</f>
        <v>0</v>
      </c>
      <c r="M100" s="170">
        <f>IF(ISERROR(Data4!T$111),0,Data4!T$111)</f>
        <v>0</v>
      </c>
      <c r="N100" s="170">
        <f>IF(ISERROR(Data4!U$111),0,Data4!U$111)</f>
        <v>0</v>
      </c>
      <c r="O100" s="170">
        <f>IF(ISERROR(Data4!V$111),0,Data4!V$111)</f>
        <v>0</v>
      </c>
      <c r="P100" s="170">
        <f>IF(ISERROR(Data4!W$111),0,Data4!W$111)</f>
        <v>0</v>
      </c>
      <c r="Q100" s="170">
        <f>IF(ISERROR(Data4!X$111),0,Data4!X$111)</f>
        <v>0</v>
      </c>
      <c r="R100" s="170">
        <f>IF(ISERROR(Data4!Y$111),0,Data4!Y$111)</f>
        <v>0</v>
      </c>
      <c r="S100" s="170">
        <f>IF(ISERROR(Data4!Z$111),0,Data4!Z$111)</f>
        <v>0</v>
      </c>
      <c r="T100" s="170">
        <f>IF(ISERROR(Data4!AA$111),0,Data4!AA$111)</f>
        <v>0</v>
      </c>
      <c r="U100" s="170">
        <f>IF(ISERROR(Data4!AB$111),0,Data4!AB$111)</f>
        <v>0</v>
      </c>
      <c r="V100" s="170">
        <f>IF(ISERROR(Data4!AC$111),0,Data4!AC$111)</f>
        <v>0</v>
      </c>
      <c r="W100" s="170">
        <f>IF(ISERROR(Data4!AD$111),0,Data4!AD$111)</f>
        <v>0</v>
      </c>
      <c r="X100" s="170">
        <f>IF(ISERROR(Data4!AE$111),0,Data4!AE$111)</f>
        <v>0</v>
      </c>
      <c r="Y100" s="170">
        <f>IF(ISERROR(Data4!AF$111),0,Data4!AF$111)</f>
        <v>0</v>
      </c>
      <c r="Z100" s="170">
        <f>IF(ISERROR(Data4!AG$111),0,Data4!AG$111)</f>
        <v>0</v>
      </c>
      <c r="AA100" s="170">
        <f>IF(ISERROR(Data4!AH$111),0,Data4!AH$111)</f>
        <v>0</v>
      </c>
      <c r="AB100" s="170">
        <f>IF(ISERROR(Data4!AI$111),0,Data4!AI$111)</f>
        <v>0</v>
      </c>
      <c r="AC100" s="170">
        <f>IF(ISERROR(Data4!AJ$111),0,Data4!AJ$111)</f>
        <v>0</v>
      </c>
      <c r="AD100" s="170">
        <f>IF(ISERROR(Data4!AK$111),0,Data4!AK$111)</f>
        <v>0</v>
      </c>
      <c r="AE100" s="170">
        <f>IF(ISERROR(Data4!AL$111),0,Data4!AL$111)</f>
        <v>0</v>
      </c>
      <c r="AF100" s="170">
        <f>IF(ISERROR(Data4!AM$111),0,Data4!AM$111)</f>
        <v>0</v>
      </c>
      <c r="AG100" s="170">
        <f>IF(ISERROR(Data4!AN$111),0,Data4!AN$111)</f>
        <v>0</v>
      </c>
      <c r="AH100" s="170">
        <f>IF(ISERROR(Data4!AO$111),0,Data4!AO$111)</f>
        <v>0</v>
      </c>
      <c r="AI100" s="170">
        <f>IF(ISERROR(Data4!AP$111),0,Data4!AP$111)</f>
        <v>0</v>
      </c>
      <c r="AJ100" s="170">
        <f>IF(ISERROR(Data4!AQ$111),0,Data4!AQ$111)</f>
        <v>0</v>
      </c>
      <c r="AO100" s="3"/>
      <c r="AP100" s="3"/>
    </row>
  </sheetData>
  <sheetProtection algorithmName="SHA-512" hashValue="lMyqmO0VeLkPVIaWVS9kmnqAp76tM5GO3sS4VUd/mOm+s2Tm4tf0T5g22ueOgbuC7hjuzEOJ8BOgt9VFVwMXvQ==" saltValue="E+29NGULh//BfgShcWR3uw==" spinCount="100000" sheet="1" objects="1" scenarios="1"/>
  <mergeCells count="5">
    <mergeCell ref="B86:C86"/>
    <mergeCell ref="C2:E2"/>
    <mergeCell ref="C3:E3"/>
    <mergeCell ref="C4:E4"/>
    <mergeCell ref="AP4:AY4"/>
  </mergeCells>
  <conditionalFormatting sqref="B7:C48 B56:C56 B49:B55 B57:B59">
    <cfRule type="expression" dxfId="134" priority="4" stopIfTrue="1">
      <formula>$AO7=1</formula>
    </cfRule>
  </conditionalFormatting>
  <conditionalFormatting sqref="C4:E4">
    <cfRule type="expression" dxfId="133" priority="3" stopIfTrue="1">
      <formula>LEN($C$4)&gt;0</formula>
    </cfRule>
  </conditionalFormatting>
  <conditionalFormatting sqref="B88:C100">
    <cfRule type="expression" dxfId="132" priority="5" stopIfTrue="1">
      <formula>#REF!=1</formula>
    </cfRule>
  </conditionalFormatting>
  <conditionalFormatting sqref="C57:C59">
    <cfRule type="expression" dxfId="131"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"""&amp;Data0!O9&amp;""""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Data4!D$113</f>
        <v>-</v>
      </c>
      <c r="D90" s="170">
        <f>F90+NPV(FDN,G90:INDEX(G90:AJ90,PAL))</f>
        <v>0</v>
      </c>
      <c r="E90" s="170">
        <f t="shared" ref="E90:E96" si="29">SUMIF($F$5:$AJ$5,"&lt;="&amp;PAL,$F90:$AJ90)</f>
        <v>0</v>
      </c>
      <c r="F90" s="170">
        <f>IF(ISERROR(Data4!M$113),0,Data4!M$113)</f>
        <v>0</v>
      </c>
      <c r="G90" s="170">
        <f>IF(ISERROR(Data4!N$113),0,Data4!N$113)</f>
        <v>0</v>
      </c>
      <c r="H90" s="170">
        <f>IF(ISERROR(Data4!O$113),0,Data4!O$113)</f>
        <v>0</v>
      </c>
      <c r="I90" s="170">
        <f>IF(ISERROR(Data4!P$113),0,Data4!P$113)</f>
        <v>0</v>
      </c>
      <c r="J90" s="170">
        <f>IF(ISERROR(Data4!Q$113),0,Data4!Q$113)</f>
        <v>0</v>
      </c>
      <c r="K90" s="170">
        <f>IF(ISERROR(Data4!R$113),0,Data4!R$113)</f>
        <v>0</v>
      </c>
      <c r="L90" s="170">
        <f>IF(ISERROR(Data4!S$113),0,Data4!S$113)</f>
        <v>0</v>
      </c>
      <c r="M90" s="170">
        <f>IF(ISERROR(Data4!T$113),0,Data4!T$113)</f>
        <v>0</v>
      </c>
      <c r="N90" s="170">
        <f>IF(ISERROR(Data4!U$113),0,Data4!U$113)</f>
        <v>0</v>
      </c>
      <c r="O90" s="170">
        <f>IF(ISERROR(Data4!V$113),0,Data4!V$113)</f>
        <v>0</v>
      </c>
      <c r="P90" s="170">
        <f>IF(ISERROR(Data4!W$113),0,Data4!W$113)</f>
        <v>0</v>
      </c>
      <c r="Q90" s="170">
        <f>IF(ISERROR(Data4!X$113),0,Data4!X$113)</f>
        <v>0</v>
      </c>
      <c r="R90" s="170">
        <f>IF(ISERROR(Data4!Y$113),0,Data4!Y$113)</f>
        <v>0</v>
      </c>
      <c r="S90" s="170">
        <f>IF(ISERROR(Data4!Z$113),0,Data4!Z$113)</f>
        <v>0</v>
      </c>
      <c r="T90" s="170">
        <f>IF(ISERROR(Data4!AA$113),0,Data4!AA$113)</f>
        <v>0</v>
      </c>
      <c r="U90" s="170">
        <f>IF(ISERROR(Data4!AB$113),0,Data4!AB$113)</f>
        <v>0</v>
      </c>
      <c r="V90" s="170">
        <f>IF(ISERROR(Data4!AC$113),0,Data4!AC$113)</f>
        <v>0</v>
      </c>
      <c r="W90" s="170">
        <f>IF(ISERROR(Data4!AD$113),0,Data4!AD$113)</f>
        <v>0</v>
      </c>
      <c r="X90" s="170">
        <f>IF(ISERROR(Data4!AE$113),0,Data4!AE$113)</f>
        <v>0</v>
      </c>
      <c r="Y90" s="170">
        <f>IF(ISERROR(Data4!AF$113),0,Data4!AF$113)</f>
        <v>0</v>
      </c>
      <c r="Z90" s="170">
        <f>IF(ISERROR(Data4!AG$113),0,Data4!AG$113)</f>
        <v>0</v>
      </c>
      <c r="AA90" s="170">
        <f>IF(ISERROR(Data4!AH$113),0,Data4!AH$113)</f>
        <v>0</v>
      </c>
      <c r="AB90" s="170">
        <f>IF(ISERROR(Data4!AI$113),0,Data4!AI$113)</f>
        <v>0</v>
      </c>
      <c r="AC90" s="170">
        <f>IF(ISERROR(Data4!AJ$113),0,Data4!AJ$113)</f>
        <v>0</v>
      </c>
      <c r="AD90" s="170">
        <f>IF(ISERROR(Data4!AK$113),0,Data4!AK$113)</f>
        <v>0</v>
      </c>
      <c r="AE90" s="170">
        <f>IF(ISERROR(Data4!AL$113),0,Data4!AL$113)</f>
        <v>0</v>
      </c>
      <c r="AF90" s="170">
        <f>IF(ISERROR(Data4!AM$113),0,Data4!AM$113)</f>
        <v>0</v>
      </c>
      <c r="AG90" s="170">
        <f>IF(ISERROR(Data4!AN$113),0,Data4!AN$113)</f>
        <v>0</v>
      </c>
      <c r="AH90" s="170">
        <f>IF(ISERROR(Data4!AO$113),0,Data4!AO$113)</f>
        <v>0</v>
      </c>
      <c r="AI90" s="170">
        <f>IF(ISERROR(Data4!AP$113),0,Data4!AP$113)</f>
        <v>0</v>
      </c>
      <c r="AJ90" s="170">
        <f>IF(ISERROR(Data4!AQ$113),0,Data4!AQ$113)</f>
        <v>0</v>
      </c>
      <c r="AO90" s="3"/>
      <c r="AP90" s="3"/>
    </row>
    <row r="91" spans="2:42" hidden="1">
      <c r="B91" s="200" t="s">
        <v>52</v>
      </c>
      <c r="C91" s="182" t="str">
        <f>Data4!D$114</f>
        <v>-</v>
      </c>
      <c r="D91" s="66">
        <f>F91+NPV(FDN,G91:INDEX(G91:AJ91,PAL))</f>
        <v>0</v>
      </c>
      <c r="E91" s="170">
        <f t="shared" si="29"/>
        <v>0</v>
      </c>
      <c r="F91" s="170">
        <f>IF(ISERROR(Data4!M$114),0,Data4!M$114)</f>
        <v>0</v>
      </c>
      <c r="G91" s="170">
        <f>IF(ISERROR(Data4!N$114),0,Data4!N$114)</f>
        <v>0</v>
      </c>
      <c r="H91" s="170">
        <f>IF(ISERROR(Data4!O$114),0,Data4!O$114)</f>
        <v>0</v>
      </c>
      <c r="I91" s="170">
        <f>IF(ISERROR(Data4!P$114),0,Data4!P$114)</f>
        <v>0</v>
      </c>
      <c r="J91" s="170">
        <f>IF(ISERROR(Data4!Q$114),0,Data4!Q$114)</f>
        <v>0</v>
      </c>
      <c r="K91" s="170">
        <f>IF(ISERROR(Data4!R$114),0,Data4!R$114)</f>
        <v>0</v>
      </c>
      <c r="L91" s="170">
        <f>IF(ISERROR(Data4!S$114),0,Data4!S$114)</f>
        <v>0</v>
      </c>
      <c r="M91" s="170">
        <f>IF(ISERROR(Data4!T$114),0,Data4!T$114)</f>
        <v>0</v>
      </c>
      <c r="N91" s="170">
        <f>IF(ISERROR(Data4!U$114),0,Data4!U$114)</f>
        <v>0</v>
      </c>
      <c r="O91" s="170">
        <f>IF(ISERROR(Data4!V$114),0,Data4!V$114)</f>
        <v>0</v>
      </c>
      <c r="P91" s="170">
        <f>IF(ISERROR(Data4!W$114),0,Data4!W$114)</f>
        <v>0</v>
      </c>
      <c r="Q91" s="170">
        <f>IF(ISERROR(Data4!X$114),0,Data4!X$114)</f>
        <v>0</v>
      </c>
      <c r="R91" s="170">
        <f>IF(ISERROR(Data4!Y$114),0,Data4!Y$114)</f>
        <v>0</v>
      </c>
      <c r="S91" s="170">
        <f>IF(ISERROR(Data4!Z$114),0,Data4!Z$114)</f>
        <v>0</v>
      </c>
      <c r="T91" s="170">
        <f>IF(ISERROR(Data4!AA$114),0,Data4!AA$114)</f>
        <v>0</v>
      </c>
      <c r="U91" s="170">
        <f>IF(ISERROR(Data4!AB$114),0,Data4!AB$114)</f>
        <v>0</v>
      </c>
      <c r="V91" s="170">
        <f>IF(ISERROR(Data4!AC$114),0,Data4!AC$114)</f>
        <v>0</v>
      </c>
      <c r="W91" s="170">
        <f>IF(ISERROR(Data4!AD$114),0,Data4!AD$114)</f>
        <v>0</v>
      </c>
      <c r="X91" s="170">
        <f>IF(ISERROR(Data4!AE$114),0,Data4!AE$114)</f>
        <v>0</v>
      </c>
      <c r="Y91" s="170">
        <f>IF(ISERROR(Data4!AF$114),0,Data4!AF$114)</f>
        <v>0</v>
      </c>
      <c r="Z91" s="170">
        <f>IF(ISERROR(Data4!AG$114),0,Data4!AG$114)</f>
        <v>0</v>
      </c>
      <c r="AA91" s="170">
        <f>IF(ISERROR(Data4!AH$114),0,Data4!AH$114)</f>
        <v>0</v>
      </c>
      <c r="AB91" s="170">
        <f>IF(ISERROR(Data4!AI$114),0,Data4!AI$114)</f>
        <v>0</v>
      </c>
      <c r="AC91" s="170">
        <f>IF(ISERROR(Data4!AJ$114),0,Data4!AJ$114)</f>
        <v>0</v>
      </c>
      <c r="AD91" s="170">
        <f>IF(ISERROR(Data4!AK$114),0,Data4!AK$114)</f>
        <v>0</v>
      </c>
      <c r="AE91" s="170">
        <f>IF(ISERROR(Data4!AL$114),0,Data4!AL$114)</f>
        <v>0</v>
      </c>
      <c r="AF91" s="170">
        <f>IF(ISERROR(Data4!AM$114),0,Data4!AM$114)</f>
        <v>0</v>
      </c>
      <c r="AG91" s="170">
        <f>IF(ISERROR(Data4!AN$114),0,Data4!AN$114)</f>
        <v>0</v>
      </c>
      <c r="AH91" s="170">
        <f>IF(ISERROR(Data4!AO$114),0,Data4!AO$114)</f>
        <v>0</v>
      </c>
      <c r="AI91" s="170">
        <f>IF(ISERROR(Data4!AP$114),0,Data4!AP$114)</f>
        <v>0</v>
      </c>
      <c r="AJ91" s="170">
        <f>IF(ISERROR(Data4!AQ$114),0,Data4!AQ$114)</f>
        <v>0</v>
      </c>
      <c r="AO91" s="3"/>
      <c r="AP91" s="3"/>
    </row>
    <row r="92" spans="2:42" hidden="1">
      <c r="B92" s="200" t="s">
        <v>346</v>
      </c>
      <c r="C92" s="182" t="str">
        <f>Data4!D$115</f>
        <v>-</v>
      </c>
      <c r="D92" s="66">
        <f>F92+NPV(FDN,G92:INDEX(G92:AJ92,PAL))</f>
        <v>0</v>
      </c>
      <c r="E92" s="170">
        <f t="shared" si="29"/>
        <v>0</v>
      </c>
      <c r="F92" s="170">
        <f>IF(ISERROR(Data4!M$115),0,Data4!M$115)</f>
        <v>0</v>
      </c>
      <c r="G92" s="170">
        <f>IF(ISERROR(Data4!N$115),0,Data4!N$115)</f>
        <v>0</v>
      </c>
      <c r="H92" s="170">
        <f>IF(ISERROR(Data4!O$115),0,Data4!O$115)</f>
        <v>0</v>
      </c>
      <c r="I92" s="170">
        <f>IF(ISERROR(Data4!P$115),0,Data4!P$115)</f>
        <v>0</v>
      </c>
      <c r="J92" s="170">
        <f>IF(ISERROR(Data4!Q$115),0,Data4!Q$115)</f>
        <v>0</v>
      </c>
      <c r="K92" s="170">
        <f>IF(ISERROR(Data4!R$115),0,Data4!R$115)</f>
        <v>0</v>
      </c>
      <c r="L92" s="170">
        <f>IF(ISERROR(Data4!S$115),0,Data4!S$115)</f>
        <v>0</v>
      </c>
      <c r="M92" s="170">
        <f>IF(ISERROR(Data4!T$115),0,Data4!T$115)</f>
        <v>0</v>
      </c>
      <c r="N92" s="170">
        <f>IF(ISERROR(Data4!U$115),0,Data4!U$115)</f>
        <v>0</v>
      </c>
      <c r="O92" s="170">
        <f>IF(ISERROR(Data4!V$115),0,Data4!V$115)</f>
        <v>0</v>
      </c>
      <c r="P92" s="170">
        <f>IF(ISERROR(Data4!W$115),0,Data4!W$115)</f>
        <v>0</v>
      </c>
      <c r="Q92" s="170">
        <f>IF(ISERROR(Data4!X$115),0,Data4!X$115)</f>
        <v>0</v>
      </c>
      <c r="R92" s="170">
        <f>IF(ISERROR(Data4!Y$115),0,Data4!Y$115)</f>
        <v>0</v>
      </c>
      <c r="S92" s="170">
        <f>IF(ISERROR(Data4!Z$115),0,Data4!Z$115)</f>
        <v>0</v>
      </c>
      <c r="T92" s="170">
        <f>IF(ISERROR(Data4!AA$115),0,Data4!AA$115)</f>
        <v>0</v>
      </c>
      <c r="U92" s="170">
        <f>IF(ISERROR(Data4!AB$115),0,Data4!AB$115)</f>
        <v>0</v>
      </c>
      <c r="V92" s="170">
        <f>IF(ISERROR(Data4!AC$115),0,Data4!AC$115)</f>
        <v>0</v>
      </c>
      <c r="W92" s="170">
        <f>IF(ISERROR(Data4!AD$115),0,Data4!AD$115)</f>
        <v>0</v>
      </c>
      <c r="X92" s="170">
        <f>IF(ISERROR(Data4!AE$115),0,Data4!AE$115)</f>
        <v>0</v>
      </c>
      <c r="Y92" s="170">
        <f>IF(ISERROR(Data4!AF$115),0,Data4!AF$115)</f>
        <v>0</v>
      </c>
      <c r="Z92" s="170">
        <f>IF(ISERROR(Data4!AG$115),0,Data4!AG$115)</f>
        <v>0</v>
      </c>
      <c r="AA92" s="170">
        <f>IF(ISERROR(Data4!AH$115),0,Data4!AH$115)</f>
        <v>0</v>
      </c>
      <c r="AB92" s="170">
        <f>IF(ISERROR(Data4!AI$115),0,Data4!AI$115)</f>
        <v>0</v>
      </c>
      <c r="AC92" s="170">
        <f>IF(ISERROR(Data4!AJ$115),0,Data4!AJ$115)</f>
        <v>0</v>
      </c>
      <c r="AD92" s="170">
        <f>IF(ISERROR(Data4!AK$115),0,Data4!AK$115)</f>
        <v>0</v>
      </c>
      <c r="AE92" s="170">
        <f>IF(ISERROR(Data4!AL$115),0,Data4!AL$115)</f>
        <v>0</v>
      </c>
      <c r="AF92" s="170">
        <f>IF(ISERROR(Data4!AM$115),0,Data4!AM$115)</f>
        <v>0</v>
      </c>
      <c r="AG92" s="170">
        <f>IF(ISERROR(Data4!AN$115),0,Data4!AN$115)</f>
        <v>0</v>
      </c>
      <c r="AH92" s="170">
        <f>IF(ISERROR(Data4!AO$115),0,Data4!AO$115)</f>
        <v>0</v>
      </c>
      <c r="AI92" s="170">
        <f>IF(ISERROR(Data4!AP$115),0,Data4!AP$115)</f>
        <v>0</v>
      </c>
      <c r="AJ92" s="170">
        <f>IF(ISERROR(Data4!AQ$115),0,Data4!AQ$115)</f>
        <v>0</v>
      </c>
      <c r="AO92" s="3"/>
      <c r="AP92" s="3"/>
    </row>
    <row r="93" spans="2:42" hidden="1">
      <c r="B93" s="200" t="s">
        <v>347</v>
      </c>
      <c r="C93" s="182" t="str">
        <f>Data4!D$116</f>
        <v>-</v>
      </c>
      <c r="D93" s="66">
        <f>F93+NPV(FDN,G93:INDEX(G93:AJ93,PAL))</f>
        <v>0</v>
      </c>
      <c r="E93" s="170">
        <f t="shared" si="29"/>
        <v>0</v>
      </c>
      <c r="F93" s="170">
        <f>IF(ISERROR(Data4!M$116),0,Data4!M$116)</f>
        <v>0</v>
      </c>
      <c r="G93" s="170">
        <f>IF(ISERROR(Data4!N$116),0,Data4!N$116)</f>
        <v>0</v>
      </c>
      <c r="H93" s="170">
        <f>IF(ISERROR(Data4!O$116),0,Data4!O$116)</f>
        <v>0</v>
      </c>
      <c r="I93" s="170">
        <f>IF(ISERROR(Data4!P$116),0,Data4!P$116)</f>
        <v>0</v>
      </c>
      <c r="J93" s="170">
        <f>IF(ISERROR(Data4!Q$116),0,Data4!Q$116)</f>
        <v>0</v>
      </c>
      <c r="K93" s="170">
        <f>IF(ISERROR(Data4!R$116),0,Data4!R$116)</f>
        <v>0</v>
      </c>
      <c r="L93" s="170">
        <f>IF(ISERROR(Data4!S$116),0,Data4!S$116)</f>
        <v>0</v>
      </c>
      <c r="M93" s="170">
        <f>IF(ISERROR(Data4!T$116),0,Data4!T$116)</f>
        <v>0</v>
      </c>
      <c r="N93" s="170">
        <f>IF(ISERROR(Data4!U$116),0,Data4!U$116)</f>
        <v>0</v>
      </c>
      <c r="O93" s="170">
        <f>IF(ISERROR(Data4!V$116),0,Data4!V$116)</f>
        <v>0</v>
      </c>
      <c r="P93" s="170">
        <f>IF(ISERROR(Data4!W$116),0,Data4!W$116)</f>
        <v>0</v>
      </c>
      <c r="Q93" s="170">
        <f>IF(ISERROR(Data4!X$116),0,Data4!X$116)</f>
        <v>0</v>
      </c>
      <c r="R93" s="170">
        <f>IF(ISERROR(Data4!Y$116),0,Data4!Y$116)</f>
        <v>0</v>
      </c>
      <c r="S93" s="170">
        <f>IF(ISERROR(Data4!Z$116),0,Data4!Z$116)</f>
        <v>0</v>
      </c>
      <c r="T93" s="170">
        <f>IF(ISERROR(Data4!AA$116),0,Data4!AA$116)</f>
        <v>0</v>
      </c>
      <c r="U93" s="170">
        <f>IF(ISERROR(Data4!AB$116),0,Data4!AB$116)</f>
        <v>0</v>
      </c>
      <c r="V93" s="170">
        <f>IF(ISERROR(Data4!AC$116),0,Data4!AC$116)</f>
        <v>0</v>
      </c>
      <c r="W93" s="170">
        <f>IF(ISERROR(Data4!AD$116),0,Data4!AD$116)</f>
        <v>0</v>
      </c>
      <c r="X93" s="170">
        <f>IF(ISERROR(Data4!AE$116),0,Data4!AE$116)</f>
        <v>0</v>
      </c>
      <c r="Y93" s="170">
        <f>IF(ISERROR(Data4!AF$116),0,Data4!AF$116)</f>
        <v>0</v>
      </c>
      <c r="Z93" s="170">
        <f>IF(ISERROR(Data4!AG$116),0,Data4!AG$116)</f>
        <v>0</v>
      </c>
      <c r="AA93" s="170">
        <f>IF(ISERROR(Data4!AH$116),0,Data4!AH$116)</f>
        <v>0</v>
      </c>
      <c r="AB93" s="170">
        <f>IF(ISERROR(Data4!AI$116),0,Data4!AI$116)</f>
        <v>0</v>
      </c>
      <c r="AC93" s="170">
        <f>IF(ISERROR(Data4!AJ$116),0,Data4!AJ$116)</f>
        <v>0</v>
      </c>
      <c r="AD93" s="170">
        <f>IF(ISERROR(Data4!AK$116),0,Data4!AK$116)</f>
        <v>0</v>
      </c>
      <c r="AE93" s="170">
        <f>IF(ISERROR(Data4!AL$116),0,Data4!AL$116)</f>
        <v>0</v>
      </c>
      <c r="AF93" s="170">
        <f>IF(ISERROR(Data4!AM$116),0,Data4!AM$116)</f>
        <v>0</v>
      </c>
      <c r="AG93" s="170">
        <f>IF(ISERROR(Data4!AN$116),0,Data4!AN$116)</f>
        <v>0</v>
      </c>
      <c r="AH93" s="170">
        <f>IF(ISERROR(Data4!AO$116),0,Data4!AO$116)</f>
        <v>0</v>
      </c>
      <c r="AI93" s="170">
        <f>IF(ISERROR(Data4!AP$116),0,Data4!AP$116)</f>
        <v>0</v>
      </c>
      <c r="AJ93" s="170">
        <f>IF(ISERROR(Data4!AQ$116),0,Data4!AQ$116)</f>
        <v>0</v>
      </c>
      <c r="AO93" s="3"/>
      <c r="AP93" s="3"/>
    </row>
    <row r="94" spans="2:42" hidden="1">
      <c r="B94" s="200" t="s">
        <v>348</v>
      </c>
      <c r="C94" s="182" t="str">
        <f>Data4!D$117</f>
        <v>-</v>
      </c>
      <c r="D94" s="66">
        <f>F94+NPV(FDN,G94:INDEX(G94:AJ94,PAL))</f>
        <v>0</v>
      </c>
      <c r="E94" s="170">
        <f t="shared" si="29"/>
        <v>0</v>
      </c>
      <c r="F94" s="170">
        <f>IF(ISERROR(Data4!M$117),0,Data4!M$117)</f>
        <v>0</v>
      </c>
      <c r="G94" s="170">
        <f>IF(ISERROR(Data4!N$117),0,Data4!N$117)</f>
        <v>0</v>
      </c>
      <c r="H94" s="170">
        <f>IF(ISERROR(Data4!O$117),0,Data4!O$117)</f>
        <v>0</v>
      </c>
      <c r="I94" s="170">
        <f>IF(ISERROR(Data4!P$117),0,Data4!P$117)</f>
        <v>0</v>
      </c>
      <c r="J94" s="170">
        <f>IF(ISERROR(Data4!Q$117),0,Data4!Q$117)</f>
        <v>0</v>
      </c>
      <c r="K94" s="170">
        <f>IF(ISERROR(Data4!R$117),0,Data4!R$117)</f>
        <v>0</v>
      </c>
      <c r="L94" s="170">
        <f>IF(ISERROR(Data4!S$117),0,Data4!S$117)</f>
        <v>0</v>
      </c>
      <c r="M94" s="170">
        <f>IF(ISERROR(Data4!T$117),0,Data4!T$117)</f>
        <v>0</v>
      </c>
      <c r="N94" s="170">
        <f>IF(ISERROR(Data4!U$117),0,Data4!U$117)</f>
        <v>0</v>
      </c>
      <c r="O94" s="170">
        <f>IF(ISERROR(Data4!V$117),0,Data4!V$117)</f>
        <v>0</v>
      </c>
      <c r="P94" s="170">
        <f>IF(ISERROR(Data4!W$117),0,Data4!W$117)</f>
        <v>0</v>
      </c>
      <c r="Q94" s="170">
        <f>IF(ISERROR(Data4!X$117),0,Data4!X$117)</f>
        <v>0</v>
      </c>
      <c r="R94" s="170">
        <f>IF(ISERROR(Data4!Y$117),0,Data4!Y$117)</f>
        <v>0</v>
      </c>
      <c r="S94" s="170">
        <f>IF(ISERROR(Data4!Z$117),0,Data4!Z$117)</f>
        <v>0</v>
      </c>
      <c r="T94" s="170">
        <f>IF(ISERROR(Data4!AA$117),0,Data4!AA$117)</f>
        <v>0</v>
      </c>
      <c r="U94" s="170">
        <f>IF(ISERROR(Data4!AB$117),0,Data4!AB$117)</f>
        <v>0</v>
      </c>
      <c r="V94" s="170">
        <f>IF(ISERROR(Data4!AC$117),0,Data4!AC$117)</f>
        <v>0</v>
      </c>
      <c r="W94" s="170">
        <f>IF(ISERROR(Data4!AD$117),0,Data4!AD$117)</f>
        <v>0</v>
      </c>
      <c r="X94" s="170">
        <f>IF(ISERROR(Data4!AE$117),0,Data4!AE$117)</f>
        <v>0</v>
      </c>
      <c r="Y94" s="170">
        <f>IF(ISERROR(Data4!AF$117),0,Data4!AF$117)</f>
        <v>0</v>
      </c>
      <c r="Z94" s="170">
        <f>IF(ISERROR(Data4!AG$117),0,Data4!AG$117)</f>
        <v>0</v>
      </c>
      <c r="AA94" s="170">
        <f>IF(ISERROR(Data4!AH$117),0,Data4!AH$117)</f>
        <v>0</v>
      </c>
      <c r="AB94" s="170">
        <f>IF(ISERROR(Data4!AI$117),0,Data4!AI$117)</f>
        <v>0</v>
      </c>
      <c r="AC94" s="170">
        <f>IF(ISERROR(Data4!AJ$117),0,Data4!AJ$117)</f>
        <v>0</v>
      </c>
      <c r="AD94" s="170">
        <f>IF(ISERROR(Data4!AK$117),0,Data4!AK$117)</f>
        <v>0</v>
      </c>
      <c r="AE94" s="170">
        <f>IF(ISERROR(Data4!AL$117),0,Data4!AL$117)</f>
        <v>0</v>
      </c>
      <c r="AF94" s="170">
        <f>IF(ISERROR(Data4!AM$117),0,Data4!AM$117)</f>
        <v>0</v>
      </c>
      <c r="AG94" s="170">
        <f>IF(ISERROR(Data4!AN$117),0,Data4!AN$117)</f>
        <v>0</v>
      </c>
      <c r="AH94" s="170">
        <f>IF(ISERROR(Data4!AO$117),0,Data4!AO$117)</f>
        <v>0</v>
      </c>
      <c r="AI94" s="170">
        <f>IF(ISERROR(Data4!AP$117),0,Data4!AP$117)</f>
        <v>0</v>
      </c>
      <c r="AJ94" s="170">
        <f>IF(ISERROR(Data4!AQ$117),0,Data4!AQ$117)</f>
        <v>0</v>
      </c>
      <c r="AO94" s="3"/>
      <c r="AP94" s="3"/>
    </row>
    <row r="95" spans="2:42" hidden="1">
      <c r="B95" s="200" t="s">
        <v>349</v>
      </c>
      <c r="C95" s="182" t="str">
        <f>Data4!D$118</f>
        <v>-</v>
      </c>
      <c r="D95" s="66">
        <f>F95+NPV(FDN,G95:INDEX(G95:AJ95,PAL))</f>
        <v>0</v>
      </c>
      <c r="E95" s="170">
        <f t="shared" si="29"/>
        <v>0</v>
      </c>
      <c r="F95" s="170">
        <f>IF(ISERROR(Data4!M$118),0,Data4!M$118)</f>
        <v>0</v>
      </c>
      <c r="G95" s="170">
        <f>IF(ISERROR(Data4!N$118),0,Data4!N$118)</f>
        <v>0</v>
      </c>
      <c r="H95" s="170">
        <f>IF(ISERROR(Data4!O$118),0,Data4!O$118)</f>
        <v>0</v>
      </c>
      <c r="I95" s="170">
        <f>IF(ISERROR(Data4!P$118),0,Data4!P$118)</f>
        <v>0</v>
      </c>
      <c r="J95" s="170">
        <f>IF(ISERROR(Data4!Q$118),0,Data4!Q$118)</f>
        <v>0</v>
      </c>
      <c r="K95" s="170">
        <f>IF(ISERROR(Data4!R$118),0,Data4!R$118)</f>
        <v>0</v>
      </c>
      <c r="L95" s="170">
        <f>IF(ISERROR(Data4!S$118),0,Data4!S$118)</f>
        <v>0</v>
      </c>
      <c r="M95" s="170">
        <f>IF(ISERROR(Data4!T$118),0,Data4!T$118)</f>
        <v>0</v>
      </c>
      <c r="N95" s="170">
        <f>IF(ISERROR(Data4!U$118),0,Data4!U$118)</f>
        <v>0</v>
      </c>
      <c r="O95" s="170">
        <f>IF(ISERROR(Data4!V$118),0,Data4!V$118)</f>
        <v>0</v>
      </c>
      <c r="P95" s="170">
        <f>IF(ISERROR(Data4!W$118),0,Data4!W$118)</f>
        <v>0</v>
      </c>
      <c r="Q95" s="170">
        <f>IF(ISERROR(Data4!X$118),0,Data4!X$118)</f>
        <v>0</v>
      </c>
      <c r="R95" s="170">
        <f>IF(ISERROR(Data4!Y$118),0,Data4!Y$118)</f>
        <v>0</v>
      </c>
      <c r="S95" s="170">
        <f>IF(ISERROR(Data4!Z$118),0,Data4!Z$118)</f>
        <v>0</v>
      </c>
      <c r="T95" s="170">
        <f>IF(ISERROR(Data4!AA$118),0,Data4!AA$118)</f>
        <v>0</v>
      </c>
      <c r="U95" s="170">
        <f>IF(ISERROR(Data4!AB$118),0,Data4!AB$118)</f>
        <v>0</v>
      </c>
      <c r="V95" s="170">
        <f>IF(ISERROR(Data4!AC$118),0,Data4!AC$118)</f>
        <v>0</v>
      </c>
      <c r="W95" s="170">
        <f>IF(ISERROR(Data4!AD$118),0,Data4!AD$118)</f>
        <v>0</v>
      </c>
      <c r="X95" s="170">
        <f>IF(ISERROR(Data4!AE$118),0,Data4!AE$118)</f>
        <v>0</v>
      </c>
      <c r="Y95" s="170">
        <f>IF(ISERROR(Data4!AF$118),0,Data4!AF$118)</f>
        <v>0</v>
      </c>
      <c r="Z95" s="170">
        <f>IF(ISERROR(Data4!AG$118),0,Data4!AG$118)</f>
        <v>0</v>
      </c>
      <c r="AA95" s="170">
        <f>IF(ISERROR(Data4!AH$118),0,Data4!AH$118)</f>
        <v>0</v>
      </c>
      <c r="AB95" s="170">
        <f>IF(ISERROR(Data4!AI$118),0,Data4!AI$118)</f>
        <v>0</v>
      </c>
      <c r="AC95" s="170">
        <f>IF(ISERROR(Data4!AJ$118),0,Data4!AJ$118)</f>
        <v>0</v>
      </c>
      <c r="AD95" s="170">
        <f>IF(ISERROR(Data4!AK$118),0,Data4!AK$118)</f>
        <v>0</v>
      </c>
      <c r="AE95" s="170">
        <f>IF(ISERROR(Data4!AL$118),0,Data4!AL$118)</f>
        <v>0</v>
      </c>
      <c r="AF95" s="170">
        <f>IF(ISERROR(Data4!AM$118),0,Data4!AM$118)</f>
        <v>0</v>
      </c>
      <c r="AG95" s="170">
        <f>IF(ISERROR(Data4!AN$118),0,Data4!AN$118)</f>
        <v>0</v>
      </c>
      <c r="AH95" s="170">
        <f>IF(ISERROR(Data4!AO$118),0,Data4!AO$118)</f>
        <v>0</v>
      </c>
      <c r="AI95" s="170">
        <f>IF(ISERROR(Data4!AP$118),0,Data4!AP$118)</f>
        <v>0</v>
      </c>
      <c r="AJ95" s="170">
        <f>IF(ISERROR(Data4!AQ$118),0,Data4!AQ$118)</f>
        <v>0</v>
      </c>
      <c r="AO95" s="3"/>
      <c r="AP95" s="3"/>
    </row>
    <row r="96" spans="2:42" hidden="1">
      <c r="B96" s="200" t="s">
        <v>350</v>
      </c>
      <c r="C96" s="182" t="str">
        <f>Data4!D$119</f>
        <v>-</v>
      </c>
      <c r="D96" s="66">
        <f>F96+NPV(FDN,G96:INDEX(G96:AJ96,PAL))</f>
        <v>0</v>
      </c>
      <c r="E96" s="170">
        <f t="shared" si="29"/>
        <v>0</v>
      </c>
      <c r="F96" s="170">
        <f>IF(ISERROR(Data4!M$119),0,Data4!M$119)</f>
        <v>0</v>
      </c>
      <c r="G96" s="170">
        <f>IF(ISERROR(Data4!N$119),0,Data4!N$119)</f>
        <v>0</v>
      </c>
      <c r="H96" s="170">
        <f>IF(ISERROR(Data4!O$119),0,Data4!O$119)</f>
        <v>0</v>
      </c>
      <c r="I96" s="170">
        <f>IF(ISERROR(Data4!P$119),0,Data4!P$119)</f>
        <v>0</v>
      </c>
      <c r="J96" s="170">
        <f>IF(ISERROR(Data4!Q$119),0,Data4!Q$119)</f>
        <v>0</v>
      </c>
      <c r="K96" s="170">
        <f>IF(ISERROR(Data4!R$119),0,Data4!R$119)</f>
        <v>0</v>
      </c>
      <c r="L96" s="170">
        <f>IF(ISERROR(Data4!S$119),0,Data4!S$119)</f>
        <v>0</v>
      </c>
      <c r="M96" s="170">
        <f>IF(ISERROR(Data4!T$119),0,Data4!T$119)</f>
        <v>0</v>
      </c>
      <c r="N96" s="170">
        <f>IF(ISERROR(Data4!U$119),0,Data4!U$119)</f>
        <v>0</v>
      </c>
      <c r="O96" s="170">
        <f>IF(ISERROR(Data4!V$119),0,Data4!V$119)</f>
        <v>0</v>
      </c>
      <c r="P96" s="170">
        <f>IF(ISERROR(Data4!W$119),0,Data4!W$119)</f>
        <v>0</v>
      </c>
      <c r="Q96" s="170">
        <f>IF(ISERROR(Data4!X$119),0,Data4!X$119)</f>
        <v>0</v>
      </c>
      <c r="R96" s="170">
        <f>IF(ISERROR(Data4!Y$119),0,Data4!Y$119)</f>
        <v>0</v>
      </c>
      <c r="S96" s="170">
        <f>IF(ISERROR(Data4!Z$119),0,Data4!Z$119)</f>
        <v>0</v>
      </c>
      <c r="T96" s="170">
        <f>IF(ISERROR(Data4!AA$119),0,Data4!AA$119)</f>
        <v>0</v>
      </c>
      <c r="U96" s="170">
        <f>IF(ISERROR(Data4!AB$119),0,Data4!AB$119)</f>
        <v>0</v>
      </c>
      <c r="V96" s="170">
        <f>IF(ISERROR(Data4!AC$119),0,Data4!AC$119)</f>
        <v>0</v>
      </c>
      <c r="W96" s="170">
        <f>IF(ISERROR(Data4!AD$119),0,Data4!AD$119)</f>
        <v>0</v>
      </c>
      <c r="X96" s="170">
        <f>IF(ISERROR(Data4!AE$119),0,Data4!AE$119)</f>
        <v>0</v>
      </c>
      <c r="Y96" s="170">
        <f>IF(ISERROR(Data4!AF$119),0,Data4!AF$119)</f>
        <v>0</v>
      </c>
      <c r="Z96" s="170">
        <f>IF(ISERROR(Data4!AG$119),0,Data4!AG$119)</f>
        <v>0</v>
      </c>
      <c r="AA96" s="170">
        <f>IF(ISERROR(Data4!AH$119),0,Data4!AH$119)</f>
        <v>0</v>
      </c>
      <c r="AB96" s="170">
        <f>IF(ISERROR(Data4!AI$119),0,Data4!AI$119)</f>
        <v>0</v>
      </c>
      <c r="AC96" s="170">
        <f>IF(ISERROR(Data4!AJ$119),0,Data4!AJ$119)</f>
        <v>0</v>
      </c>
      <c r="AD96" s="170">
        <f>IF(ISERROR(Data4!AK$119),0,Data4!AK$119)</f>
        <v>0</v>
      </c>
      <c r="AE96" s="170">
        <f>IF(ISERROR(Data4!AL$119),0,Data4!AL$119)</f>
        <v>0</v>
      </c>
      <c r="AF96" s="170">
        <f>IF(ISERROR(Data4!AM$119),0,Data4!AM$119)</f>
        <v>0</v>
      </c>
      <c r="AG96" s="170">
        <f>IF(ISERROR(Data4!AN$119),0,Data4!AN$119)</f>
        <v>0</v>
      </c>
      <c r="AH96" s="170">
        <f>IF(ISERROR(Data4!AO$119),0,Data4!AO$119)</f>
        <v>0</v>
      </c>
      <c r="AI96" s="170">
        <f>IF(ISERROR(Data4!AP$119),0,Data4!AP$119)</f>
        <v>0</v>
      </c>
      <c r="AJ96" s="170">
        <f>IF(ISERROR(Data4!AQ$119),0,Data4!AQ$119)</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Data4!D$121</f>
        <v>-</v>
      </c>
      <c r="D98" s="66">
        <f>F98+NPV(FDN,G98:INDEX(G98:AJ98,PAL))</f>
        <v>0</v>
      </c>
      <c r="E98" s="66">
        <f>SUMIF($F$5:$AJ$5,"&lt;="&amp;PAL,$F98:$AJ98)</f>
        <v>0</v>
      </c>
      <c r="F98" s="170">
        <f>IF(ISERROR(Data4!M$121),0,Data4!M$121)</f>
        <v>0</v>
      </c>
      <c r="G98" s="170">
        <f>IF(ISERROR(Data4!N$121),0,Data4!N$121)</f>
        <v>0</v>
      </c>
      <c r="H98" s="170">
        <f>IF(ISERROR(Data4!O$121),0,Data4!O$121)</f>
        <v>0</v>
      </c>
      <c r="I98" s="170">
        <f>IF(ISERROR(Data4!P$121),0,Data4!P$121)</f>
        <v>0</v>
      </c>
      <c r="J98" s="170">
        <f>IF(ISERROR(Data4!Q$121),0,Data4!Q$121)</f>
        <v>0</v>
      </c>
      <c r="K98" s="170">
        <f>IF(ISERROR(Data4!R$121),0,Data4!R$121)</f>
        <v>0</v>
      </c>
      <c r="L98" s="170">
        <f>IF(ISERROR(Data4!S$121),0,Data4!S$121)</f>
        <v>0</v>
      </c>
      <c r="M98" s="170">
        <f>IF(ISERROR(Data4!T$121),0,Data4!T$121)</f>
        <v>0</v>
      </c>
      <c r="N98" s="170">
        <f>IF(ISERROR(Data4!U$121),0,Data4!U$121)</f>
        <v>0</v>
      </c>
      <c r="O98" s="170">
        <f>IF(ISERROR(Data4!V$121),0,Data4!V$121)</f>
        <v>0</v>
      </c>
      <c r="P98" s="170">
        <f>IF(ISERROR(Data4!W$121),0,Data4!W$121)</f>
        <v>0</v>
      </c>
      <c r="Q98" s="170">
        <f>IF(ISERROR(Data4!X$121),0,Data4!X$121)</f>
        <v>0</v>
      </c>
      <c r="R98" s="170">
        <f>IF(ISERROR(Data4!Y$121),0,Data4!Y$121)</f>
        <v>0</v>
      </c>
      <c r="S98" s="170">
        <f>IF(ISERROR(Data4!Z$121),0,Data4!Z$121)</f>
        <v>0</v>
      </c>
      <c r="T98" s="170">
        <f>IF(ISERROR(Data4!AA$121),0,Data4!AA$121)</f>
        <v>0</v>
      </c>
      <c r="U98" s="170">
        <f>IF(ISERROR(Data4!AB$121),0,Data4!AB$121)</f>
        <v>0</v>
      </c>
      <c r="V98" s="170">
        <f>IF(ISERROR(Data4!AC$121),0,Data4!AC$121)</f>
        <v>0</v>
      </c>
      <c r="W98" s="170">
        <f>IF(ISERROR(Data4!AD$121),0,Data4!AD$121)</f>
        <v>0</v>
      </c>
      <c r="X98" s="170">
        <f>IF(ISERROR(Data4!AE$121),0,Data4!AE$121)</f>
        <v>0</v>
      </c>
      <c r="Y98" s="170">
        <f>IF(ISERROR(Data4!AF$121),0,Data4!AF$121)</f>
        <v>0</v>
      </c>
      <c r="Z98" s="170">
        <f>IF(ISERROR(Data4!AG$121),0,Data4!AG$121)</f>
        <v>0</v>
      </c>
      <c r="AA98" s="170">
        <f>IF(ISERROR(Data4!AH$121),0,Data4!AH$121)</f>
        <v>0</v>
      </c>
      <c r="AB98" s="170">
        <f>IF(ISERROR(Data4!AI$121),0,Data4!AI$121)</f>
        <v>0</v>
      </c>
      <c r="AC98" s="170">
        <f>IF(ISERROR(Data4!AJ$121),0,Data4!AJ$121)</f>
        <v>0</v>
      </c>
      <c r="AD98" s="170">
        <f>IF(ISERROR(Data4!AK$121),0,Data4!AK$121)</f>
        <v>0</v>
      </c>
      <c r="AE98" s="170">
        <f>IF(ISERROR(Data4!AL$121),0,Data4!AL$121)</f>
        <v>0</v>
      </c>
      <c r="AF98" s="170">
        <f>IF(ISERROR(Data4!AM$121),0,Data4!AM$121)</f>
        <v>0</v>
      </c>
      <c r="AG98" s="170">
        <f>IF(ISERROR(Data4!AN$121),0,Data4!AN$121)</f>
        <v>0</v>
      </c>
      <c r="AH98" s="170">
        <f>IF(ISERROR(Data4!AO$121),0,Data4!AO$121)</f>
        <v>0</v>
      </c>
      <c r="AI98" s="170">
        <f>IF(ISERROR(Data4!AP$121),0,Data4!AP$121)</f>
        <v>0</v>
      </c>
      <c r="AJ98" s="170">
        <f>IF(ISERROR(Data4!AQ$121),0,Data4!AQ$121)</f>
        <v>0</v>
      </c>
      <c r="AO98" s="3"/>
      <c r="AP98" s="3"/>
    </row>
    <row r="99" spans="2:42" hidden="1">
      <c r="B99" s="200" t="s">
        <v>352</v>
      </c>
      <c r="C99" s="182" t="str">
        <f>Data4!D$122</f>
        <v>-</v>
      </c>
      <c r="D99" s="66">
        <f>F99+NPV(FDN,G99:INDEX(G99:AJ99,PAL))</f>
        <v>0</v>
      </c>
      <c r="E99" s="66">
        <f>SUMIF($F$5:$AJ$5,"&lt;="&amp;PAL,$F99:$AJ99)</f>
        <v>0</v>
      </c>
      <c r="F99" s="170">
        <f>IF(ISERROR(Data4!M$122),0,Data4!M$122)</f>
        <v>0</v>
      </c>
      <c r="G99" s="170">
        <f>IF(ISERROR(Data4!N$122),0,Data4!N$122)</f>
        <v>0</v>
      </c>
      <c r="H99" s="170">
        <f>IF(ISERROR(Data4!O$122),0,Data4!O$122)</f>
        <v>0</v>
      </c>
      <c r="I99" s="170">
        <f>IF(ISERROR(Data4!P$122),0,Data4!P$122)</f>
        <v>0</v>
      </c>
      <c r="J99" s="170">
        <f>IF(ISERROR(Data4!Q$122),0,Data4!Q$122)</f>
        <v>0</v>
      </c>
      <c r="K99" s="170">
        <f>IF(ISERROR(Data4!R$122),0,Data4!R$122)</f>
        <v>0</v>
      </c>
      <c r="L99" s="170">
        <f>IF(ISERROR(Data4!S$122),0,Data4!S$122)</f>
        <v>0</v>
      </c>
      <c r="M99" s="170">
        <f>IF(ISERROR(Data4!T$122),0,Data4!T$122)</f>
        <v>0</v>
      </c>
      <c r="N99" s="170">
        <f>IF(ISERROR(Data4!U$122),0,Data4!U$122)</f>
        <v>0</v>
      </c>
      <c r="O99" s="170">
        <f>IF(ISERROR(Data4!V$122),0,Data4!V$122)</f>
        <v>0</v>
      </c>
      <c r="P99" s="170">
        <f>IF(ISERROR(Data4!W$122),0,Data4!W$122)</f>
        <v>0</v>
      </c>
      <c r="Q99" s="170">
        <f>IF(ISERROR(Data4!X$122),0,Data4!X$122)</f>
        <v>0</v>
      </c>
      <c r="R99" s="170">
        <f>IF(ISERROR(Data4!Y$122),0,Data4!Y$122)</f>
        <v>0</v>
      </c>
      <c r="S99" s="170">
        <f>IF(ISERROR(Data4!Z$122),0,Data4!Z$122)</f>
        <v>0</v>
      </c>
      <c r="T99" s="170">
        <f>IF(ISERROR(Data4!AA$122),0,Data4!AA$122)</f>
        <v>0</v>
      </c>
      <c r="U99" s="170">
        <f>IF(ISERROR(Data4!AB$122),0,Data4!AB$122)</f>
        <v>0</v>
      </c>
      <c r="V99" s="170">
        <f>IF(ISERROR(Data4!AC$122),0,Data4!AC$122)</f>
        <v>0</v>
      </c>
      <c r="W99" s="170">
        <f>IF(ISERROR(Data4!AD$122),0,Data4!AD$122)</f>
        <v>0</v>
      </c>
      <c r="X99" s="170">
        <f>IF(ISERROR(Data4!AE$122),0,Data4!AE$122)</f>
        <v>0</v>
      </c>
      <c r="Y99" s="170">
        <f>IF(ISERROR(Data4!AF$122),0,Data4!AF$122)</f>
        <v>0</v>
      </c>
      <c r="Z99" s="170">
        <f>IF(ISERROR(Data4!AG$122),0,Data4!AG$122)</f>
        <v>0</v>
      </c>
      <c r="AA99" s="170">
        <f>IF(ISERROR(Data4!AH$122),0,Data4!AH$122)</f>
        <v>0</v>
      </c>
      <c r="AB99" s="170">
        <f>IF(ISERROR(Data4!AI$122),0,Data4!AI$122)</f>
        <v>0</v>
      </c>
      <c r="AC99" s="170">
        <f>IF(ISERROR(Data4!AJ$122),0,Data4!AJ$122)</f>
        <v>0</v>
      </c>
      <c r="AD99" s="170">
        <f>IF(ISERROR(Data4!AK$122),0,Data4!AK$122)</f>
        <v>0</v>
      </c>
      <c r="AE99" s="170">
        <f>IF(ISERROR(Data4!AL$122),0,Data4!AL$122)</f>
        <v>0</v>
      </c>
      <c r="AF99" s="170">
        <f>IF(ISERROR(Data4!AM$122),0,Data4!AM$122)</f>
        <v>0</v>
      </c>
      <c r="AG99" s="170">
        <f>IF(ISERROR(Data4!AN$122),0,Data4!AN$122)</f>
        <v>0</v>
      </c>
      <c r="AH99" s="170">
        <f>IF(ISERROR(Data4!AO$122),0,Data4!AO$122)</f>
        <v>0</v>
      </c>
      <c r="AI99" s="170">
        <f>IF(ISERROR(Data4!AP$122),0,Data4!AP$122)</f>
        <v>0</v>
      </c>
      <c r="AJ99" s="170">
        <f>IF(ISERROR(Data4!AQ$122),0,Data4!AQ$122)</f>
        <v>0</v>
      </c>
      <c r="AO99" s="3"/>
      <c r="AP99" s="3"/>
    </row>
    <row r="100" spans="2:42" hidden="1">
      <c r="B100" s="200" t="s">
        <v>353</v>
      </c>
      <c r="C100" s="182" t="str">
        <f>Data4!D$123</f>
        <v>-</v>
      </c>
      <c r="D100" s="66">
        <f>F100+NPV(FDN,G100:INDEX(G100:AJ100,PAL))</f>
        <v>0</v>
      </c>
      <c r="E100" s="66">
        <f>SUMIF($F$5:$AJ$5,"&lt;="&amp;PAL,$F100:$AJ100)</f>
        <v>0</v>
      </c>
      <c r="F100" s="170">
        <f>IF(ISERROR(Data4!M$123),0,Data4!M$123)</f>
        <v>0</v>
      </c>
      <c r="G100" s="170">
        <f>IF(ISERROR(Data4!N$123),0,Data4!N$123)</f>
        <v>0</v>
      </c>
      <c r="H100" s="170">
        <f>IF(ISERROR(Data4!O$123),0,Data4!O$123)</f>
        <v>0</v>
      </c>
      <c r="I100" s="170">
        <f>IF(ISERROR(Data4!P$123),0,Data4!P$123)</f>
        <v>0</v>
      </c>
      <c r="J100" s="170">
        <f>IF(ISERROR(Data4!Q$123),0,Data4!Q$123)</f>
        <v>0</v>
      </c>
      <c r="K100" s="170">
        <f>IF(ISERROR(Data4!R$123),0,Data4!R$123)</f>
        <v>0</v>
      </c>
      <c r="L100" s="170">
        <f>IF(ISERROR(Data4!S$123),0,Data4!S$123)</f>
        <v>0</v>
      </c>
      <c r="M100" s="170">
        <f>IF(ISERROR(Data4!T$123),0,Data4!T$123)</f>
        <v>0</v>
      </c>
      <c r="N100" s="170">
        <f>IF(ISERROR(Data4!U$123),0,Data4!U$123)</f>
        <v>0</v>
      </c>
      <c r="O100" s="170">
        <f>IF(ISERROR(Data4!V$123),0,Data4!V$123)</f>
        <v>0</v>
      </c>
      <c r="P100" s="170">
        <f>IF(ISERROR(Data4!W$123),0,Data4!W$123)</f>
        <v>0</v>
      </c>
      <c r="Q100" s="170">
        <f>IF(ISERROR(Data4!X$123),0,Data4!X$123)</f>
        <v>0</v>
      </c>
      <c r="R100" s="170">
        <f>IF(ISERROR(Data4!Y$123),0,Data4!Y$123)</f>
        <v>0</v>
      </c>
      <c r="S100" s="170">
        <f>IF(ISERROR(Data4!Z$123),0,Data4!Z$123)</f>
        <v>0</v>
      </c>
      <c r="T100" s="170">
        <f>IF(ISERROR(Data4!AA$123),0,Data4!AA$123)</f>
        <v>0</v>
      </c>
      <c r="U100" s="170">
        <f>IF(ISERROR(Data4!AB$123),0,Data4!AB$123)</f>
        <v>0</v>
      </c>
      <c r="V100" s="170">
        <f>IF(ISERROR(Data4!AC$123),0,Data4!AC$123)</f>
        <v>0</v>
      </c>
      <c r="W100" s="170">
        <f>IF(ISERROR(Data4!AD$123),0,Data4!AD$123)</f>
        <v>0</v>
      </c>
      <c r="X100" s="170">
        <f>IF(ISERROR(Data4!AE$123),0,Data4!AE$123)</f>
        <v>0</v>
      </c>
      <c r="Y100" s="170">
        <f>IF(ISERROR(Data4!AF$123),0,Data4!AF$123)</f>
        <v>0</v>
      </c>
      <c r="Z100" s="170">
        <f>IF(ISERROR(Data4!AG$123),0,Data4!AG$123)</f>
        <v>0</v>
      </c>
      <c r="AA100" s="170">
        <f>IF(ISERROR(Data4!AH$123),0,Data4!AH$123)</f>
        <v>0</v>
      </c>
      <c r="AB100" s="170">
        <f>IF(ISERROR(Data4!AI$123),0,Data4!AI$123)</f>
        <v>0</v>
      </c>
      <c r="AC100" s="170">
        <f>IF(ISERROR(Data4!AJ$123),0,Data4!AJ$123)</f>
        <v>0</v>
      </c>
      <c r="AD100" s="170">
        <f>IF(ISERROR(Data4!AK$123),0,Data4!AK$123)</f>
        <v>0</v>
      </c>
      <c r="AE100" s="170">
        <f>IF(ISERROR(Data4!AL$123),0,Data4!AL$123)</f>
        <v>0</v>
      </c>
      <c r="AF100" s="170">
        <f>IF(ISERROR(Data4!AM$123),0,Data4!AM$123)</f>
        <v>0</v>
      </c>
      <c r="AG100" s="170">
        <f>IF(ISERROR(Data4!AN$123),0,Data4!AN$123)</f>
        <v>0</v>
      </c>
      <c r="AH100" s="170">
        <f>IF(ISERROR(Data4!AO$123),0,Data4!AO$123)</f>
        <v>0</v>
      </c>
      <c r="AI100" s="170">
        <f>IF(ISERROR(Data4!AP$123),0,Data4!AP$123)</f>
        <v>0</v>
      </c>
      <c r="AJ100" s="170">
        <f>IF(ISERROR(Data4!AQ$123),0,Data4!AQ$123)</f>
        <v>0</v>
      </c>
      <c r="AO100" s="3"/>
      <c r="AP100" s="3"/>
    </row>
  </sheetData>
  <sheetProtection algorithmName="SHA-512" hashValue="b2ebE8jTLvAVxyCnz2YIXcX4LdZ5V17getn9XB948RGewjC8+yL4dV5akQVmEBnyB0tx12dOvnbKDkxv0TExZQ==" saltValue="vD4u7X5ZTVoG6yzSGu4uyw==" spinCount="100000" sheet="1" objects="1" scenarios="1"/>
  <mergeCells count="5">
    <mergeCell ref="B86:C86"/>
    <mergeCell ref="C2:E2"/>
    <mergeCell ref="C3:E3"/>
    <mergeCell ref="C4:E4"/>
    <mergeCell ref="AP4:AY4"/>
  </mergeCells>
  <conditionalFormatting sqref="B7:C48 B56:C56 B49:B55 B57:B59">
    <cfRule type="expression" dxfId="129" priority="4" stopIfTrue="1">
      <formula>$AO7=1</formula>
    </cfRule>
  </conditionalFormatting>
  <conditionalFormatting sqref="C4:E4">
    <cfRule type="expression" dxfId="128" priority="3" stopIfTrue="1">
      <formula>LEN($C$4)&gt;0</formula>
    </cfRule>
  </conditionalFormatting>
  <conditionalFormatting sqref="B88:C100">
    <cfRule type="expression" dxfId="127" priority="5" stopIfTrue="1">
      <formula>#REF!=1</formula>
    </cfRule>
  </conditionalFormatting>
  <conditionalFormatting sqref="C57:C59">
    <cfRule type="expression" dxfId="126"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"""&amp;Data0!O10&amp;""""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2">ROUND(SUM(F57:F59),0)</f>
        <v>0</v>
      </c>
      <c r="G56" s="171">
        <f t="shared" si="22"/>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Data4!D$125</f>
        <v>-</v>
      </c>
      <c r="D90" s="170">
        <f>F90+NPV(FDN,G90:INDEX(G90:AJ90,PAL))</f>
        <v>0</v>
      </c>
      <c r="E90" s="170">
        <f t="shared" ref="E90:E96" si="29">SUMIF($F$5:$AJ$5,"&lt;="&amp;PAL,$F90:$AJ90)</f>
        <v>0</v>
      </c>
      <c r="F90" s="170">
        <f>IF(ISERROR(Data4!M$125),0,Data4!M$125)</f>
        <v>0</v>
      </c>
      <c r="G90" s="170">
        <f>IF(ISERROR(Data4!N$125),0,Data4!N$125)</f>
        <v>0</v>
      </c>
      <c r="H90" s="170">
        <f>IF(ISERROR(Data4!O$125),0,Data4!O$125)</f>
        <v>0</v>
      </c>
      <c r="I90" s="170">
        <f>IF(ISERROR(Data4!P$125),0,Data4!P$125)</f>
        <v>0</v>
      </c>
      <c r="J90" s="170">
        <f>IF(ISERROR(Data4!Q$125),0,Data4!Q$125)</f>
        <v>0</v>
      </c>
      <c r="K90" s="170">
        <f>IF(ISERROR(Data4!R$125),0,Data4!R$125)</f>
        <v>0</v>
      </c>
      <c r="L90" s="170">
        <f>IF(ISERROR(Data4!S$125),0,Data4!S$125)</f>
        <v>0</v>
      </c>
      <c r="M90" s="170">
        <f>IF(ISERROR(Data4!T$125),0,Data4!T$125)</f>
        <v>0</v>
      </c>
      <c r="N90" s="170">
        <f>IF(ISERROR(Data4!U$125),0,Data4!U$125)</f>
        <v>0</v>
      </c>
      <c r="O90" s="170">
        <f>IF(ISERROR(Data4!V$125),0,Data4!V$125)</f>
        <v>0</v>
      </c>
      <c r="P90" s="170">
        <f>IF(ISERROR(Data4!W$125),0,Data4!W$125)</f>
        <v>0</v>
      </c>
      <c r="Q90" s="170">
        <f>IF(ISERROR(Data4!X$125),0,Data4!X$125)</f>
        <v>0</v>
      </c>
      <c r="R90" s="170">
        <f>IF(ISERROR(Data4!Y$125),0,Data4!Y$125)</f>
        <v>0</v>
      </c>
      <c r="S90" s="170">
        <f>IF(ISERROR(Data4!Z$125),0,Data4!Z$125)</f>
        <v>0</v>
      </c>
      <c r="T90" s="170">
        <f>IF(ISERROR(Data4!AA$125),0,Data4!AA$125)</f>
        <v>0</v>
      </c>
      <c r="U90" s="170">
        <f>IF(ISERROR(Data4!AB$125),0,Data4!AB$125)</f>
        <v>0</v>
      </c>
      <c r="V90" s="170">
        <f>IF(ISERROR(Data4!AC$125),0,Data4!AC$125)</f>
        <v>0</v>
      </c>
      <c r="W90" s="170">
        <f>IF(ISERROR(Data4!AD$125),0,Data4!AD$125)</f>
        <v>0</v>
      </c>
      <c r="X90" s="170">
        <f>IF(ISERROR(Data4!AE$125),0,Data4!AE$125)</f>
        <v>0</v>
      </c>
      <c r="Y90" s="170">
        <f>IF(ISERROR(Data4!AF$125),0,Data4!AF$125)</f>
        <v>0</v>
      </c>
      <c r="Z90" s="170">
        <f>IF(ISERROR(Data4!AG$125),0,Data4!AG$125)</f>
        <v>0</v>
      </c>
      <c r="AA90" s="170">
        <f>IF(ISERROR(Data4!AH$125),0,Data4!AH$125)</f>
        <v>0</v>
      </c>
      <c r="AB90" s="170">
        <f>IF(ISERROR(Data4!AI$125),0,Data4!AI$125)</f>
        <v>0</v>
      </c>
      <c r="AC90" s="170">
        <f>IF(ISERROR(Data4!AJ$125),0,Data4!AJ$125)</f>
        <v>0</v>
      </c>
      <c r="AD90" s="170">
        <f>IF(ISERROR(Data4!AK$125),0,Data4!AK$125)</f>
        <v>0</v>
      </c>
      <c r="AE90" s="170">
        <f>IF(ISERROR(Data4!AL$125),0,Data4!AL$125)</f>
        <v>0</v>
      </c>
      <c r="AF90" s="170">
        <f>IF(ISERROR(Data4!AM$125),0,Data4!AM$125)</f>
        <v>0</v>
      </c>
      <c r="AG90" s="170">
        <f>IF(ISERROR(Data4!AN$125),0,Data4!AN$125)</f>
        <v>0</v>
      </c>
      <c r="AH90" s="170">
        <f>IF(ISERROR(Data4!AO$125),0,Data4!AO$125)</f>
        <v>0</v>
      </c>
      <c r="AI90" s="170">
        <f>IF(ISERROR(Data4!AP$125),0,Data4!AP$125)</f>
        <v>0</v>
      </c>
      <c r="AJ90" s="170">
        <f>IF(ISERROR(Data4!AQ$125),0,Data4!AQ$125)</f>
        <v>0</v>
      </c>
      <c r="AO90" s="3"/>
      <c r="AP90" s="3"/>
    </row>
    <row r="91" spans="2:42" hidden="1">
      <c r="B91" s="200" t="s">
        <v>52</v>
      </c>
      <c r="C91" s="182" t="str">
        <f>Data4!D$126</f>
        <v>-</v>
      </c>
      <c r="D91" s="66">
        <f>F91+NPV(FDN,G91:INDEX(G91:AJ91,PAL))</f>
        <v>0</v>
      </c>
      <c r="E91" s="170">
        <f t="shared" si="29"/>
        <v>0</v>
      </c>
      <c r="F91" s="170">
        <f>IF(ISERROR(Data4!M$126),0,Data4!M$126)</f>
        <v>0</v>
      </c>
      <c r="G91" s="170">
        <f>IF(ISERROR(Data4!N$126),0,Data4!N$126)</f>
        <v>0</v>
      </c>
      <c r="H91" s="170">
        <f>IF(ISERROR(Data4!O$126),0,Data4!O$126)</f>
        <v>0</v>
      </c>
      <c r="I91" s="170">
        <f>IF(ISERROR(Data4!P$126),0,Data4!P$126)</f>
        <v>0</v>
      </c>
      <c r="J91" s="170">
        <f>IF(ISERROR(Data4!Q$126),0,Data4!Q$126)</f>
        <v>0</v>
      </c>
      <c r="K91" s="170">
        <f>IF(ISERROR(Data4!R$126),0,Data4!R$126)</f>
        <v>0</v>
      </c>
      <c r="L91" s="170">
        <f>IF(ISERROR(Data4!S$126),0,Data4!S$126)</f>
        <v>0</v>
      </c>
      <c r="M91" s="170">
        <f>IF(ISERROR(Data4!T$126),0,Data4!T$126)</f>
        <v>0</v>
      </c>
      <c r="N91" s="170">
        <f>IF(ISERROR(Data4!U$126),0,Data4!U$126)</f>
        <v>0</v>
      </c>
      <c r="O91" s="170">
        <f>IF(ISERROR(Data4!V$126),0,Data4!V$126)</f>
        <v>0</v>
      </c>
      <c r="P91" s="170">
        <f>IF(ISERROR(Data4!W$126),0,Data4!W$126)</f>
        <v>0</v>
      </c>
      <c r="Q91" s="170">
        <f>IF(ISERROR(Data4!X$126),0,Data4!X$126)</f>
        <v>0</v>
      </c>
      <c r="R91" s="170">
        <f>IF(ISERROR(Data4!Y$126),0,Data4!Y$126)</f>
        <v>0</v>
      </c>
      <c r="S91" s="170">
        <f>IF(ISERROR(Data4!Z$126),0,Data4!Z$126)</f>
        <v>0</v>
      </c>
      <c r="T91" s="170">
        <f>IF(ISERROR(Data4!AA$126),0,Data4!AA$126)</f>
        <v>0</v>
      </c>
      <c r="U91" s="170">
        <f>IF(ISERROR(Data4!AB$126),0,Data4!AB$126)</f>
        <v>0</v>
      </c>
      <c r="V91" s="170">
        <f>IF(ISERROR(Data4!AC$126),0,Data4!AC$126)</f>
        <v>0</v>
      </c>
      <c r="W91" s="170">
        <f>IF(ISERROR(Data4!AD$126),0,Data4!AD$126)</f>
        <v>0</v>
      </c>
      <c r="X91" s="170">
        <f>IF(ISERROR(Data4!AE$126),0,Data4!AE$126)</f>
        <v>0</v>
      </c>
      <c r="Y91" s="170">
        <f>IF(ISERROR(Data4!AF$126),0,Data4!AF$126)</f>
        <v>0</v>
      </c>
      <c r="Z91" s="170">
        <f>IF(ISERROR(Data4!AG$126),0,Data4!AG$126)</f>
        <v>0</v>
      </c>
      <c r="AA91" s="170">
        <f>IF(ISERROR(Data4!AH$126),0,Data4!AH$126)</f>
        <v>0</v>
      </c>
      <c r="AB91" s="170">
        <f>IF(ISERROR(Data4!AI$126),0,Data4!AI$126)</f>
        <v>0</v>
      </c>
      <c r="AC91" s="170">
        <f>IF(ISERROR(Data4!AJ$126),0,Data4!AJ$126)</f>
        <v>0</v>
      </c>
      <c r="AD91" s="170">
        <f>IF(ISERROR(Data4!AK$126),0,Data4!AK$126)</f>
        <v>0</v>
      </c>
      <c r="AE91" s="170">
        <f>IF(ISERROR(Data4!AL$126),0,Data4!AL$126)</f>
        <v>0</v>
      </c>
      <c r="AF91" s="170">
        <f>IF(ISERROR(Data4!AM$126),0,Data4!AM$126)</f>
        <v>0</v>
      </c>
      <c r="AG91" s="170">
        <f>IF(ISERROR(Data4!AN$126),0,Data4!AN$126)</f>
        <v>0</v>
      </c>
      <c r="AH91" s="170">
        <f>IF(ISERROR(Data4!AO$126),0,Data4!AO$126)</f>
        <v>0</v>
      </c>
      <c r="AI91" s="170">
        <f>IF(ISERROR(Data4!AP$126),0,Data4!AP$126)</f>
        <v>0</v>
      </c>
      <c r="AJ91" s="170">
        <f>IF(ISERROR(Data4!AQ$126),0,Data4!AQ$126)</f>
        <v>0</v>
      </c>
      <c r="AO91" s="3"/>
      <c r="AP91" s="3"/>
    </row>
    <row r="92" spans="2:42" hidden="1">
      <c r="B92" s="200" t="s">
        <v>346</v>
      </c>
      <c r="C92" s="182" t="str">
        <f>Data4!D$127</f>
        <v>-</v>
      </c>
      <c r="D92" s="66">
        <f>F92+NPV(FDN,G92:INDEX(G92:AJ92,PAL))</f>
        <v>0</v>
      </c>
      <c r="E92" s="170">
        <f t="shared" si="29"/>
        <v>0</v>
      </c>
      <c r="F92" s="170">
        <f>IF(ISERROR(Data4!M$127),0,Data4!M$127)</f>
        <v>0</v>
      </c>
      <c r="G92" s="170">
        <f>IF(ISERROR(Data4!N$127),0,Data4!N$127)</f>
        <v>0</v>
      </c>
      <c r="H92" s="170">
        <f>IF(ISERROR(Data4!O$127),0,Data4!O$127)</f>
        <v>0</v>
      </c>
      <c r="I92" s="170">
        <f>IF(ISERROR(Data4!P$127),0,Data4!P$127)</f>
        <v>0</v>
      </c>
      <c r="J92" s="170">
        <f>IF(ISERROR(Data4!Q$127),0,Data4!Q$127)</f>
        <v>0</v>
      </c>
      <c r="K92" s="170">
        <f>IF(ISERROR(Data4!R$127),0,Data4!R$127)</f>
        <v>0</v>
      </c>
      <c r="L92" s="170">
        <f>IF(ISERROR(Data4!S$127),0,Data4!S$127)</f>
        <v>0</v>
      </c>
      <c r="M92" s="170">
        <f>IF(ISERROR(Data4!T$127),0,Data4!T$127)</f>
        <v>0</v>
      </c>
      <c r="N92" s="170">
        <f>IF(ISERROR(Data4!U$127),0,Data4!U$127)</f>
        <v>0</v>
      </c>
      <c r="O92" s="170">
        <f>IF(ISERROR(Data4!V$127),0,Data4!V$127)</f>
        <v>0</v>
      </c>
      <c r="P92" s="170">
        <f>IF(ISERROR(Data4!W$127),0,Data4!W$127)</f>
        <v>0</v>
      </c>
      <c r="Q92" s="170">
        <f>IF(ISERROR(Data4!X$127),0,Data4!X$127)</f>
        <v>0</v>
      </c>
      <c r="R92" s="170">
        <f>IF(ISERROR(Data4!Y$127),0,Data4!Y$127)</f>
        <v>0</v>
      </c>
      <c r="S92" s="170">
        <f>IF(ISERROR(Data4!Z$127),0,Data4!Z$127)</f>
        <v>0</v>
      </c>
      <c r="T92" s="170">
        <f>IF(ISERROR(Data4!AA$127),0,Data4!AA$127)</f>
        <v>0</v>
      </c>
      <c r="U92" s="170">
        <f>IF(ISERROR(Data4!AB$127),0,Data4!AB$127)</f>
        <v>0</v>
      </c>
      <c r="V92" s="170">
        <f>IF(ISERROR(Data4!AC$127),0,Data4!AC$127)</f>
        <v>0</v>
      </c>
      <c r="W92" s="170">
        <f>IF(ISERROR(Data4!AD$127),0,Data4!AD$127)</f>
        <v>0</v>
      </c>
      <c r="X92" s="170">
        <f>IF(ISERROR(Data4!AE$127),0,Data4!AE$127)</f>
        <v>0</v>
      </c>
      <c r="Y92" s="170">
        <f>IF(ISERROR(Data4!AF$127),0,Data4!AF$127)</f>
        <v>0</v>
      </c>
      <c r="Z92" s="170">
        <f>IF(ISERROR(Data4!AG$127),0,Data4!AG$127)</f>
        <v>0</v>
      </c>
      <c r="AA92" s="170">
        <f>IF(ISERROR(Data4!AH$127),0,Data4!AH$127)</f>
        <v>0</v>
      </c>
      <c r="AB92" s="170">
        <f>IF(ISERROR(Data4!AI$127),0,Data4!AI$127)</f>
        <v>0</v>
      </c>
      <c r="AC92" s="170">
        <f>IF(ISERROR(Data4!AJ$127),0,Data4!AJ$127)</f>
        <v>0</v>
      </c>
      <c r="AD92" s="170">
        <f>IF(ISERROR(Data4!AK$127),0,Data4!AK$127)</f>
        <v>0</v>
      </c>
      <c r="AE92" s="170">
        <f>IF(ISERROR(Data4!AL$127),0,Data4!AL$127)</f>
        <v>0</v>
      </c>
      <c r="AF92" s="170">
        <f>IF(ISERROR(Data4!AM$127),0,Data4!AM$127)</f>
        <v>0</v>
      </c>
      <c r="AG92" s="170">
        <f>IF(ISERROR(Data4!AN$127),0,Data4!AN$127)</f>
        <v>0</v>
      </c>
      <c r="AH92" s="170">
        <f>IF(ISERROR(Data4!AO$127),0,Data4!AO$127)</f>
        <v>0</v>
      </c>
      <c r="AI92" s="170">
        <f>IF(ISERROR(Data4!AP$127),0,Data4!AP$127)</f>
        <v>0</v>
      </c>
      <c r="AJ92" s="170">
        <f>IF(ISERROR(Data4!AQ$127),0,Data4!AQ$127)</f>
        <v>0</v>
      </c>
      <c r="AO92" s="3"/>
      <c r="AP92" s="3"/>
    </row>
    <row r="93" spans="2:42" hidden="1">
      <c r="B93" s="200" t="s">
        <v>347</v>
      </c>
      <c r="C93" s="182" t="str">
        <f>Data4!D$128</f>
        <v>-</v>
      </c>
      <c r="D93" s="66">
        <f>F93+NPV(FDN,G93:INDEX(G93:AJ93,PAL))</f>
        <v>0</v>
      </c>
      <c r="E93" s="170">
        <f t="shared" si="29"/>
        <v>0</v>
      </c>
      <c r="F93" s="170">
        <f>IF(ISERROR(Data4!M$128),0,Data4!M$128)</f>
        <v>0</v>
      </c>
      <c r="G93" s="170">
        <f>IF(ISERROR(Data4!N$128),0,Data4!N$128)</f>
        <v>0</v>
      </c>
      <c r="H93" s="170">
        <f>IF(ISERROR(Data4!O$128),0,Data4!O$128)</f>
        <v>0</v>
      </c>
      <c r="I93" s="170">
        <f>IF(ISERROR(Data4!P$128),0,Data4!P$128)</f>
        <v>0</v>
      </c>
      <c r="J93" s="170">
        <f>IF(ISERROR(Data4!Q$128),0,Data4!Q$128)</f>
        <v>0</v>
      </c>
      <c r="K93" s="170">
        <f>IF(ISERROR(Data4!R$128),0,Data4!R$128)</f>
        <v>0</v>
      </c>
      <c r="L93" s="170">
        <f>IF(ISERROR(Data4!S$128),0,Data4!S$128)</f>
        <v>0</v>
      </c>
      <c r="M93" s="170">
        <f>IF(ISERROR(Data4!T$128),0,Data4!T$128)</f>
        <v>0</v>
      </c>
      <c r="N93" s="170">
        <f>IF(ISERROR(Data4!U$128),0,Data4!U$128)</f>
        <v>0</v>
      </c>
      <c r="O93" s="170">
        <f>IF(ISERROR(Data4!V$128),0,Data4!V$128)</f>
        <v>0</v>
      </c>
      <c r="P93" s="170">
        <f>IF(ISERROR(Data4!W$128),0,Data4!W$128)</f>
        <v>0</v>
      </c>
      <c r="Q93" s="170">
        <f>IF(ISERROR(Data4!X$128),0,Data4!X$128)</f>
        <v>0</v>
      </c>
      <c r="R93" s="170">
        <f>IF(ISERROR(Data4!Y$128),0,Data4!Y$128)</f>
        <v>0</v>
      </c>
      <c r="S93" s="170">
        <f>IF(ISERROR(Data4!Z$128),0,Data4!Z$128)</f>
        <v>0</v>
      </c>
      <c r="T93" s="170">
        <f>IF(ISERROR(Data4!AA$128),0,Data4!AA$128)</f>
        <v>0</v>
      </c>
      <c r="U93" s="170">
        <f>IF(ISERROR(Data4!AB$128),0,Data4!AB$128)</f>
        <v>0</v>
      </c>
      <c r="V93" s="170">
        <f>IF(ISERROR(Data4!AC$128),0,Data4!AC$128)</f>
        <v>0</v>
      </c>
      <c r="W93" s="170">
        <f>IF(ISERROR(Data4!AD$128),0,Data4!AD$128)</f>
        <v>0</v>
      </c>
      <c r="X93" s="170">
        <f>IF(ISERROR(Data4!AE$128),0,Data4!AE$128)</f>
        <v>0</v>
      </c>
      <c r="Y93" s="170">
        <f>IF(ISERROR(Data4!AF$128),0,Data4!AF$128)</f>
        <v>0</v>
      </c>
      <c r="Z93" s="170">
        <f>IF(ISERROR(Data4!AG$128),0,Data4!AG$128)</f>
        <v>0</v>
      </c>
      <c r="AA93" s="170">
        <f>IF(ISERROR(Data4!AH$128),0,Data4!AH$128)</f>
        <v>0</v>
      </c>
      <c r="AB93" s="170">
        <f>IF(ISERROR(Data4!AI$128),0,Data4!AI$128)</f>
        <v>0</v>
      </c>
      <c r="AC93" s="170">
        <f>IF(ISERROR(Data4!AJ$128),0,Data4!AJ$128)</f>
        <v>0</v>
      </c>
      <c r="AD93" s="170">
        <f>IF(ISERROR(Data4!AK$128),0,Data4!AK$128)</f>
        <v>0</v>
      </c>
      <c r="AE93" s="170">
        <f>IF(ISERROR(Data4!AL$128),0,Data4!AL$128)</f>
        <v>0</v>
      </c>
      <c r="AF93" s="170">
        <f>IF(ISERROR(Data4!AM$128),0,Data4!AM$128)</f>
        <v>0</v>
      </c>
      <c r="AG93" s="170">
        <f>IF(ISERROR(Data4!AN$128),0,Data4!AN$128)</f>
        <v>0</v>
      </c>
      <c r="AH93" s="170">
        <f>IF(ISERROR(Data4!AO$128),0,Data4!AO$128)</f>
        <v>0</v>
      </c>
      <c r="AI93" s="170">
        <f>IF(ISERROR(Data4!AP$128),0,Data4!AP$128)</f>
        <v>0</v>
      </c>
      <c r="AJ93" s="170">
        <f>IF(ISERROR(Data4!AQ$128),0,Data4!AQ$128)</f>
        <v>0</v>
      </c>
      <c r="AO93" s="3"/>
      <c r="AP93" s="3"/>
    </row>
    <row r="94" spans="2:42" hidden="1">
      <c r="B94" s="200" t="s">
        <v>348</v>
      </c>
      <c r="C94" s="182" t="str">
        <f>Data4!D$129</f>
        <v>-</v>
      </c>
      <c r="D94" s="66">
        <f>F94+NPV(FDN,G94:INDEX(G94:AJ94,PAL))</f>
        <v>0</v>
      </c>
      <c r="E94" s="170">
        <f t="shared" si="29"/>
        <v>0</v>
      </c>
      <c r="F94" s="170">
        <f>IF(ISERROR(Data4!M$129),0,Data4!M$129)</f>
        <v>0</v>
      </c>
      <c r="G94" s="170">
        <f>IF(ISERROR(Data4!N$129),0,Data4!N$129)</f>
        <v>0</v>
      </c>
      <c r="H94" s="170">
        <f>IF(ISERROR(Data4!O$129),0,Data4!O$129)</f>
        <v>0</v>
      </c>
      <c r="I94" s="170">
        <f>IF(ISERROR(Data4!P$129),0,Data4!P$129)</f>
        <v>0</v>
      </c>
      <c r="J94" s="170">
        <f>IF(ISERROR(Data4!Q$129),0,Data4!Q$129)</f>
        <v>0</v>
      </c>
      <c r="K94" s="170">
        <f>IF(ISERROR(Data4!R$129),0,Data4!R$129)</f>
        <v>0</v>
      </c>
      <c r="L94" s="170">
        <f>IF(ISERROR(Data4!S$129),0,Data4!S$129)</f>
        <v>0</v>
      </c>
      <c r="M94" s="170">
        <f>IF(ISERROR(Data4!T$129),0,Data4!T$129)</f>
        <v>0</v>
      </c>
      <c r="N94" s="170">
        <f>IF(ISERROR(Data4!U$129),0,Data4!U$129)</f>
        <v>0</v>
      </c>
      <c r="O94" s="170">
        <f>IF(ISERROR(Data4!V$129),0,Data4!V$129)</f>
        <v>0</v>
      </c>
      <c r="P94" s="170">
        <f>IF(ISERROR(Data4!W$129),0,Data4!W$129)</f>
        <v>0</v>
      </c>
      <c r="Q94" s="170">
        <f>IF(ISERROR(Data4!X$129),0,Data4!X$129)</f>
        <v>0</v>
      </c>
      <c r="R94" s="170">
        <f>IF(ISERROR(Data4!Y$129),0,Data4!Y$129)</f>
        <v>0</v>
      </c>
      <c r="S94" s="170">
        <f>IF(ISERROR(Data4!Z$129),0,Data4!Z$129)</f>
        <v>0</v>
      </c>
      <c r="T94" s="170">
        <f>IF(ISERROR(Data4!AA$129),0,Data4!AA$129)</f>
        <v>0</v>
      </c>
      <c r="U94" s="170">
        <f>IF(ISERROR(Data4!AB$129),0,Data4!AB$129)</f>
        <v>0</v>
      </c>
      <c r="V94" s="170">
        <f>IF(ISERROR(Data4!AC$129),0,Data4!AC$129)</f>
        <v>0</v>
      </c>
      <c r="W94" s="170">
        <f>IF(ISERROR(Data4!AD$129),0,Data4!AD$129)</f>
        <v>0</v>
      </c>
      <c r="X94" s="170">
        <f>IF(ISERROR(Data4!AE$129),0,Data4!AE$129)</f>
        <v>0</v>
      </c>
      <c r="Y94" s="170">
        <f>IF(ISERROR(Data4!AF$129),0,Data4!AF$129)</f>
        <v>0</v>
      </c>
      <c r="Z94" s="170">
        <f>IF(ISERROR(Data4!AG$129),0,Data4!AG$129)</f>
        <v>0</v>
      </c>
      <c r="AA94" s="170">
        <f>IF(ISERROR(Data4!AH$129),0,Data4!AH$129)</f>
        <v>0</v>
      </c>
      <c r="AB94" s="170">
        <f>IF(ISERROR(Data4!AI$129),0,Data4!AI$129)</f>
        <v>0</v>
      </c>
      <c r="AC94" s="170">
        <f>IF(ISERROR(Data4!AJ$129),0,Data4!AJ$129)</f>
        <v>0</v>
      </c>
      <c r="AD94" s="170">
        <f>IF(ISERROR(Data4!AK$129),0,Data4!AK$129)</f>
        <v>0</v>
      </c>
      <c r="AE94" s="170">
        <f>IF(ISERROR(Data4!AL$129),0,Data4!AL$129)</f>
        <v>0</v>
      </c>
      <c r="AF94" s="170">
        <f>IF(ISERROR(Data4!AM$129),0,Data4!AM$129)</f>
        <v>0</v>
      </c>
      <c r="AG94" s="170">
        <f>IF(ISERROR(Data4!AN$129),0,Data4!AN$129)</f>
        <v>0</v>
      </c>
      <c r="AH94" s="170">
        <f>IF(ISERROR(Data4!AO$129),0,Data4!AO$129)</f>
        <v>0</v>
      </c>
      <c r="AI94" s="170">
        <f>IF(ISERROR(Data4!AP$129),0,Data4!AP$129)</f>
        <v>0</v>
      </c>
      <c r="AJ94" s="170">
        <f>IF(ISERROR(Data4!AQ$129),0,Data4!AQ$129)</f>
        <v>0</v>
      </c>
      <c r="AO94" s="3"/>
      <c r="AP94" s="3"/>
    </row>
    <row r="95" spans="2:42" hidden="1">
      <c r="B95" s="200" t="s">
        <v>349</v>
      </c>
      <c r="C95" s="182" t="str">
        <f>Data4!D$130</f>
        <v>-</v>
      </c>
      <c r="D95" s="66">
        <f>F95+NPV(FDN,G95:INDEX(G95:AJ95,PAL))</f>
        <v>0</v>
      </c>
      <c r="E95" s="170">
        <f t="shared" si="29"/>
        <v>0</v>
      </c>
      <c r="F95" s="170">
        <f>IF(ISERROR(Data4!M$130),0,Data4!M$130)</f>
        <v>0</v>
      </c>
      <c r="G95" s="170">
        <f>IF(ISERROR(Data4!N$130),0,Data4!N$130)</f>
        <v>0</v>
      </c>
      <c r="H95" s="170">
        <f>IF(ISERROR(Data4!O$130),0,Data4!O$130)</f>
        <v>0</v>
      </c>
      <c r="I95" s="170">
        <f>IF(ISERROR(Data4!P$130),0,Data4!P$130)</f>
        <v>0</v>
      </c>
      <c r="J95" s="170">
        <f>IF(ISERROR(Data4!Q$130),0,Data4!Q$130)</f>
        <v>0</v>
      </c>
      <c r="K95" s="170">
        <f>IF(ISERROR(Data4!R$130),0,Data4!R$130)</f>
        <v>0</v>
      </c>
      <c r="L95" s="170">
        <f>IF(ISERROR(Data4!S$130),0,Data4!S$130)</f>
        <v>0</v>
      </c>
      <c r="M95" s="170">
        <f>IF(ISERROR(Data4!T$130),0,Data4!T$130)</f>
        <v>0</v>
      </c>
      <c r="N95" s="170">
        <f>IF(ISERROR(Data4!U$130),0,Data4!U$130)</f>
        <v>0</v>
      </c>
      <c r="O95" s="170">
        <f>IF(ISERROR(Data4!V$130),0,Data4!V$130)</f>
        <v>0</v>
      </c>
      <c r="P95" s="170">
        <f>IF(ISERROR(Data4!W$130),0,Data4!W$130)</f>
        <v>0</v>
      </c>
      <c r="Q95" s="170">
        <f>IF(ISERROR(Data4!X$130),0,Data4!X$130)</f>
        <v>0</v>
      </c>
      <c r="R95" s="170">
        <f>IF(ISERROR(Data4!Y$130),0,Data4!Y$130)</f>
        <v>0</v>
      </c>
      <c r="S95" s="170">
        <f>IF(ISERROR(Data4!Z$130),0,Data4!Z$130)</f>
        <v>0</v>
      </c>
      <c r="T95" s="170">
        <f>IF(ISERROR(Data4!AA$130),0,Data4!AA$130)</f>
        <v>0</v>
      </c>
      <c r="U95" s="170">
        <f>IF(ISERROR(Data4!AB$130),0,Data4!AB$130)</f>
        <v>0</v>
      </c>
      <c r="V95" s="170">
        <f>IF(ISERROR(Data4!AC$130),0,Data4!AC$130)</f>
        <v>0</v>
      </c>
      <c r="W95" s="170">
        <f>IF(ISERROR(Data4!AD$130),0,Data4!AD$130)</f>
        <v>0</v>
      </c>
      <c r="X95" s="170">
        <f>IF(ISERROR(Data4!AE$130),0,Data4!AE$130)</f>
        <v>0</v>
      </c>
      <c r="Y95" s="170">
        <f>IF(ISERROR(Data4!AF$130),0,Data4!AF$130)</f>
        <v>0</v>
      </c>
      <c r="Z95" s="170">
        <f>IF(ISERROR(Data4!AG$130),0,Data4!AG$130)</f>
        <v>0</v>
      </c>
      <c r="AA95" s="170">
        <f>IF(ISERROR(Data4!AH$130),0,Data4!AH$130)</f>
        <v>0</v>
      </c>
      <c r="AB95" s="170">
        <f>IF(ISERROR(Data4!AI$130),0,Data4!AI$130)</f>
        <v>0</v>
      </c>
      <c r="AC95" s="170">
        <f>IF(ISERROR(Data4!AJ$130),0,Data4!AJ$130)</f>
        <v>0</v>
      </c>
      <c r="AD95" s="170">
        <f>IF(ISERROR(Data4!AK$130),0,Data4!AK$130)</f>
        <v>0</v>
      </c>
      <c r="AE95" s="170">
        <f>IF(ISERROR(Data4!AL$130),0,Data4!AL$130)</f>
        <v>0</v>
      </c>
      <c r="AF95" s="170">
        <f>IF(ISERROR(Data4!AM$130),0,Data4!AM$130)</f>
        <v>0</v>
      </c>
      <c r="AG95" s="170">
        <f>IF(ISERROR(Data4!AN$130),0,Data4!AN$130)</f>
        <v>0</v>
      </c>
      <c r="AH95" s="170">
        <f>IF(ISERROR(Data4!AO$130),0,Data4!AO$130)</f>
        <v>0</v>
      </c>
      <c r="AI95" s="170">
        <f>IF(ISERROR(Data4!AP$130),0,Data4!AP$130)</f>
        <v>0</v>
      </c>
      <c r="AJ95" s="170">
        <f>IF(ISERROR(Data4!AQ$130),0,Data4!AQ$130)</f>
        <v>0</v>
      </c>
      <c r="AO95" s="3"/>
      <c r="AP95" s="3"/>
    </row>
    <row r="96" spans="2:42" hidden="1">
      <c r="B96" s="200" t="s">
        <v>350</v>
      </c>
      <c r="C96" s="182" t="str">
        <f>Data4!D$131</f>
        <v>-</v>
      </c>
      <c r="D96" s="66">
        <f>F96+NPV(FDN,G96:INDEX(G96:AJ96,PAL))</f>
        <v>0</v>
      </c>
      <c r="E96" s="170">
        <f t="shared" si="29"/>
        <v>0</v>
      </c>
      <c r="F96" s="170">
        <f>IF(ISERROR(Data4!M$131),0,Data4!M$131)</f>
        <v>0</v>
      </c>
      <c r="G96" s="170">
        <f>IF(ISERROR(Data4!N$131),0,Data4!N$131)</f>
        <v>0</v>
      </c>
      <c r="H96" s="170">
        <f>IF(ISERROR(Data4!O$131),0,Data4!O$131)</f>
        <v>0</v>
      </c>
      <c r="I96" s="170">
        <f>IF(ISERROR(Data4!P$131),0,Data4!P$131)</f>
        <v>0</v>
      </c>
      <c r="J96" s="170">
        <f>IF(ISERROR(Data4!Q$131),0,Data4!Q$131)</f>
        <v>0</v>
      </c>
      <c r="K96" s="170">
        <f>IF(ISERROR(Data4!R$131),0,Data4!R$131)</f>
        <v>0</v>
      </c>
      <c r="L96" s="170">
        <f>IF(ISERROR(Data4!S$131),0,Data4!S$131)</f>
        <v>0</v>
      </c>
      <c r="M96" s="170">
        <f>IF(ISERROR(Data4!T$131),0,Data4!T$131)</f>
        <v>0</v>
      </c>
      <c r="N96" s="170">
        <f>IF(ISERROR(Data4!U$131),0,Data4!U$131)</f>
        <v>0</v>
      </c>
      <c r="O96" s="170">
        <f>IF(ISERROR(Data4!V$131),0,Data4!V$131)</f>
        <v>0</v>
      </c>
      <c r="P96" s="170">
        <f>IF(ISERROR(Data4!W$131),0,Data4!W$131)</f>
        <v>0</v>
      </c>
      <c r="Q96" s="170">
        <f>IF(ISERROR(Data4!X$131),0,Data4!X$131)</f>
        <v>0</v>
      </c>
      <c r="R96" s="170">
        <f>IF(ISERROR(Data4!Y$131),0,Data4!Y$131)</f>
        <v>0</v>
      </c>
      <c r="S96" s="170">
        <f>IF(ISERROR(Data4!Z$131),0,Data4!Z$131)</f>
        <v>0</v>
      </c>
      <c r="T96" s="170">
        <f>IF(ISERROR(Data4!AA$131),0,Data4!AA$131)</f>
        <v>0</v>
      </c>
      <c r="U96" s="170">
        <f>IF(ISERROR(Data4!AB$131),0,Data4!AB$131)</f>
        <v>0</v>
      </c>
      <c r="V96" s="170">
        <f>IF(ISERROR(Data4!AC$131),0,Data4!AC$131)</f>
        <v>0</v>
      </c>
      <c r="W96" s="170">
        <f>IF(ISERROR(Data4!AD$131),0,Data4!AD$131)</f>
        <v>0</v>
      </c>
      <c r="X96" s="170">
        <f>IF(ISERROR(Data4!AE$131),0,Data4!AE$131)</f>
        <v>0</v>
      </c>
      <c r="Y96" s="170">
        <f>IF(ISERROR(Data4!AF$131),0,Data4!AF$131)</f>
        <v>0</v>
      </c>
      <c r="Z96" s="170">
        <f>IF(ISERROR(Data4!AG$131),0,Data4!AG$131)</f>
        <v>0</v>
      </c>
      <c r="AA96" s="170">
        <f>IF(ISERROR(Data4!AH$131),0,Data4!AH$131)</f>
        <v>0</v>
      </c>
      <c r="AB96" s="170">
        <f>IF(ISERROR(Data4!AI$131),0,Data4!AI$131)</f>
        <v>0</v>
      </c>
      <c r="AC96" s="170">
        <f>IF(ISERROR(Data4!AJ$131),0,Data4!AJ$131)</f>
        <v>0</v>
      </c>
      <c r="AD96" s="170">
        <f>IF(ISERROR(Data4!AK$131),0,Data4!AK$131)</f>
        <v>0</v>
      </c>
      <c r="AE96" s="170">
        <f>IF(ISERROR(Data4!AL$131),0,Data4!AL$131)</f>
        <v>0</v>
      </c>
      <c r="AF96" s="170">
        <f>IF(ISERROR(Data4!AM$131),0,Data4!AM$131)</f>
        <v>0</v>
      </c>
      <c r="AG96" s="170">
        <f>IF(ISERROR(Data4!AN$131),0,Data4!AN$131)</f>
        <v>0</v>
      </c>
      <c r="AH96" s="170">
        <f>IF(ISERROR(Data4!AO$131),0,Data4!AO$131)</f>
        <v>0</v>
      </c>
      <c r="AI96" s="170">
        <f>IF(ISERROR(Data4!AP$131),0,Data4!AP$131)</f>
        <v>0</v>
      </c>
      <c r="AJ96" s="170">
        <f>IF(ISERROR(Data4!AQ$131),0,Data4!AQ$131)</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0">ROUND(SUM(F98:F100),0)</f>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Data4!D$133</f>
        <v>-</v>
      </c>
      <c r="D98" s="66">
        <f>F98+NPV(FDN,G98:INDEX(G98:AJ98,PAL))</f>
        <v>0</v>
      </c>
      <c r="E98" s="66">
        <f>SUMIF($F$5:$AJ$5,"&lt;="&amp;PAL,$F98:$AJ98)</f>
        <v>0</v>
      </c>
      <c r="F98" s="170">
        <f>IF(ISERROR(Data4!M$133),0,Data4!M$133)</f>
        <v>0</v>
      </c>
      <c r="G98" s="170">
        <f>IF(ISERROR(Data4!N$133),0,Data4!N$133)</f>
        <v>0</v>
      </c>
      <c r="H98" s="170">
        <f>IF(ISERROR(Data4!O$133),0,Data4!O$133)</f>
        <v>0</v>
      </c>
      <c r="I98" s="170">
        <f>IF(ISERROR(Data4!P$133),0,Data4!P$133)</f>
        <v>0</v>
      </c>
      <c r="J98" s="170">
        <f>IF(ISERROR(Data4!Q$133),0,Data4!Q$133)</f>
        <v>0</v>
      </c>
      <c r="K98" s="170">
        <f>IF(ISERROR(Data4!R$133),0,Data4!R$133)</f>
        <v>0</v>
      </c>
      <c r="L98" s="170">
        <f>IF(ISERROR(Data4!S$133),0,Data4!S$133)</f>
        <v>0</v>
      </c>
      <c r="M98" s="170">
        <f>IF(ISERROR(Data4!T$133),0,Data4!T$133)</f>
        <v>0</v>
      </c>
      <c r="N98" s="170">
        <f>IF(ISERROR(Data4!U$133),0,Data4!U$133)</f>
        <v>0</v>
      </c>
      <c r="O98" s="170">
        <f>IF(ISERROR(Data4!V$133),0,Data4!V$133)</f>
        <v>0</v>
      </c>
      <c r="P98" s="170">
        <f>IF(ISERROR(Data4!W$133),0,Data4!W$133)</f>
        <v>0</v>
      </c>
      <c r="Q98" s="170">
        <f>IF(ISERROR(Data4!X$133),0,Data4!X$133)</f>
        <v>0</v>
      </c>
      <c r="R98" s="170">
        <f>IF(ISERROR(Data4!Y$133),0,Data4!Y$133)</f>
        <v>0</v>
      </c>
      <c r="S98" s="170">
        <f>IF(ISERROR(Data4!Z$133),0,Data4!Z$133)</f>
        <v>0</v>
      </c>
      <c r="T98" s="170">
        <f>IF(ISERROR(Data4!AA$133),0,Data4!AA$133)</f>
        <v>0</v>
      </c>
      <c r="U98" s="170">
        <f>IF(ISERROR(Data4!AB$133),0,Data4!AB$133)</f>
        <v>0</v>
      </c>
      <c r="V98" s="170">
        <f>IF(ISERROR(Data4!AC$133),0,Data4!AC$133)</f>
        <v>0</v>
      </c>
      <c r="W98" s="170">
        <f>IF(ISERROR(Data4!AD$133),0,Data4!AD$133)</f>
        <v>0</v>
      </c>
      <c r="X98" s="170">
        <f>IF(ISERROR(Data4!AE$133),0,Data4!AE$133)</f>
        <v>0</v>
      </c>
      <c r="Y98" s="170">
        <f>IF(ISERROR(Data4!AF$133),0,Data4!AF$133)</f>
        <v>0</v>
      </c>
      <c r="Z98" s="170">
        <f>IF(ISERROR(Data4!AG$133),0,Data4!AG$133)</f>
        <v>0</v>
      </c>
      <c r="AA98" s="170">
        <f>IF(ISERROR(Data4!AH$133),0,Data4!AH$133)</f>
        <v>0</v>
      </c>
      <c r="AB98" s="170">
        <f>IF(ISERROR(Data4!AI$133),0,Data4!AI$133)</f>
        <v>0</v>
      </c>
      <c r="AC98" s="170">
        <f>IF(ISERROR(Data4!AJ$133),0,Data4!AJ$133)</f>
        <v>0</v>
      </c>
      <c r="AD98" s="170">
        <f>IF(ISERROR(Data4!AK$133),0,Data4!AK$133)</f>
        <v>0</v>
      </c>
      <c r="AE98" s="170">
        <f>IF(ISERROR(Data4!AL$133),0,Data4!AL$133)</f>
        <v>0</v>
      </c>
      <c r="AF98" s="170">
        <f>IF(ISERROR(Data4!AM$133),0,Data4!AM$133)</f>
        <v>0</v>
      </c>
      <c r="AG98" s="170">
        <f>IF(ISERROR(Data4!AN$133),0,Data4!AN$133)</f>
        <v>0</v>
      </c>
      <c r="AH98" s="170">
        <f>IF(ISERROR(Data4!AO$133),0,Data4!AO$133)</f>
        <v>0</v>
      </c>
      <c r="AI98" s="170">
        <f>IF(ISERROR(Data4!AP$133),0,Data4!AP$133)</f>
        <v>0</v>
      </c>
      <c r="AJ98" s="170">
        <f>IF(ISERROR(Data4!AQ$133),0,Data4!AQ$133)</f>
        <v>0</v>
      </c>
      <c r="AO98" s="3"/>
      <c r="AP98" s="3"/>
    </row>
    <row r="99" spans="2:42" hidden="1">
      <c r="B99" s="200" t="s">
        <v>352</v>
      </c>
      <c r="C99" s="182" t="str">
        <f>Data4!D$134</f>
        <v>-</v>
      </c>
      <c r="D99" s="66">
        <f>F99+NPV(FDN,G99:INDEX(G99:AJ99,PAL))</f>
        <v>0</v>
      </c>
      <c r="E99" s="66">
        <f>SUMIF($F$5:$AJ$5,"&lt;="&amp;PAL,$F99:$AJ99)</f>
        <v>0</v>
      </c>
      <c r="F99" s="170">
        <f>IF(ISERROR(Data4!M$134),0,Data4!M$134)</f>
        <v>0</v>
      </c>
      <c r="G99" s="170">
        <f>IF(ISERROR(Data4!N$134),0,Data4!N$134)</f>
        <v>0</v>
      </c>
      <c r="H99" s="170">
        <f>IF(ISERROR(Data4!O$134),0,Data4!O$134)</f>
        <v>0</v>
      </c>
      <c r="I99" s="170">
        <f>IF(ISERROR(Data4!P$134),0,Data4!P$134)</f>
        <v>0</v>
      </c>
      <c r="J99" s="170">
        <f>IF(ISERROR(Data4!Q$134),0,Data4!Q$134)</f>
        <v>0</v>
      </c>
      <c r="K99" s="170">
        <f>IF(ISERROR(Data4!R$134),0,Data4!R$134)</f>
        <v>0</v>
      </c>
      <c r="L99" s="170">
        <f>IF(ISERROR(Data4!S$134),0,Data4!S$134)</f>
        <v>0</v>
      </c>
      <c r="M99" s="170">
        <f>IF(ISERROR(Data4!T$134),0,Data4!T$134)</f>
        <v>0</v>
      </c>
      <c r="N99" s="170">
        <f>IF(ISERROR(Data4!U$134),0,Data4!U$134)</f>
        <v>0</v>
      </c>
      <c r="O99" s="170">
        <f>IF(ISERROR(Data4!V$134),0,Data4!V$134)</f>
        <v>0</v>
      </c>
      <c r="P99" s="170">
        <f>IF(ISERROR(Data4!W$134),0,Data4!W$134)</f>
        <v>0</v>
      </c>
      <c r="Q99" s="170">
        <f>IF(ISERROR(Data4!X$134),0,Data4!X$134)</f>
        <v>0</v>
      </c>
      <c r="R99" s="170">
        <f>IF(ISERROR(Data4!Y$134),0,Data4!Y$134)</f>
        <v>0</v>
      </c>
      <c r="S99" s="170">
        <f>IF(ISERROR(Data4!Z$134),0,Data4!Z$134)</f>
        <v>0</v>
      </c>
      <c r="T99" s="170">
        <f>IF(ISERROR(Data4!AA$134),0,Data4!AA$134)</f>
        <v>0</v>
      </c>
      <c r="U99" s="170">
        <f>IF(ISERROR(Data4!AB$134),0,Data4!AB$134)</f>
        <v>0</v>
      </c>
      <c r="V99" s="170">
        <f>IF(ISERROR(Data4!AC$134),0,Data4!AC$134)</f>
        <v>0</v>
      </c>
      <c r="W99" s="170">
        <f>IF(ISERROR(Data4!AD$134),0,Data4!AD$134)</f>
        <v>0</v>
      </c>
      <c r="X99" s="170">
        <f>IF(ISERROR(Data4!AE$134),0,Data4!AE$134)</f>
        <v>0</v>
      </c>
      <c r="Y99" s="170">
        <f>IF(ISERROR(Data4!AF$134),0,Data4!AF$134)</f>
        <v>0</v>
      </c>
      <c r="Z99" s="170">
        <f>IF(ISERROR(Data4!AG$134),0,Data4!AG$134)</f>
        <v>0</v>
      </c>
      <c r="AA99" s="170">
        <f>IF(ISERROR(Data4!AH$134),0,Data4!AH$134)</f>
        <v>0</v>
      </c>
      <c r="AB99" s="170">
        <f>IF(ISERROR(Data4!AI$134),0,Data4!AI$134)</f>
        <v>0</v>
      </c>
      <c r="AC99" s="170">
        <f>IF(ISERROR(Data4!AJ$134),0,Data4!AJ$134)</f>
        <v>0</v>
      </c>
      <c r="AD99" s="170">
        <f>IF(ISERROR(Data4!AK$134),0,Data4!AK$134)</f>
        <v>0</v>
      </c>
      <c r="AE99" s="170">
        <f>IF(ISERROR(Data4!AL$134),0,Data4!AL$134)</f>
        <v>0</v>
      </c>
      <c r="AF99" s="170">
        <f>IF(ISERROR(Data4!AM$134),0,Data4!AM$134)</f>
        <v>0</v>
      </c>
      <c r="AG99" s="170">
        <f>IF(ISERROR(Data4!AN$134),0,Data4!AN$134)</f>
        <v>0</v>
      </c>
      <c r="AH99" s="170">
        <f>IF(ISERROR(Data4!AO$134),0,Data4!AO$134)</f>
        <v>0</v>
      </c>
      <c r="AI99" s="170">
        <f>IF(ISERROR(Data4!AP$134),0,Data4!AP$134)</f>
        <v>0</v>
      </c>
      <c r="AJ99" s="170">
        <f>IF(ISERROR(Data4!AQ$134),0,Data4!AQ$134)</f>
        <v>0</v>
      </c>
      <c r="AO99" s="3"/>
      <c r="AP99" s="3"/>
    </row>
    <row r="100" spans="2:42" hidden="1">
      <c r="B100" s="200" t="s">
        <v>353</v>
      </c>
      <c r="C100" s="182" t="str">
        <f>Data4!D$135</f>
        <v>-</v>
      </c>
      <c r="D100" s="66">
        <f>F100+NPV(FDN,G100:INDEX(G100:AJ100,PAL))</f>
        <v>0</v>
      </c>
      <c r="E100" s="66">
        <f>SUMIF($F$5:$AJ$5,"&lt;="&amp;PAL,$F100:$AJ100)</f>
        <v>0</v>
      </c>
      <c r="F100" s="170">
        <f>IF(ISERROR(Data4!M$135),0,Data4!M$135)</f>
        <v>0</v>
      </c>
      <c r="G100" s="170">
        <f>IF(ISERROR(Data4!N$135),0,Data4!N$135)</f>
        <v>0</v>
      </c>
      <c r="H100" s="170">
        <f>IF(ISERROR(Data4!O$135),0,Data4!O$135)</f>
        <v>0</v>
      </c>
      <c r="I100" s="170">
        <f>IF(ISERROR(Data4!P$135),0,Data4!P$135)</f>
        <v>0</v>
      </c>
      <c r="J100" s="170">
        <f>IF(ISERROR(Data4!Q$135),0,Data4!Q$135)</f>
        <v>0</v>
      </c>
      <c r="K100" s="170">
        <f>IF(ISERROR(Data4!R$135),0,Data4!R$135)</f>
        <v>0</v>
      </c>
      <c r="L100" s="170">
        <f>IF(ISERROR(Data4!S$135),0,Data4!S$135)</f>
        <v>0</v>
      </c>
      <c r="M100" s="170">
        <f>IF(ISERROR(Data4!T$135),0,Data4!T$135)</f>
        <v>0</v>
      </c>
      <c r="N100" s="170">
        <f>IF(ISERROR(Data4!U$135),0,Data4!U$135)</f>
        <v>0</v>
      </c>
      <c r="O100" s="170">
        <f>IF(ISERROR(Data4!V$135),0,Data4!V$135)</f>
        <v>0</v>
      </c>
      <c r="P100" s="170">
        <f>IF(ISERROR(Data4!W$135),0,Data4!W$135)</f>
        <v>0</v>
      </c>
      <c r="Q100" s="170">
        <f>IF(ISERROR(Data4!X$135),0,Data4!X$135)</f>
        <v>0</v>
      </c>
      <c r="R100" s="170">
        <f>IF(ISERROR(Data4!Y$135),0,Data4!Y$135)</f>
        <v>0</v>
      </c>
      <c r="S100" s="170">
        <f>IF(ISERROR(Data4!Z$135),0,Data4!Z$135)</f>
        <v>0</v>
      </c>
      <c r="T100" s="170">
        <f>IF(ISERROR(Data4!AA$135),0,Data4!AA$135)</f>
        <v>0</v>
      </c>
      <c r="U100" s="170">
        <f>IF(ISERROR(Data4!AB$135),0,Data4!AB$135)</f>
        <v>0</v>
      </c>
      <c r="V100" s="170">
        <f>IF(ISERROR(Data4!AC$135),0,Data4!AC$135)</f>
        <v>0</v>
      </c>
      <c r="W100" s="170">
        <f>IF(ISERROR(Data4!AD$135),0,Data4!AD$135)</f>
        <v>0</v>
      </c>
      <c r="X100" s="170">
        <f>IF(ISERROR(Data4!AE$135),0,Data4!AE$135)</f>
        <v>0</v>
      </c>
      <c r="Y100" s="170">
        <f>IF(ISERROR(Data4!AF$135),0,Data4!AF$135)</f>
        <v>0</v>
      </c>
      <c r="Z100" s="170">
        <f>IF(ISERROR(Data4!AG$135),0,Data4!AG$135)</f>
        <v>0</v>
      </c>
      <c r="AA100" s="170">
        <f>IF(ISERROR(Data4!AH$135),0,Data4!AH$135)</f>
        <v>0</v>
      </c>
      <c r="AB100" s="170">
        <f>IF(ISERROR(Data4!AI$135),0,Data4!AI$135)</f>
        <v>0</v>
      </c>
      <c r="AC100" s="170">
        <f>IF(ISERROR(Data4!AJ$135),0,Data4!AJ$135)</f>
        <v>0</v>
      </c>
      <c r="AD100" s="170">
        <f>IF(ISERROR(Data4!AK$135),0,Data4!AK$135)</f>
        <v>0</v>
      </c>
      <c r="AE100" s="170">
        <f>IF(ISERROR(Data4!AL$135),0,Data4!AL$135)</f>
        <v>0</v>
      </c>
      <c r="AF100" s="170">
        <f>IF(ISERROR(Data4!AM$135),0,Data4!AM$135)</f>
        <v>0</v>
      </c>
      <c r="AG100" s="170">
        <f>IF(ISERROR(Data4!AN$135),0,Data4!AN$135)</f>
        <v>0</v>
      </c>
      <c r="AH100" s="170">
        <f>IF(ISERROR(Data4!AO$135),0,Data4!AO$135)</f>
        <v>0</v>
      </c>
      <c r="AI100" s="170">
        <f>IF(ISERROR(Data4!AP$135),0,Data4!AP$135)</f>
        <v>0</v>
      </c>
      <c r="AJ100" s="170">
        <f>IF(ISERROR(Data4!AQ$135),0,Data4!AQ$135)</f>
        <v>0</v>
      </c>
      <c r="AO100" s="3"/>
      <c r="AP100" s="3"/>
    </row>
  </sheetData>
  <sheetProtection algorithmName="SHA-512" hashValue="9ldH/y2/DLPwrfTMp3pkY21V390Gn6oy1MJSFTaq8i2SLAzfjZpi0fPeceyh8KrQVRBqzksOy5wo0E6bCGYZHQ==" saltValue="M/k5vKq5Y98inDZqUVHZtg==" spinCount="100000" sheet="1" objects="1" scenarios="1"/>
  <mergeCells count="5">
    <mergeCell ref="B86:C86"/>
    <mergeCell ref="C2:E2"/>
    <mergeCell ref="C3:E3"/>
    <mergeCell ref="C4:E4"/>
    <mergeCell ref="AP4:AY4"/>
  </mergeCells>
  <conditionalFormatting sqref="B7:C48 B56:C56 B49:B55 B57:B59">
    <cfRule type="expression" dxfId="124" priority="4" stopIfTrue="1">
      <formula>$AO7=1</formula>
    </cfRule>
  </conditionalFormatting>
  <conditionalFormatting sqref="C4:E4">
    <cfRule type="expression" dxfId="123" priority="3" stopIfTrue="1">
      <formula>LEN($C$4)&gt;0</formula>
    </cfRule>
  </conditionalFormatting>
  <conditionalFormatting sqref="B88:C100">
    <cfRule type="expression" dxfId="122" priority="5" stopIfTrue="1">
      <formula>#REF!=1</formula>
    </cfRule>
  </conditionalFormatting>
  <conditionalFormatting sqref="C57:C59">
    <cfRule type="expression" dxfId="121"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"""&amp;Data0!O11&amp;""""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2">ROUND(SUM(F57:F59),0)</f>
        <v>0</v>
      </c>
      <c r="G56" s="171">
        <f t="shared" si="22"/>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Data4!D$137</f>
        <v>-</v>
      </c>
      <c r="D90" s="170">
        <f>F90+NPV(FDN,G90:INDEX(G90:AJ90,PAL))</f>
        <v>0</v>
      </c>
      <c r="E90" s="170">
        <f t="shared" ref="E90:E96" si="29">SUMIF($F$5:$AJ$5,"&lt;="&amp;PAL,$F90:$AJ90)</f>
        <v>0</v>
      </c>
      <c r="F90" s="170">
        <f>IF(ISERROR(Data4!M$137),0,Data4!M$137)</f>
        <v>0</v>
      </c>
      <c r="G90" s="170">
        <f>IF(ISERROR(Data4!N$137),0,Data4!N$137)</f>
        <v>0</v>
      </c>
      <c r="H90" s="170">
        <f>IF(ISERROR(Data4!O$137),0,Data4!O$137)</f>
        <v>0</v>
      </c>
      <c r="I90" s="170">
        <f>IF(ISERROR(Data4!P$137),0,Data4!P$137)</f>
        <v>0</v>
      </c>
      <c r="J90" s="170">
        <f>IF(ISERROR(Data4!Q$137),0,Data4!Q$137)</f>
        <v>0</v>
      </c>
      <c r="K90" s="170">
        <f>IF(ISERROR(Data4!R$137),0,Data4!R$137)</f>
        <v>0</v>
      </c>
      <c r="L90" s="170">
        <f>IF(ISERROR(Data4!S$137),0,Data4!S$137)</f>
        <v>0</v>
      </c>
      <c r="M90" s="170">
        <f>IF(ISERROR(Data4!T$137),0,Data4!T$137)</f>
        <v>0</v>
      </c>
      <c r="N90" s="170">
        <f>IF(ISERROR(Data4!U$137),0,Data4!U$137)</f>
        <v>0</v>
      </c>
      <c r="O90" s="170">
        <f>IF(ISERROR(Data4!V$137),0,Data4!V$137)</f>
        <v>0</v>
      </c>
      <c r="P90" s="170">
        <f>IF(ISERROR(Data4!W$137),0,Data4!W$137)</f>
        <v>0</v>
      </c>
      <c r="Q90" s="170">
        <f>IF(ISERROR(Data4!X$137),0,Data4!X$137)</f>
        <v>0</v>
      </c>
      <c r="R90" s="170">
        <f>IF(ISERROR(Data4!Y$137),0,Data4!Y$137)</f>
        <v>0</v>
      </c>
      <c r="S90" s="170">
        <f>IF(ISERROR(Data4!Z$137),0,Data4!Z$137)</f>
        <v>0</v>
      </c>
      <c r="T90" s="170">
        <f>IF(ISERROR(Data4!AA$137),0,Data4!AA$137)</f>
        <v>0</v>
      </c>
      <c r="U90" s="170">
        <f>IF(ISERROR(Data4!AB$137),0,Data4!AB$137)</f>
        <v>0</v>
      </c>
      <c r="V90" s="170">
        <f>IF(ISERROR(Data4!AC$137),0,Data4!AC$137)</f>
        <v>0</v>
      </c>
      <c r="W90" s="170">
        <f>IF(ISERROR(Data4!AD$137),0,Data4!AD$137)</f>
        <v>0</v>
      </c>
      <c r="X90" s="170">
        <f>IF(ISERROR(Data4!AE$137),0,Data4!AE$137)</f>
        <v>0</v>
      </c>
      <c r="Y90" s="170">
        <f>IF(ISERROR(Data4!AF$137),0,Data4!AF$137)</f>
        <v>0</v>
      </c>
      <c r="Z90" s="170">
        <f>IF(ISERROR(Data4!AG$137),0,Data4!AG$137)</f>
        <v>0</v>
      </c>
      <c r="AA90" s="170">
        <f>IF(ISERROR(Data4!AH$137),0,Data4!AH$137)</f>
        <v>0</v>
      </c>
      <c r="AB90" s="170">
        <f>IF(ISERROR(Data4!AI$137),0,Data4!AI$137)</f>
        <v>0</v>
      </c>
      <c r="AC90" s="170">
        <f>IF(ISERROR(Data4!AJ$137),0,Data4!AJ$137)</f>
        <v>0</v>
      </c>
      <c r="AD90" s="170">
        <f>IF(ISERROR(Data4!AK$137),0,Data4!AK$137)</f>
        <v>0</v>
      </c>
      <c r="AE90" s="170">
        <f>IF(ISERROR(Data4!AL$137),0,Data4!AL$137)</f>
        <v>0</v>
      </c>
      <c r="AF90" s="170">
        <f>IF(ISERROR(Data4!AM$137),0,Data4!AM$137)</f>
        <v>0</v>
      </c>
      <c r="AG90" s="170">
        <f>IF(ISERROR(Data4!AN$137),0,Data4!AN$137)</f>
        <v>0</v>
      </c>
      <c r="AH90" s="170">
        <f>IF(ISERROR(Data4!AO$137),0,Data4!AO$137)</f>
        <v>0</v>
      </c>
      <c r="AI90" s="170">
        <f>IF(ISERROR(Data4!AP$137),0,Data4!AP$137)</f>
        <v>0</v>
      </c>
      <c r="AJ90" s="170">
        <f>IF(ISERROR(Data4!AQ$137),0,Data4!AQ$137)</f>
        <v>0</v>
      </c>
      <c r="AO90" s="3"/>
      <c r="AP90" s="3"/>
    </row>
    <row r="91" spans="2:42" hidden="1">
      <c r="B91" s="200" t="s">
        <v>52</v>
      </c>
      <c r="C91" s="182" t="str">
        <f>Data4!D$138</f>
        <v>-</v>
      </c>
      <c r="D91" s="66">
        <f>F91+NPV(FDN,G91:INDEX(G91:AJ91,PAL))</f>
        <v>0</v>
      </c>
      <c r="E91" s="170">
        <f t="shared" si="29"/>
        <v>0</v>
      </c>
      <c r="F91" s="170">
        <f>IF(ISERROR(Data4!M$138),0,Data4!M$138)</f>
        <v>0</v>
      </c>
      <c r="G91" s="170">
        <f>IF(ISERROR(Data4!N$138),0,Data4!N$138)</f>
        <v>0</v>
      </c>
      <c r="H91" s="170">
        <f>IF(ISERROR(Data4!O$138),0,Data4!O$138)</f>
        <v>0</v>
      </c>
      <c r="I91" s="170">
        <f>IF(ISERROR(Data4!P$138),0,Data4!P$138)</f>
        <v>0</v>
      </c>
      <c r="J91" s="170">
        <f>IF(ISERROR(Data4!Q$138),0,Data4!Q$138)</f>
        <v>0</v>
      </c>
      <c r="K91" s="170">
        <f>IF(ISERROR(Data4!R$138),0,Data4!R$138)</f>
        <v>0</v>
      </c>
      <c r="L91" s="170">
        <f>IF(ISERROR(Data4!S$138),0,Data4!S$138)</f>
        <v>0</v>
      </c>
      <c r="M91" s="170">
        <f>IF(ISERROR(Data4!T$138),0,Data4!T$138)</f>
        <v>0</v>
      </c>
      <c r="N91" s="170">
        <f>IF(ISERROR(Data4!U$138),0,Data4!U$138)</f>
        <v>0</v>
      </c>
      <c r="O91" s="170">
        <f>IF(ISERROR(Data4!V$138),0,Data4!V$138)</f>
        <v>0</v>
      </c>
      <c r="P91" s="170">
        <f>IF(ISERROR(Data4!W$138),0,Data4!W$138)</f>
        <v>0</v>
      </c>
      <c r="Q91" s="170">
        <f>IF(ISERROR(Data4!X$138),0,Data4!X$138)</f>
        <v>0</v>
      </c>
      <c r="R91" s="170">
        <f>IF(ISERROR(Data4!Y$138),0,Data4!Y$138)</f>
        <v>0</v>
      </c>
      <c r="S91" s="170">
        <f>IF(ISERROR(Data4!Z$138),0,Data4!Z$138)</f>
        <v>0</v>
      </c>
      <c r="T91" s="170">
        <f>IF(ISERROR(Data4!AA$138),0,Data4!AA$138)</f>
        <v>0</v>
      </c>
      <c r="U91" s="170">
        <f>IF(ISERROR(Data4!AB$138),0,Data4!AB$138)</f>
        <v>0</v>
      </c>
      <c r="V91" s="170">
        <f>IF(ISERROR(Data4!AC$138),0,Data4!AC$138)</f>
        <v>0</v>
      </c>
      <c r="W91" s="170">
        <f>IF(ISERROR(Data4!AD$138),0,Data4!AD$138)</f>
        <v>0</v>
      </c>
      <c r="X91" s="170">
        <f>IF(ISERROR(Data4!AE$138),0,Data4!AE$138)</f>
        <v>0</v>
      </c>
      <c r="Y91" s="170">
        <f>IF(ISERROR(Data4!AF$138),0,Data4!AF$138)</f>
        <v>0</v>
      </c>
      <c r="Z91" s="170">
        <f>IF(ISERROR(Data4!AG$138),0,Data4!AG$138)</f>
        <v>0</v>
      </c>
      <c r="AA91" s="170">
        <f>IF(ISERROR(Data4!AH$138),0,Data4!AH$138)</f>
        <v>0</v>
      </c>
      <c r="AB91" s="170">
        <f>IF(ISERROR(Data4!AI$138),0,Data4!AI$138)</f>
        <v>0</v>
      </c>
      <c r="AC91" s="170">
        <f>IF(ISERROR(Data4!AJ$138),0,Data4!AJ$138)</f>
        <v>0</v>
      </c>
      <c r="AD91" s="170">
        <f>IF(ISERROR(Data4!AK$138),0,Data4!AK$138)</f>
        <v>0</v>
      </c>
      <c r="AE91" s="170">
        <f>IF(ISERROR(Data4!AL$138),0,Data4!AL$138)</f>
        <v>0</v>
      </c>
      <c r="AF91" s="170">
        <f>IF(ISERROR(Data4!AM$138),0,Data4!AM$138)</f>
        <v>0</v>
      </c>
      <c r="AG91" s="170">
        <f>IF(ISERROR(Data4!AN$138),0,Data4!AN$138)</f>
        <v>0</v>
      </c>
      <c r="AH91" s="170">
        <f>IF(ISERROR(Data4!AO$138),0,Data4!AO$138)</f>
        <v>0</v>
      </c>
      <c r="AI91" s="170">
        <f>IF(ISERROR(Data4!AP$138),0,Data4!AP$138)</f>
        <v>0</v>
      </c>
      <c r="AJ91" s="170">
        <f>IF(ISERROR(Data4!AQ$138),0,Data4!AQ$138)</f>
        <v>0</v>
      </c>
      <c r="AO91" s="3"/>
      <c r="AP91" s="3"/>
    </row>
    <row r="92" spans="2:42" hidden="1">
      <c r="B92" s="200" t="s">
        <v>346</v>
      </c>
      <c r="C92" s="182" t="str">
        <f>Data4!D$139</f>
        <v>-</v>
      </c>
      <c r="D92" s="66">
        <f>F92+NPV(FDN,G92:INDEX(G92:AJ92,PAL))</f>
        <v>0</v>
      </c>
      <c r="E92" s="170">
        <f t="shared" si="29"/>
        <v>0</v>
      </c>
      <c r="F92" s="170">
        <f>IF(ISERROR(Data4!M$139),0,Data4!M$139)</f>
        <v>0</v>
      </c>
      <c r="G92" s="170">
        <f>IF(ISERROR(Data4!N$139),0,Data4!N$139)</f>
        <v>0</v>
      </c>
      <c r="H92" s="170">
        <f>IF(ISERROR(Data4!O$139),0,Data4!O$139)</f>
        <v>0</v>
      </c>
      <c r="I92" s="170">
        <f>IF(ISERROR(Data4!P$139),0,Data4!P$139)</f>
        <v>0</v>
      </c>
      <c r="J92" s="170">
        <f>IF(ISERROR(Data4!Q$139),0,Data4!Q$139)</f>
        <v>0</v>
      </c>
      <c r="K92" s="170">
        <f>IF(ISERROR(Data4!R$139),0,Data4!R$139)</f>
        <v>0</v>
      </c>
      <c r="L92" s="170">
        <f>IF(ISERROR(Data4!S$139),0,Data4!S$139)</f>
        <v>0</v>
      </c>
      <c r="M92" s="170">
        <f>IF(ISERROR(Data4!T$139),0,Data4!T$139)</f>
        <v>0</v>
      </c>
      <c r="N92" s="170">
        <f>IF(ISERROR(Data4!U$139),0,Data4!U$139)</f>
        <v>0</v>
      </c>
      <c r="O92" s="170">
        <f>IF(ISERROR(Data4!V$139),0,Data4!V$139)</f>
        <v>0</v>
      </c>
      <c r="P92" s="170">
        <f>IF(ISERROR(Data4!W$139),0,Data4!W$139)</f>
        <v>0</v>
      </c>
      <c r="Q92" s="170">
        <f>IF(ISERROR(Data4!X$139),0,Data4!X$139)</f>
        <v>0</v>
      </c>
      <c r="R92" s="170">
        <f>IF(ISERROR(Data4!Y$139),0,Data4!Y$139)</f>
        <v>0</v>
      </c>
      <c r="S92" s="170">
        <f>IF(ISERROR(Data4!Z$139),0,Data4!Z$139)</f>
        <v>0</v>
      </c>
      <c r="T92" s="170">
        <f>IF(ISERROR(Data4!AA$139),0,Data4!AA$139)</f>
        <v>0</v>
      </c>
      <c r="U92" s="170">
        <f>IF(ISERROR(Data4!AB$139),0,Data4!AB$139)</f>
        <v>0</v>
      </c>
      <c r="V92" s="170">
        <f>IF(ISERROR(Data4!AC$139),0,Data4!AC$139)</f>
        <v>0</v>
      </c>
      <c r="W92" s="170">
        <f>IF(ISERROR(Data4!AD$139),0,Data4!AD$139)</f>
        <v>0</v>
      </c>
      <c r="X92" s="170">
        <f>IF(ISERROR(Data4!AE$139),0,Data4!AE$139)</f>
        <v>0</v>
      </c>
      <c r="Y92" s="170">
        <f>IF(ISERROR(Data4!AF$139),0,Data4!AF$139)</f>
        <v>0</v>
      </c>
      <c r="Z92" s="170">
        <f>IF(ISERROR(Data4!AG$139),0,Data4!AG$139)</f>
        <v>0</v>
      </c>
      <c r="AA92" s="170">
        <f>IF(ISERROR(Data4!AH$139),0,Data4!AH$139)</f>
        <v>0</v>
      </c>
      <c r="AB92" s="170">
        <f>IF(ISERROR(Data4!AI$139),0,Data4!AI$139)</f>
        <v>0</v>
      </c>
      <c r="AC92" s="170">
        <f>IF(ISERROR(Data4!AJ$139),0,Data4!AJ$139)</f>
        <v>0</v>
      </c>
      <c r="AD92" s="170">
        <f>IF(ISERROR(Data4!AK$139),0,Data4!AK$139)</f>
        <v>0</v>
      </c>
      <c r="AE92" s="170">
        <f>IF(ISERROR(Data4!AL$139),0,Data4!AL$139)</f>
        <v>0</v>
      </c>
      <c r="AF92" s="170">
        <f>IF(ISERROR(Data4!AM$139),0,Data4!AM$139)</f>
        <v>0</v>
      </c>
      <c r="AG92" s="170">
        <f>IF(ISERROR(Data4!AN$139),0,Data4!AN$139)</f>
        <v>0</v>
      </c>
      <c r="AH92" s="170">
        <f>IF(ISERROR(Data4!AO$139),0,Data4!AO$139)</f>
        <v>0</v>
      </c>
      <c r="AI92" s="170">
        <f>IF(ISERROR(Data4!AP$139),0,Data4!AP$139)</f>
        <v>0</v>
      </c>
      <c r="AJ92" s="170">
        <f>IF(ISERROR(Data4!AQ$139),0,Data4!AQ$139)</f>
        <v>0</v>
      </c>
      <c r="AO92" s="3"/>
      <c r="AP92" s="3"/>
    </row>
    <row r="93" spans="2:42" hidden="1">
      <c r="B93" s="200" t="s">
        <v>347</v>
      </c>
      <c r="C93" s="182" t="str">
        <f>Data4!D$140</f>
        <v>-</v>
      </c>
      <c r="D93" s="66">
        <f>F93+NPV(FDN,G93:INDEX(G93:AJ93,PAL))</f>
        <v>0</v>
      </c>
      <c r="E93" s="170">
        <f t="shared" si="29"/>
        <v>0</v>
      </c>
      <c r="F93" s="170">
        <f>IF(ISERROR(Data4!M$140),0,Data4!M$140)</f>
        <v>0</v>
      </c>
      <c r="G93" s="170">
        <f>IF(ISERROR(Data4!N$140),0,Data4!N$140)</f>
        <v>0</v>
      </c>
      <c r="H93" s="170">
        <f>IF(ISERROR(Data4!O$140),0,Data4!O$140)</f>
        <v>0</v>
      </c>
      <c r="I93" s="170">
        <f>IF(ISERROR(Data4!P$140),0,Data4!P$140)</f>
        <v>0</v>
      </c>
      <c r="J93" s="170">
        <f>IF(ISERROR(Data4!Q$140),0,Data4!Q$140)</f>
        <v>0</v>
      </c>
      <c r="K93" s="170">
        <f>IF(ISERROR(Data4!R$140),0,Data4!R$140)</f>
        <v>0</v>
      </c>
      <c r="L93" s="170">
        <f>IF(ISERROR(Data4!S$140),0,Data4!S$140)</f>
        <v>0</v>
      </c>
      <c r="M93" s="170">
        <f>IF(ISERROR(Data4!T$140),0,Data4!T$140)</f>
        <v>0</v>
      </c>
      <c r="N93" s="170">
        <f>IF(ISERROR(Data4!U$140),0,Data4!U$140)</f>
        <v>0</v>
      </c>
      <c r="O93" s="170">
        <f>IF(ISERROR(Data4!V$140),0,Data4!V$140)</f>
        <v>0</v>
      </c>
      <c r="P93" s="170">
        <f>IF(ISERROR(Data4!W$140),0,Data4!W$140)</f>
        <v>0</v>
      </c>
      <c r="Q93" s="170">
        <f>IF(ISERROR(Data4!X$140),0,Data4!X$140)</f>
        <v>0</v>
      </c>
      <c r="R93" s="170">
        <f>IF(ISERROR(Data4!Y$140),0,Data4!Y$140)</f>
        <v>0</v>
      </c>
      <c r="S93" s="170">
        <f>IF(ISERROR(Data4!Z$140),0,Data4!Z$140)</f>
        <v>0</v>
      </c>
      <c r="T93" s="170">
        <f>IF(ISERROR(Data4!AA$140),0,Data4!AA$140)</f>
        <v>0</v>
      </c>
      <c r="U93" s="170">
        <f>IF(ISERROR(Data4!AB$140),0,Data4!AB$140)</f>
        <v>0</v>
      </c>
      <c r="V93" s="170">
        <f>IF(ISERROR(Data4!AC$140),0,Data4!AC$140)</f>
        <v>0</v>
      </c>
      <c r="W93" s="170">
        <f>IF(ISERROR(Data4!AD$140),0,Data4!AD$140)</f>
        <v>0</v>
      </c>
      <c r="X93" s="170">
        <f>IF(ISERROR(Data4!AE$140),0,Data4!AE$140)</f>
        <v>0</v>
      </c>
      <c r="Y93" s="170">
        <f>IF(ISERROR(Data4!AF$140),0,Data4!AF$140)</f>
        <v>0</v>
      </c>
      <c r="Z93" s="170">
        <f>IF(ISERROR(Data4!AG$140),0,Data4!AG$140)</f>
        <v>0</v>
      </c>
      <c r="AA93" s="170">
        <f>IF(ISERROR(Data4!AH$140),0,Data4!AH$140)</f>
        <v>0</v>
      </c>
      <c r="AB93" s="170">
        <f>IF(ISERROR(Data4!AI$140),0,Data4!AI$140)</f>
        <v>0</v>
      </c>
      <c r="AC93" s="170">
        <f>IF(ISERROR(Data4!AJ$140),0,Data4!AJ$140)</f>
        <v>0</v>
      </c>
      <c r="AD93" s="170">
        <f>IF(ISERROR(Data4!AK$140),0,Data4!AK$140)</f>
        <v>0</v>
      </c>
      <c r="AE93" s="170">
        <f>IF(ISERROR(Data4!AL$140),0,Data4!AL$140)</f>
        <v>0</v>
      </c>
      <c r="AF93" s="170">
        <f>IF(ISERROR(Data4!AM$140),0,Data4!AM$140)</f>
        <v>0</v>
      </c>
      <c r="AG93" s="170">
        <f>IF(ISERROR(Data4!AN$140),0,Data4!AN$140)</f>
        <v>0</v>
      </c>
      <c r="AH93" s="170">
        <f>IF(ISERROR(Data4!AO$140),0,Data4!AO$140)</f>
        <v>0</v>
      </c>
      <c r="AI93" s="170">
        <f>IF(ISERROR(Data4!AP$140),0,Data4!AP$140)</f>
        <v>0</v>
      </c>
      <c r="AJ93" s="170">
        <f>IF(ISERROR(Data4!AQ$140),0,Data4!AQ$140)</f>
        <v>0</v>
      </c>
      <c r="AO93" s="3"/>
      <c r="AP93" s="3"/>
    </row>
    <row r="94" spans="2:42" hidden="1">
      <c r="B94" s="200" t="s">
        <v>348</v>
      </c>
      <c r="C94" s="182" t="str">
        <f>Data4!D$141</f>
        <v>-</v>
      </c>
      <c r="D94" s="66">
        <f>F94+NPV(FDN,G94:INDEX(G94:AJ94,PAL))</f>
        <v>0</v>
      </c>
      <c r="E94" s="170">
        <f t="shared" si="29"/>
        <v>0</v>
      </c>
      <c r="F94" s="170">
        <f>IF(ISERROR(Data4!M$141),0,Data4!M$141)</f>
        <v>0</v>
      </c>
      <c r="G94" s="170">
        <f>IF(ISERROR(Data4!N$141),0,Data4!N$141)</f>
        <v>0</v>
      </c>
      <c r="H94" s="170">
        <f>IF(ISERROR(Data4!O$141),0,Data4!O$141)</f>
        <v>0</v>
      </c>
      <c r="I94" s="170">
        <f>IF(ISERROR(Data4!P$141),0,Data4!P$141)</f>
        <v>0</v>
      </c>
      <c r="J94" s="170">
        <f>IF(ISERROR(Data4!Q$141),0,Data4!Q$141)</f>
        <v>0</v>
      </c>
      <c r="K94" s="170">
        <f>IF(ISERROR(Data4!R$141),0,Data4!R$141)</f>
        <v>0</v>
      </c>
      <c r="L94" s="170">
        <f>IF(ISERROR(Data4!S$141),0,Data4!S$141)</f>
        <v>0</v>
      </c>
      <c r="M94" s="170">
        <f>IF(ISERROR(Data4!T$141),0,Data4!T$141)</f>
        <v>0</v>
      </c>
      <c r="N94" s="170">
        <f>IF(ISERROR(Data4!U$141),0,Data4!U$141)</f>
        <v>0</v>
      </c>
      <c r="O94" s="170">
        <f>IF(ISERROR(Data4!V$141),0,Data4!V$141)</f>
        <v>0</v>
      </c>
      <c r="P94" s="170">
        <f>IF(ISERROR(Data4!W$141),0,Data4!W$141)</f>
        <v>0</v>
      </c>
      <c r="Q94" s="170">
        <f>IF(ISERROR(Data4!X$141),0,Data4!X$141)</f>
        <v>0</v>
      </c>
      <c r="R94" s="170">
        <f>IF(ISERROR(Data4!Y$141),0,Data4!Y$141)</f>
        <v>0</v>
      </c>
      <c r="S94" s="170">
        <f>IF(ISERROR(Data4!Z$141),0,Data4!Z$141)</f>
        <v>0</v>
      </c>
      <c r="T94" s="170">
        <f>IF(ISERROR(Data4!AA$141),0,Data4!AA$141)</f>
        <v>0</v>
      </c>
      <c r="U94" s="170">
        <f>IF(ISERROR(Data4!AB$141),0,Data4!AB$141)</f>
        <v>0</v>
      </c>
      <c r="V94" s="170">
        <f>IF(ISERROR(Data4!AC$141),0,Data4!AC$141)</f>
        <v>0</v>
      </c>
      <c r="W94" s="170">
        <f>IF(ISERROR(Data4!AD$141),0,Data4!AD$141)</f>
        <v>0</v>
      </c>
      <c r="X94" s="170">
        <f>IF(ISERROR(Data4!AE$141),0,Data4!AE$141)</f>
        <v>0</v>
      </c>
      <c r="Y94" s="170">
        <f>IF(ISERROR(Data4!AF$141),0,Data4!AF$141)</f>
        <v>0</v>
      </c>
      <c r="Z94" s="170">
        <f>IF(ISERROR(Data4!AG$141),0,Data4!AG$141)</f>
        <v>0</v>
      </c>
      <c r="AA94" s="170">
        <f>IF(ISERROR(Data4!AH$141),0,Data4!AH$141)</f>
        <v>0</v>
      </c>
      <c r="AB94" s="170">
        <f>IF(ISERROR(Data4!AI$141),0,Data4!AI$141)</f>
        <v>0</v>
      </c>
      <c r="AC94" s="170">
        <f>IF(ISERROR(Data4!AJ$141),0,Data4!AJ$141)</f>
        <v>0</v>
      </c>
      <c r="AD94" s="170">
        <f>IF(ISERROR(Data4!AK$141),0,Data4!AK$141)</f>
        <v>0</v>
      </c>
      <c r="AE94" s="170">
        <f>IF(ISERROR(Data4!AL$141),0,Data4!AL$141)</f>
        <v>0</v>
      </c>
      <c r="AF94" s="170">
        <f>IF(ISERROR(Data4!AM$141),0,Data4!AM$141)</f>
        <v>0</v>
      </c>
      <c r="AG94" s="170">
        <f>IF(ISERROR(Data4!AN$141),0,Data4!AN$141)</f>
        <v>0</v>
      </c>
      <c r="AH94" s="170">
        <f>IF(ISERROR(Data4!AO$141),0,Data4!AO$141)</f>
        <v>0</v>
      </c>
      <c r="AI94" s="170">
        <f>IF(ISERROR(Data4!AP$141),0,Data4!AP$141)</f>
        <v>0</v>
      </c>
      <c r="AJ94" s="170">
        <f>IF(ISERROR(Data4!AQ$141),0,Data4!AQ$141)</f>
        <v>0</v>
      </c>
      <c r="AO94" s="3"/>
      <c r="AP94" s="3"/>
    </row>
    <row r="95" spans="2:42" hidden="1">
      <c r="B95" s="200" t="s">
        <v>349</v>
      </c>
      <c r="C95" s="182" t="str">
        <f>Data4!D$142</f>
        <v>-</v>
      </c>
      <c r="D95" s="66">
        <f>F95+NPV(FDN,G95:INDEX(G95:AJ95,PAL))</f>
        <v>0</v>
      </c>
      <c r="E95" s="170">
        <f t="shared" si="29"/>
        <v>0</v>
      </c>
      <c r="F95" s="170">
        <f>IF(ISERROR(Data4!M$142),0,Data4!M$142)</f>
        <v>0</v>
      </c>
      <c r="G95" s="170">
        <f>IF(ISERROR(Data4!N$142),0,Data4!N$142)</f>
        <v>0</v>
      </c>
      <c r="H95" s="170">
        <f>IF(ISERROR(Data4!O$142),0,Data4!O$142)</f>
        <v>0</v>
      </c>
      <c r="I95" s="170">
        <f>IF(ISERROR(Data4!P$142),0,Data4!P$142)</f>
        <v>0</v>
      </c>
      <c r="J95" s="170">
        <f>IF(ISERROR(Data4!Q$142),0,Data4!Q$142)</f>
        <v>0</v>
      </c>
      <c r="K95" s="170">
        <f>IF(ISERROR(Data4!R$142),0,Data4!R$142)</f>
        <v>0</v>
      </c>
      <c r="L95" s="170">
        <f>IF(ISERROR(Data4!S$142),0,Data4!S$142)</f>
        <v>0</v>
      </c>
      <c r="M95" s="170">
        <f>IF(ISERROR(Data4!T$142),0,Data4!T$142)</f>
        <v>0</v>
      </c>
      <c r="N95" s="170">
        <f>IF(ISERROR(Data4!U$142),0,Data4!U$142)</f>
        <v>0</v>
      </c>
      <c r="O95" s="170">
        <f>IF(ISERROR(Data4!V$142),0,Data4!V$142)</f>
        <v>0</v>
      </c>
      <c r="P95" s="170">
        <f>IF(ISERROR(Data4!W$142),0,Data4!W$142)</f>
        <v>0</v>
      </c>
      <c r="Q95" s="170">
        <f>IF(ISERROR(Data4!X$142),0,Data4!X$142)</f>
        <v>0</v>
      </c>
      <c r="R95" s="170">
        <f>IF(ISERROR(Data4!Y$142),0,Data4!Y$142)</f>
        <v>0</v>
      </c>
      <c r="S95" s="170">
        <f>IF(ISERROR(Data4!Z$142),0,Data4!Z$142)</f>
        <v>0</v>
      </c>
      <c r="T95" s="170">
        <f>IF(ISERROR(Data4!AA$142),0,Data4!AA$142)</f>
        <v>0</v>
      </c>
      <c r="U95" s="170">
        <f>IF(ISERROR(Data4!AB$142),0,Data4!AB$142)</f>
        <v>0</v>
      </c>
      <c r="V95" s="170">
        <f>IF(ISERROR(Data4!AC$142),0,Data4!AC$142)</f>
        <v>0</v>
      </c>
      <c r="W95" s="170">
        <f>IF(ISERROR(Data4!AD$142),0,Data4!AD$142)</f>
        <v>0</v>
      </c>
      <c r="X95" s="170">
        <f>IF(ISERROR(Data4!AE$142),0,Data4!AE$142)</f>
        <v>0</v>
      </c>
      <c r="Y95" s="170">
        <f>IF(ISERROR(Data4!AF$142),0,Data4!AF$142)</f>
        <v>0</v>
      </c>
      <c r="Z95" s="170">
        <f>IF(ISERROR(Data4!AG$142),0,Data4!AG$142)</f>
        <v>0</v>
      </c>
      <c r="AA95" s="170">
        <f>IF(ISERROR(Data4!AH$142),0,Data4!AH$142)</f>
        <v>0</v>
      </c>
      <c r="AB95" s="170">
        <f>IF(ISERROR(Data4!AI$142),0,Data4!AI$142)</f>
        <v>0</v>
      </c>
      <c r="AC95" s="170">
        <f>IF(ISERROR(Data4!AJ$142),0,Data4!AJ$142)</f>
        <v>0</v>
      </c>
      <c r="AD95" s="170">
        <f>IF(ISERROR(Data4!AK$142),0,Data4!AK$142)</f>
        <v>0</v>
      </c>
      <c r="AE95" s="170">
        <f>IF(ISERROR(Data4!AL$142),0,Data4!AL$142)</f>
        <v>0</v>
      </c>
      <c r="AF95" s="170">
        <f>IF(ISERROR(Data4!AM$142),0,Data4!AM$142)</f>
        <v>0</v>
      </c>
      <c r="AG95" s="170">
        <f>IF(ISERROR(Data4!AN$142),0,Data4!AN$142)</f>
        <v>0</v>
      </c>
      <c r="AH95" s="170">
        <f>IF(ISERROR(Data4!AO$142),0,Data4!AO$142)</f>
        <v>0</v>
      </c>
      <c r="AI95" s="170">
        <f>IF(ISERROR(Data4!AP$142),0,Data4!AP$142)</f>
        <v>0</v>
      </c>
      <c r="AJ95" s="170">
        <f>IF(ISERROR(Data4!AQ$142),0,Data4!AQ$142)</f>
        <v>0</v>
      </c>
      <c r="AO95" s="3"/>
      <c r="AP95" s="3"/>
    </row>
    <row r="96" spans="2:42" hidden="1">
      <c r="B96" s="200" t="s">
        <v>350</v>
      </c>
      <c r="C96" s="182" t="str">
        <f>Data4!D$143</f>
        <v>-</v>
      </c>
      <c r="D96" s="66">
        <f>F96+NPV(FDN,G96:INDEX(G96:AJ96,PAL))</f>
        <v>0</v>
      </c>
      <c r="E96" s="170">
        <f t="shared" si="29"/>
        <v>0</v>
      </c>
      <c r="F96" s="170">
        <f>IF(ISERROR(Data4!M$143),0,Data4!M$143)</f>
        <v>0</v>
      </c>
      <c r="G96" s="170">
        <f>IF(ISERROR(Data4!N$143),0,Data4!N$143)</f>
        <v>0</v>
      </c>
      <c r="H96" s="170">
        <f>IF(ISERROR(Data4!O$143),0,Data4!O$143)</f>
        <v>0</v>
      </c>
      <c r="I96" s="170">
        <f>IF(ISERROR(Data4!P$143),0,Data4!P$143)</f>
        <v>0</v>
      </c>
      <c r="J96" s="170">
        <f>IF(ISERROR(Data4!Q$143),0,Data4!Q$143)</f>
        <v>0</v>
      </c>
      <c r="K96" s="170">
        <f>IF(ISERROR(Data4!R$143),0,Data4!R$143)</f>
        <v>0</v>
      </c>
      <c r="L96" s="170">
        <f>IF(ISERROR(Data4!S$143),0,Data4!S$143)</f>
        <v>0</v>
      </c>
      <c r="M96" s="170">
        <f>IF(ISERROR(Data4!T$143),0,Data4!T$143)</f>
        <v>0</v>
      </c>
      <c r="N96" s="170">
        <f>IF(ISERROR(Data4!U$143),0,Data4!U$143)</f>
        <v>0</v>
      </c>
      <c r="O96" s="170">
        <f>IF(ISERROR(Data4!V$143),0,Data4!V$143)</f>
        <v>0</v>
      </c>
      <c r="P96" s="170">
        <f>IF(ISERROR(Data4!W$143),0,Data4!W$143)</f>
        <v>0</v>
      </c>
      <c r="Q96" s="170">
        <f>IF(ISERROR(Data4!X$143),0,Data4!X$143)</f>
        <v>0</v>
      </c>
      <c r="R96" s="170">
        <f>IF(ISERROR(Data4!Y$143),0,Data4!Y$143)</f>
        <v>0</v>
      </c>
      <c r="S96" s="170">
        <f>IF(ISERROR(Data4!Z$143),0,Data4!Z$143)</f>
        <v>0</v>
      </c>
      <c r="T96" s="170">
        <f>IF(ISERROR(Data4!AA$143),0,Data4!AA$143)</f>
        <v>0</v>
      </c>
      <c r="U96" s="170">
        <f>IF(ISERROR(Data4!AB$143),0,Data4!AB$143)</f>
        <v>0</v>
      </c>
      <c r="V96" s="170">
        <f>IF(ISERROR(Data4!AC$143),0,Data4!AC$143)</f>
        <v>0</v>
      </c>
      <c r="W96" s="170">
        <f>IF(ISERROR(Data4!AD$143),0,Data4!AD$143)</f>
        <v>0</v>
      </c>
      <c r="X96" s="170">
        <f>IF(ISERROR(Data4!AE$143),0,Data4!AE$143)</f>
        <v>0</v>
      </c>
      <c r="Y96" s="170">
        <f>IF(ISERROR(Data4!AF$143),0,Data4!AF$143)</f>
        <v>0</v>
      </c>
      <c r="Z96" s="170">
        <f>IF(ISERROR(Data4!AG$143),0,Data4!AG$143)</f>
        <v>0</v>
      </c>
      <c r="AA96" s="170">
        <f>IF(ISERROR(Data4!AH$143),0,Data4!AH$143)</f>
        <v>0</v>
      </c>
      <c r="AB96" s="170">
        <f>IF(ISERROR(Data4!AI$143),0,Data4!AI$143)</f>
        <v>0</v>
      </c>
      <c r="AC96" s="170">
        <f>IF(ISERROR(Data4!AJ$143),0,Data4!AJ$143)</f>
        <v>0</v>
      </c>
      <c r="AD96" s="170">
        <f>IF(ISERROR(Data4!AK$143),0,Data4!AK$143)</f>
        <v>0</v>
      </c>
      <c r="AE96" s="170">
        <f>IF(ISERROR(Data4!AL$143),0,Data4!AL$143)</f>
        <v>0</v>
      </c>
      <c r="AF96" s="170">
        <f>IF(ISERROR(Data4!AM$143),0,Data4!AM$143)</f>
        <v>0</v>
      </c>
      <c r="AG96" s="170">
        <f>IF(ISERROR(Data4!AN$143),0,Data4!AN$143)</f>
        <v>0</v>
      </c>
      <c r="AH96" s="170">
        <f>IF(ISERROR(Data4!AO$143),0,Data4!AO$143)</f>
        <v>0</v>
      </c>
      <c r="AI96" s="170">
        <f>IF(ISERROR(Data4!AP$143),0,Data4!AP$143)</f>
        <v>0</v>
      </c>
      <c r="AJ96" s="170">
        <f>IF(ISERROR(Data4!AQ$143),0,Data4!AQ$143)</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0">ROUND(SUM(F98:F100),0)</f>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Data4!D$145</f>
        <v>-</v>
      </c>
      <c r="D98" s="66">
        <f>F98+NPV(FDN,G98:INDEX(G98:AJ98,PAL))</f>
        <v>0</v>
      </c>
      <c r="E98" s="66">
        <f>SUMIF($F$5:$AJ$5,"&lt;="&amp;PAL,$F98:$AJ98)</f>
        <v>0</v>
      </c>
      <c r="F98" s="170">
        <f>IF(ISERROR(Data4!M$145),0,Data4!M$145)</f>
        <v>0</v>
      </c>
      <c r="G98" s="170">
        <f>IF(ISERROR(Data4!N$145),0,Data4!N$145)</f>
        <v>0</v>
      </c>
      <c r="H98" s="170">
        <f>IF(ISERROR(Data4!O$145),0,Data4!O$145)</f>
        <v>0</v>
      </c>
      <c r="I98" s="170">
        <f>IF(ISERROR(Data4!P$145),0,Data4!P$145)</f>
        <v>0</v>
      </c>
      <c r="J98" s="170">
        <f>IF(ISERROR(Data4!Q$145),0,Data4!Q$145)</f>
        <v>0</v>
      </c>
      <c r="K98" s="170">
        <f>IF(ISERROR(Data4!R$145),0,Data4!R$145)</f>
        <v>0</v>
      </c>
      <c r="L98" s="170">
        <f>IF(ISERROR(Data4!S$145),0,Data4!S$145)</f>
        <v>0</v>
      </c>
      <c r="M98" s="170">
        <f>IF(ISERROR(Data4!T$145),0,Data4!T$145)</f>
        <v>0</v>
      </c>
      <c r="N98" s="170">
        <f>IF(ISERROR(Data4!U$145),0,Data4!U$145)</f>
        <v>0</v>
      </c>
      <c r="O98" s="170">
        <f>IF(ISERROR(Data4!V$145),0,Data4!V$145)</f>
        <v>0</v>
      </c>
      <c r="P98" s="170">
        <f>IF(ISERROR(Data4!W$145),0,Data4!W$145)</f>
        <v>0</v>
      </c>
      <c r="Q98" s="170">
        <f>IF(ISERROR(Data4!X$145),0,Data4!X$145)</f>
        <v>0</v>
      </c>
      <c r="R98" s="170">
        <f>IF(ISERROR(Data4!Y$145),0,Data4!Y$145)</f>
        <v>0</v>
      </c>
      <c r="S98" s="170">
        <f>IF(ISERROR(Data4!Z$145),0,Data4!Z$145)</f>
        <v>0</v>
      </c>
      <c r="T98" s="170">
        <f>IF(ISERROR(Data4!AA$145),0,Data4!AA$145)</f>
        <v>0</v>
      </c>
      <c r="U98" s="170">
        <f>IF(ISERROR(Data4!AB$145),0,Data4!AB$145)</f>
        <v>0</v>
      </c>
      <c r="V98" s="170">
        <f>IF(ISERROR(Data4!AC$145),0,Data4!AC$145)</f>
        <v>0</v>
      </c>
      <c r="W98" s="170">
        <f>IF(ISERROR(Data4!AD$145),0,Data4!AD$145)</f>
        <v>0</v>
      </c>
      <c r="X98" s="170">
        <f>IF(ISERROR(Data4!AE$145),0,Data4!AE$145)</f>
        <v>0</v>
      </c>
      <c r="Y98" s="170">
        <f>IF(ISERROR(Data4!AF$145),0,Data4!AF$145)</f>
        <v>0</v>
      </c>
      <c r="Z98" s="170">
        <f>IF(ISERROR(Data4!AG$145),0,Data4!AG$145)</f>
        <v>0</v>
      </c>
      <c r="AA98" s="170">
        <f>IF(ISERROR(Data4!AH$145),0,Data4!AH$145)</f>
        <v>0</v>
      </c>
      <c r="AB98" s="170">
        <f>IF(ISERROR(Data4!AI$145),0,Data4!AI$145)</f>
        <v>0</v>
      </c>
      <c r="AC98" s="170">
        <f>IF(ISERROR(Data4!AJ$145),0,Data4!AJ$145)</f>
        <v>0</v>
      </c>
      <c r="AD98" s="170">
        <f>IF(ISERROR(Data4!AK$145),0,Data4!AK$145)</f>
        <v>0</v>
      </c>
      <c r="AE98" s="170">
        <f>IF(ISERROR(Data4!AL$145),0,Data4!AL$145)</f>
        <v>0</v>
      </c>
      <c r="AF98" s="170">
        <f>IF(ISERROR(Data4!AM$145),0,Data4!AM$145)</f>
        <v>0</v>
      </c>
      <c r="AG98" s="170">
        <f>IF(ISERROR(Data4!AN$145),0,Data4!AN$145)</f>
        <v>0</v>
      </c>
      <c r="AH98" s="170">
        <f>IF(ISERROR(Data4!AO$145),0,Data4!AO$145)</f>
        <v>0</v>
      </c>
      <c r="AI98" s="170">
        <f>IF(ISERROR(Data4!AP$145),0,Data4!AP$145)</f>
        <v>0</v>
      </c>
      <c r="AJ98" s="170">
        <f>IF(ISERROR(Data4!AQ$145),0,Data4!AQ$145)</f>
        <v>0</v>
      </c>
      <c r="AO98" s="3"/>
      <c r="AP98" s="3"/>
    </row>
    <row r="99" spans="2:42" hidden="1">
      <c r="B99" s="200" t="s">
        <v>352</v>
      </c>
      <c r="C99" s="182" t="str">
        <f>Data4!D$146</f>
        <v>-</v>
      </c>
      <c r="D99" s="66">
        <f>F99+NPV(FDN,G99:INDEX(G99:AJ99,PAL))</f>
        <v>0</v>
      </c>
      <c r="E99" s="66">
        <f>SUMIF($F$5:$AJ$5,"&lt;="&amp;PAL,$F99:$AJ99)</f>
        <v>0</v>
      </c>
      <c r="F99" s="170">
        <f>IF(ISERROR(Data4!M$146),0,Data4!M$146)</f>
        <v>0</v>
      </c>
      <c r="G99" s="170">
        <f>IF(ISERROR(Data4!N$146),0,Data4!N$146)</f>
        <v>0</v>
      </c>
      <c r="H99" s="170">
        <f>IF(ISERROR(Data4!O$146),0,Data4!O$146)</f>
        <v>0</v>
      </c>
      <c r="I99" s="170">
        <f>IF(ISERROR(Data4!P$146),0,Data4!P$146)</f>
        <v>0</v>
      </c>
      <c r="J99" s="170">
        <f>IF(ISERROR(Data4!Q$146),0,Data4!Q$146)</f>
        <v>0</v>
      </c>
      <c r="K99" s="170">
        <f>IF(ISERROR(Data4!R$146),0,Data4!R$146)</f>
        <v>0</v>
      </c>
      <c r="L99" s="170">
        <f>IF(ISERROR(Data4!S$146),0,Data4!S$146)</f>
        <v>0</v>
      </c>
      <c r="M99" s="170">
        <f>IF(ISERROR(Data4!T$146),0,Data4!T$146)</f>
        <v>0</v>
      </c>
      <c r="N99" s="170">
        <f>IF(ISERROR(Data4!U$146),0,Data4!U$146)</f>
        <v>0</v>
      </c>
      <c r="O99" s="170">
        <f>IF(ISERROR(Data4!V$146),0,Data4!V$146)</f>
        <v>0</v>
      </c>
      <c r="P99" s="170">
        <f>IF(ISERROR(Data4!W$146),0,Data4!W$146)</f>
        <v>0</v>
      </c>
      <c r="Q99" s="170">
        <f>IF(ISERROR(Data4!X$146),0,Data4!X$146)</f>
        <v>0</v>
      </c>
      <c r="R99" s="170">
        <f>IF(ISERROR(Data4!Y$146),0,Data4!Y$146)</f>
        <v>0</v>
      </c>
      <c r="S99" s="170">
        <f>IF(ISERROR(Data4!Z$146),0,Data4!Z$146)</f>
        <v>0</v>
      </c>
      <c r="T99" s="170">
        <f>IF(ISERROR(Data4!AA$146),0,Data4!AA$146)</f>
        <v>0</v>
      </c>
      <c r="U99" s="170">
        <f>IF(ISERROR(Data4!AB$146),0,Data4!AB$146)</f>
        <v>0</v>
      </c>
      <c r="V99" s="170">
        <f>IF(ISERROR(Data4!AC$146),0,Data4!AC$146)</f>
        <v>0</v>
      </c>
      <c r="W99" s="170">
        <f>IF(ISERROR(Data4!AD$146),0,Data4!AD$146)</f>
        <v>0</v>
      </c>
      <c r="X99" s="170">
        <f>IF(ISERROR(Data4!AE$146),0,Data4!AE$146)</f>
        <v>0</v>
      </c>
      <c r="Y99" s="170">
        <f>IF(ISERROR(Data4!AF$146),0,Data4!AF$146)</f>
        <v>0</v>
      </c>
      <c r="Z99" s="170">
        <f>IF(ISERROR(Data4!AG$146),0,Data4!AG$146)</f>
        <v>0</v>
      </c>
      <c r="AA99" s="170">
        <f>IF(ISERROR(Data4!AH$146),0,Data4!AH$146)</f>
        <v>0</v>
      </c>
      <c r="AB99" s="170">
        <f>IF(ISERROR(Data4!AI$146),0,Data4!AI$146)</f>
        <v>0</v>
      </c>
      <c r="AC99" s="170">
        <f>IF(ISERROR(Data4!AJ$146),0,Data4!AJ$146)</f>
        <v>0</v>
      </c>
      <c r="AD99" s="170">
        <f>IF(ISERROR(Data4!AK$146),0,Data4!AK$146)</f>
        <v>0</v>
      </c>
      <c r="AE99" s="170">
        <f>IF(ISERROR(Data4!AL$146),0,Data4!AL$146)</f>
        <v>0</v>
      </c>
      <c r="AF99" s="170">
        <f>IF(ISERROR(Data4!AM$146),0,Data4!AM$146)</f>
        <v>0</v>
      </c>
      <c r="AG99" s="170">
        <f>IF(ISERROR(Data4!AN$146),0,Data4!AN$146)</f>
        <v>0</v>
      </c>
      <c r="AH99" s="170">
        <f>IF(ISERROR(Data4!AO$146),0,Data4!AO$146)</f>
        <v>0</v>
      </c>
      <c r="AI99" s="170">
        <f>IF(ISERROR(Data4!AP$146),0,Data4!AP$146)</f>
        <v>0</v>
      </c>
      <c r="AJ99" s="170">
        <f>IF(ISERROR(Data4!AQ$146),0,Data4!AQ$146)</f>
        <v>0</v>
      </c>
      <c r="AO99" s="3"/>
      <c r="AP99" s="3"/>
    </row>
    <row r="100" spans="2:42" hidden="1">
      <c r="B100" s="200" t="s">
        <v>353</v>
      </c>
      <c r="C100" s="182" t="str">
        <f>Data4!D$147</f>
        <v>-</v>
      </c>
      <c r="D100" s="66">
        <f>F100+NPV(FDN,G100:INDEX(G100:AJ100,PAL))</f>
        <v>0</v>
      </c>
      <c r="E100" s="66">
        <f>SUMIF($F$5:$AJ$5,"&lt;="&amp;PAL,$F100:$AJ100)</f>
        <v>0</v>
      </c>
      <c r="F100" s="170">
        <f>IF(ISERROR(Data4!M$147),0,Data4!M$147)</f>
        <v>0</v>
      </c>
      <c r="G100" s="170">
        <f>IF(ISERROR(Data4!N$147),0,Data4!N$147)</f>
        <v>0</v>
      </c>
      <c r="H100" s="170">
        <f>IF(ISERROR(Data4!O$147),0,Data4!O$147)</f>
        <v>0</v>
      </c>
      <c r="I100" s="170">
        <f>IF(ISERROR(Data4!P$147),0,Data4!P$147)</f>
        <v>0</v>
      </c>
      <c r="J100" s="170">
        <f>IF(ISERROR(Data4!Q$147),0,Data4!Q$147)</f>
        <v>0</v>
      </c>
      <c r="K100" s="170">
        <f>IF(ISERROR(Data4!R$147),0,Data4!R$147)</f>
        <v>0</v>
      </c>
      <c r="L100" s="170">
        <f>IF(ISERROR(Data4!S$147),0,Data4!S$147)</f>
        <v>0</v>
      </c>
      <c r="M100" s="170">
        <f>IF(ISERROR(Data4!T$147),0,Data4!T$147)</f>
        <v>0</v>
      </c>
      <c r="N100" s="170">
        <f>IF(ISERROR(Data4!U$147),0,Data4!U$147)</f>
        <v>0</v>
      </c>
      <c r="O100" s="170">
        <f>IF(ISERROR(Data4!V$147),0,Data4!V$147)</f>
        <v>0</v>
      </c>
      <c r="P100" s="170">
        <f>IF(ISERROR(Data4!W$147),0,Data4!W$147)</f>
        <v>0</v>
      </c>
      <c r="Q100" s="170">
        <f>IF(ISERROR(Data4!X$147),0,Data4!X$147)</f>
        <v>0</v>
      </c>
      <c r="R100" s="170">
        <f>IF(ISERROR(Data4!Y$147),0,Data4!Y$147)</f>
        <v>0</v>
      </c>
      <c r="S100" s="170">
        <f>IF(ISERROR(Data4!Z$147),0,Data4!Z$147)</f>
        <v>0</v>
      </c>
      <c r="T100" s="170">
        <f>IF(ISERROR(Data4!AA$147),0,Data4!AA$147)</f>
        <v>0</v>
      </c>
      <c r="U100" s="170">
        <f>IF(ISERROR(Data4!AB$147),0,Data4!AB$147)</f>
        <v>0</v>
      </c>
      <c r="V100" s="170">
        <f>IF(ISERROR(Data4!AC$147),0,Data4!AC$147)</f>
        <v>0</v>
      </c>
      <c r="W100" s="170">
        <f>IF(ISERROR(Data4!AD$147),0,Data4!AD$147)</f>
        <v>0</v>
      </c>
      <c r="X100" s="170">
        <f>IF(ISERROR(Data4!AE$147),0,Data4!AE$147)</f>
        <v>0</v>
      </c>
      <c r="Y100" s="170">
        <f>IF(ISERROR(Data4!AF$147),0,Data4!AF$147)</f>
        <v>0</v>
      </c>
      <c r="Z100" s="170">
        <f>IF(ISERROR(Data4!AG$147),0,Data4!AG$147)</f>
        <v>0</v>
      </c>
      <c r="AA100" s="170">
        <f>IF(ISERROR(Data4!AH$147),0,Data4!AH$147)</f>
        <v>0</v>
      </c>
      <c r="AB100" s="170">
        <f>IF(ISERROR(Data4!AI$147),0,Data4!AI$147)</f>
        <v>0</v>
      </c>
      <c r="AC100" s="170">
        <f>IF(ISERROR(Data4!AJ$147),0,Data4!AJ$147)</f>
        <v>0</v>
      </c>
      <c r="AD100" s="170">
        <f>IF(ISERROR(Data4!AK$147),0,Data4!AK$147)</f>
        <v>0</v>
      </c>
      <c r="AE100" s="170">
        <f>IF(ISERROR(Data4!AL$147),0,Data4!AL$147)</f>
        <v>0</v>
      </c>
      <c r="AF100" s="170">
        <f>IF(ISERROR(Data4!AM$147),0,Data4!AM$147)</f>
        <v>0</v>
      </c>
      <c r="AG100" s="170">
        <f>IF(ISERROR(Data4!AN$147),0,Data4!AN$147)</f>
        <v>0</v>
      </c>
      <c r="AH100" s="170">
        <f>IF(ISERROR(Data4!AO$147),0,Data4!AO$147)</f>
        <v>0</v>
      </c>
      <c r="AI100" s="170">
        <f>IF(ISERROR(Data4!AP$147),0,Data4!AP$147)</f>
        <v>0</v>
      </c>
      <c r="AJ100" s="170">
        <f>IF(ISERROR(Data4!AQ$147),0,Data4!AQ$147)</f>
        <v>0</v>
      </c>
      <c r="AO100" s="3"/>
      <c r="AP100" s="3"/>
    </row>
  </sheetData>
  <sheetProtection algorithmName="SHA-512" hashValue="twXC6Q+S9tqh3jlfxZ8QZBoh4PVQYs079t6ptSvaF76iLvwPvGLUKBNFQpRoJlVqqic3OOi2g6VhRT9+OPgSCw==" saltValue="mKUvMJ3C0XpnDsc5TWqBUw==" spinCount="100000" sheet="1" objects="1" scenarios="1"/>
  <mergeCells count="5">
    <mergeCell ref="B86:C86"/>
    <mergeCell ref="C2:E2"/>
    <mergeCell ref="C3:E3"/>
    <mergeCell ref="C4:E4"/>
    <mergeCell ref="AP4:AY4"/>
  </mergeCells>
  <conditionalFormatting sqref="B7:C48 B56:C56 B49:B55 B57:B59">
    <cfRule type="expression" dxfId="119" priority="4" stopIfTrue="1">
      <formula>$AO7=1</formula>
    </cfRule>
  </conditionalFormatting>
  <conditionalFormatting sqref="C4:E4">
    <cfRule type="expression" dxfId="118" priority="3" stopIfTrue="1">
      <formula>LEN($C$4)&gt;0</formula>
    </cfRule>
  </conditionalFormatting>
  <conditionalFormatting sqref="B88:C100">
    <cfRule type="expression" dxfId="117" priority="5" stopIfTrue="1">
      <formula>#REF!=1</formula>
    </cfRule>
  </conditionalFormatting>
  <conditionalFormatting sqref="C57:C59">
    <cfRule type="expression" dxfId="116"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"""&amp;Data0!O12&amp;""""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2">ROUND(SUM(D57:D59),0)</f>
        <v>0</v>
      </c>
      <c r="E56" s="63">
        <f t="shared" si="22"/>
        <v>0</v>
      </c>
      <c r="F56" s="171">
        <f t="shared" si="22"/>
        <v>0</v>
      </c>
      <c r="G56" s="171">
        <f t="shared" si="22"/>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Data4!D$149</f>
        <v>-</v>
      </c>
      <c r="D90" s="170">
        <f>F90+NPV(FDN,G90:INDEX(G90:AJ90,PAL))</f>
        <v>0</v>
      </c>
      <c r="E90" s="170">
        <f t="shared" ref="E90:E96" si="29">SUMIF($F$5:$AJ$5,"&lt;="&amp;PAL,$F90:$AJ90)</f>
        <v>0</v>
      </c>
      <c r="F90" s="170">
        <f>IF(ISERROR(Data4!M$149),0,Data4!M$149)</f>
        <v>0</v>
      </c>
      <c r="G90" s="170">
        <f>IF(ISERROR(Data4!N$149),0,Data4!N$149)</f>
        <v>0</v>
      </c>
      <c r="H90" s="170">
        <f>IF(ISERROR(Data4!O$149),0,Data4!O$149)</f>
        <v>0</v>
      </c>
      <c r="I90" s="170">
        <f>IF(ISERROR(Data4!P$149),0,Data4!P$149)</f>
        <v>0</v>
      </c>
      <c r="J90" s="170">
        <f>IF(ISERROR(Data4!Q$149),0,Data4!Q$149)</f>
        <v>0</v>
      </c>
      <c r="K90" s="170">
        <f>IF(ISERROR(Data4!R$149),0,Data4!R$149)</f>
        <v>0</v>
      </c>
      <c r="L90" s="170">
        <f>IF(ISERROR(Data4!S$149),0,Data4!S$149)</f>
        <v>0</v>
      </c>
      <c r="M90" s="170">
        <f>IF(ISERROR(Data4!T$149),0,Data4!T$149)</f>
        <v>0</v>
      </c>
      <c r="N90" s="170">
        <f>IF(ISERROR(Data4!U$149),0,Data4!U$149)</f>
        <v>0</v>
      </c>
      <c r="O90" s="170">
        <f>IF(ISERROR(Data4!V$149),0,Data4!V$149)</f>
        <v>0</v>
      </c>
      <c r="P90" s="170">
        <f>IF(ISERROR(Data4!W$149),0,Data4!W$149)</f>
        <v>0</v>
      </c>
      <c r="Q90" s="170">
        <f>IF(ISERROR(Data4!X$149),0,Data4!X$149)</f>
        <v>0</v>
      </c>
      <c r="R90" s="170">
        <f>IF(ISERROR(Data4!Y$149),0,Data4!Y$149)</f>
        <v>0</v>
      </c>
      <c r="S90" s="170">
        <f>IF(ISERROR(Data4!Z$149),0,Data4!Z$149)</f>
        <v>0</v>
      </c>
      <c r="T90" s="170">
        <f>IF(ISERROR(Data4!AA$149),0,Data4!AA$149)</f>
        <v>0</v>
      </c>
      <c r="U90" s="170">
        <f>IF(ISERROR(Data4!AB$149),0,Data4!AB$149)</f>
        <v>0</v>
      </c>
      <c r="V90" s="170">
        <f>IF(ISERROR(Data4!AC$149),0,Data4!AC$149)</f>
        <v>0</v>
      </c>
      <c r="W90" s="170">
        <f>IF(ISERROR(Data4!AD$149),0,Data4!AD$149)</f>
        <v>0</v>
      </c>
      <c r="X90" s="170">
        <f>IF(ISERROR(Data4!AE$149),0,Data4!AE$149)</f>
        <v>0</v>
      </c>
      <c r="Y90" s="170">
        <f>IF(ISERROR(Data4!AF$149),0,Data4!AF$149)</f>
        <v>0</v>
      </c>
      <c r="Z90" s="170">
        <f>IF(ISERROR(Data4!AG$149),0,Data4!AG$149)</f>
        <v>0</v>
      </c>
      <c r="AA90" s="170">
        <f>IF(ISERROR(Data4!AH$149),0,Data4!AH$149)</f>
        <v>0</v>
      </c>
      <c r="AB90" s="170">
        <f>IF(ISERROR(Data4!AI$149),0,Data4!AI$149)</f>
        <v>0</v>
      </c>
      <c r="AC90" s="170">
        <f>IF(ISERROR(Data4!AJ$149),0,Data4!AJ$149)</f>
        <v>0</v>
      </c>
      <c r="AD90" s="170">
        <f>IF(ISERROR(Data4!AK$149),0,Data4!AK$149)</f>
        <v>0</v>
      </c>
      <c r="AE90" s="170">
        <f>IF(ISERROR(Data4!AL$149),0,Data4!AL$149)</f>
        <v>0</v>
      </c>
      <c r="AF90" s="170">
        <f>IF(ISERROR(Data4!AM$149),0,Data4!AM$149)</f>
        <v>0</v>
      </c>
      <c r="AG90" s="170">
        <f>IF(ISERROR(Data4!AN$149),0,Data4!AN$149)</f>
        <v>0</v>
      </c>
      <c r="AH90" s="170">
        <f>IF(ISERROR(Data4!AO$149),0,Data4!AO$149)</f>
        <v>0</v>
      </c>
      <c r="AI90" s="170">
        <f>IF(ISERROR(Data4!AP$149),0,Data4!AP$149)</f>
        <v>0</v>
      </c>
      <c r="AJ90" s="170">
        <f>IF(ISERROR(Data4!AQ$149),0,Data4!AQ$149)</f>
        <v>0</v>
      </c>
      <c r="AO90" s="3"/>
      <c r="AP90" s="3"/>
    </row>
    <row r="91" spans="2:42" hidden="1">
      <c r="B91" s="200" t="s">
        <v>52</v>
      </c>
      <c r="C91" s="182" t="str">
        <f>Data4!D$150</f>
        <v>-</v>
      </c>
      <c r="D91" s="66">
        <f>F91+NPV(FDN,G91:INDEX(G91:AJ91,PAL))</f>
        <v>0</v>
      </c>
      <c r="E91" s="170">
        <f t="shared" si="29"/>
        <v>0</v>
      </c>
      <c r="F91" s="170">
        <f>IF(ISERROR(Data4!M$150),0,Data4!M$150)</f>
        <v>0</v>
      </c>
      <c r="G91" s="170">
        <f>IF(ISERROR(Data4!N$150),0,Data4!N$150)</f>
        <v>0</v>
      </c>
      <c r="H91" s="170">
        <f>IF(ISERROR(Data4!O$150),0,Data4!O$150)</f>
        <v>0</v>
      </c>
      <c r="I91" s="170">
        <f>IF(ISERROR(Data4!P$150),0,Data4!P$150)</f>
        <v>0</v>
      </c>
      <c r="J91" s="170">
        <f>IF(ISERROR(Data4!Q$150),0,Data4!Q$150)</f>
        <v>0</v>
      </c>
      <c r="K91" s="170">
        <f>IF(ISERROR(Data4!R$150),0,Data4!R$150)</f>
        <v>0</v>
      </c>
      <c r="L91" s="170">
        <f>IF(ISERROR(Data4!S$150),0,Data4!S$150)</f>
        <v>0</v>
      </c>
      <c r="M91" s="170">
        <f>IF(ISERROR(Data4!T$150),0,Data4!T$150)</f>
        <v>0</v>
      </c>
      <c r="N91" s="170">
        <f>IF(ISERROR(Data4!U$150),0,Data4!U$150)</f>
        <v>0</v>
      </c>
      <c r="O91" s="170">
        <f>IF(ISERROR(Data4!V$150),0,Data4!V$150)</f>
        <v>0</v>
      </c>
      <c r="P91" s="170">
        <f>IF(ISERROR(Data4!W$150),0,Data4!W$150)</f>
        <v>0</v>
      </c>
      <c r="Q91" s="170">
        <f>IF(ISERROR(Data4!X$150),0,Data4!X$150)</f>
        <v>0</v>
      </c>
      <c r="R91" s="170">
        <f>IF(ISERROR(Data4!Y$150),0,Data4!Y$150)</f>
        <v>0</v>
      </c>
      <c r="S91" s="170">
        <f>IF(ISERROR(Data4!Z$150),0,Data4!Z$150)</f>
        <v>0</v>
      </c>
      <c r="T91" s="170">
        <f>IF(ISERROR(Data4!AA$150),0,Data4!AA$150)</f>
        <v>0</v>
      </c>
      <c r="U91" s="170">
        <f>IF(ISERROR(Data4!AB$150),0,Data4!AB$150)</f>
        <v>0</v>
      </c>
      <c r="V91" s="170">
        <f>IF(ISERROR(Data4!AC$150),0,Data4!AC$150)</f>
        <v>0</v>
      </c>
      <c r="W91" s="170">
        <f>IF(ISERROR(Data4!AD$150),0,Data4!AD$150)</f>
        <v>0</v>
      </c>
      <c r="X91" s="170">
        <f>IF(ISERROR(Data4!AE$150),0,Data4!AE$150)</f>
        <v>0</v>
      </c>
      <c r="Y91" s="170">
        <f>IF(ISERROR(Data4!AF$150),0,Data4!AF$150)</f>
        <v>0</v>
      </c>
      <c r="Z91" s="170">
        <f>IF(ISERROR(Data4!AG$150),0,Data4!AG$150)</f>
        <v>0</v>
      </c>
      <c r="AA91" s="170">
        <f>IF(ISERROR(Data4!AH$150),0,Data4!AH$150)</f>
        <v>0</v>
      </c>
      <c r="AB91" s="170">
        <f>IF(ISERROR(Data4!AI$150),0,Data4!AI$150)</f>
        <v>0</v>
      </c>
      <c r="AC91" s="170">
        <f>IF(ISERROR(Data4!AJ$150),0,Data4!AJ$150)</f>
        <v>0</v>
      </c>
      <c r="AD91" s="170">
        <f>IF(ISERROR(Data4!AK$150),0,Data4!AK$150)</f>
        <v>0</v>
      </c>
      <c r="AE91" s="170">
        <f>IF(ISERROR(Data4!AL$150),0,Data4!AL$150)</f>
        <v>0</v>
      </c>
      <c r="AF91" s="170">
        <f>IF(ISERROR(Data4!AM$150),0,Data4!AM$150)</f>
        <v>0</v>
      </c>
      <c r="AG91" s="170">
        <f>IF(ISERROR(Data4!AN$150),0,Data4!AN$150)</f>
        <v>0</v>
      </c>
      <c r="AH91" s="170">
        <f>IF(ISERROR(Data4!AO$150),0,Data4!AO$150)</f>
        <v>0</v>
      </c>
      <c r="AI91" s="170">
        <f>IF(ISERROR(Data4!AP$150),0,Data4!AP$150)</f>
        <v>0</v>
      </c>
      <c r="AJ91" s="170">
        <f>IF(ISERROR(Data4!AQ$150),0,Data4!AQ$150)</f>
        <v>0</v>
      </c>
      <c r="AO91" s="3"/>
      <c r="AP91" s="3"/>
    </row>
    <row r="92" spans="2:42" hidden="1">
      <c r="B92" s="200" t="s">
        <v>346</v>
      </c>
      <c r="C92" s="182" t="str">
        <f>Data4!D$151</f>
        <v>-</v>
      </c>
      <c r="D92" s="66">
        <f>F92+NPV(FDN,G92:INDEX(G92:AJ92,PAL))</f>
        <v>0</v>
      </c>
      <c r="E92" s="170">
        <f t="shared" si="29"/>
        <v>0</v>
      </c>
      <c r="F92" s="170">
        <f>IF(ISERROR(Data4!M$151),0,Data4!M$151)</f>
        <v>0</v>
      </c>
      <c r="G92" s="170">
        <f>IF(ISERROR(Data4!N$151),0,Data4!N$151)</f>
        <v>0</v>
      </c>
      <c r="H92" s="170">
        <f>IF(ISERROR(Data4!O$151),0,Data4!O$151)</f>
        <v>0</v>
      </c>
      <c r="I92" s="170">
        <f>IF(ISERROR(Data4!P$151),0,Data4!P$151)</f>
        <v>0</v>
      </c>
      <c r="J92" s="170">
        <f>IF(ISERROR(Data4!Q$151),0,Data4!Q$151)</f>
        <v>0</v>
      </c>
      <c r="K92" s="170">
        <f>IF(ISERROR(Data4!R$151),0,Data4!R$151)</f>
        <v>0</v>
      </c>
      <c r="L92" s="170">
        <f>IF(ISERROR(Data4!S$151),0,Data4!S$151)</f>
        <v>0</v>
      </c>
      <c r="M92" s="170">
        <f>IF(ISERROR(Data4!T$151),0,Data4!T$151)</f>
        <v>0</v>
      </c>
      <c r="N92" s="170">
        <f>IF(ISERROR(Data4!U$151),0,Data4!U$151)</f>
        <v>0</v>
      </c>
      <c r="O92" s="170">
        <f>IF(ISERROR(Data4!V$151),0,Data4!V$151)</f>
        <v>0</v>
      </c>
      <c r="P92" s="170">
        <f>IF(ISERROR(Data4!W$151),0,Data4!W$151)</f>
        <v>0</v>
      </c>
      <c r="Q92" s="170">
        <f>IF(ISERROR(Data4!X$151),0,Data4!X$151)</f>
        <v>0</v>
      </c>
      <c r="R92" s="170">
        <f>IF(ISERROR(Data4!Y$151),0,Data4!Y$151)</f>
        <v>0</v>
      </c>
      <c r="S92" s="170">
        <f>IF(ISERROR(Data4!Z$151),0,Data4!Z$151)</f>
        <v>0</v>
      </c>
      <c r="T92" s="170">
        <f>IF(ISERROR(Data4!AA$151),0,Data4!AA$151)</f>
        <v>0</v>
      </c>
      <c r="U92" s="170">
        <f>IF(ISERROR(Data4!AB$151),0,Data4!AB$151)</f>
        <v>0</v>
      </c>
      <c r="V92" s="170">
        <f>IF(ISERROR(Data4!AC$151),0,Data4!AC$151)</f>
        <v>0</v>
      </c>
      <c r="W92" s="170">
        <f>IF(ISERROR(Data4!AD$151),0,Data4!AD$151)</f>
        <v>0</v>
      </c>
      <c r="X92" s="170">
        <f>IF(ISERROR(Data4!AE$151),0,Data4!AE$151)</f>
        <v>0</v>
      </c>
      <c r="Y92" s="170">
        <f>IF(ISERROR(Data4!AF$151),0,Data4!AF$151)</f>
        <v>0</v>
      </c>
      <c r="Z92" s="170">
        <f>IF(ISERROR(Data4!AG$151),0,Data4!AG$151)</f>
        <v>0</v>
      </c>
      <c r="AA92" s="170">
        <f>IF(ISERROR(Data4!AH$151),0,Data4!AH$151)</f>
        <v>0</v>
      </c>
      <c r="AB92" s="170">
        <f>IF(ISERROR(Data4!AI$151),0,Data4!AI$151)</f>
        <v>0</v>
      </c>
      <c r="AC92" s="170">
        <f>IF(ISERROR(Data4!AJ$151),0,Data4!AJ$151)</f>
        <v>0</v>
      </c>
      <c r="AD92" s="170">
        <f>IF(ISERROR(Data4!AK$151),0,Data4!AK$151)</f>
        <v>0</v>
      </c>
      <c r="AE92" s="170">
        <f>IF(ISERROR(Data4!AL$151),0,Data4!AL$151)</f>
        <v>0</v>
      </c>
      <c r="AF92" s="170">
        <f>IF(ISERROR(Data4!AM$151),0,Data4!AM$151)</f>
        <v>0</v>
      </c>
      <c r="AG92" s="170">
        <f>IF(ISERROR(Data4!AN$151),0,Data4!AN$151)</f>
        <v>0</v>
      </c>
      <c r="AH92" s="170">
        <f>IF(ISERROR(Data4!AO$151),0,Data4!AO$151)</f>
        <v>0</v>
      </c>
      <c r="AI92" s="170">
        <f>IF(ISERROR(Data4!AP$151),0,Data4!AP$151)</f>
        <v>0</v>
      </c>
      <c r="AJ92" s="170">
        <f>IF(ISERROR(Data4!AQ$151),0,Data4!AQ$151)</f>
        <v>0</v>
      </c>
      <c r="AO92" s="3"/>
      <c r="AP92" s="3"/>
    </row>
    <row r="93" spans="2:42" hidden="1">
      <c r="B93" s="200" t="s">
        <v>347</v>
      </c>
      <c r="C93" s="182" t="str">
        <f>Data4!D$152</f>
        <v>-</v>
      </c>
      <c r="D93" s="66">
        <f>F93+NPV(FDN,G93:INDEX(G93:AJ93,PAL))</f>
        <v>0</v>
      </c>
      <c r="E93" s="170">
        <f t="shared" si="29"/>
        <v>0</v>
      </c>
      <c r="F93" s="170">
        <f>IF(ISERROR(Data4!M$152),0,Data4!M$152)</f>
        <v>0</v>
      </c>
      <c r="G93" s="170">
        <f>IF(ISERROR(Data4!N$152),0,Data4!N$152)</f>
        <v>0</v>
      </c>
      <c r="H93" s="170">
        <f>IF(ISERROR(Data4!O$152),0,Data4!O$152)</f>
        <v>0</v>
      </c>
      <c r="I93" s="170">
        <f>IF(ISERROR(Data4!P$152),0,Data4!P$152)</f>
        <v>0</v>
      </c>
      <c r="J93" s="170">
        <f>IF(ISERROR(Data4!Q$152),0,Data4!Q$152)</f>
        <v>0</v>
      </c>
      <c r="K93" s="170">
        <f>IF(ISERROR(Data4!R$152),0,Data4!R$152)</f>
        <v>0</v>
      </c>
      <c r="L93" s="170">
        <f>IF(ISERROR(Data4!S$152),0,Data4!S$152)</f>
        <v>0</v>
      </c>
      <c r="M93" s="170">
        <f>IF(ISERROR(Data4!T$152),0,Data4!T$152)</f>
        <v>0</v>
      </c>
      <c r="N93" s="170">
        <f>IF(ISERROR(Data4!U$152),0,Data4!U$152)</f>
        <v>0</v>
      </c>
      <c r="O93" s="170">
        <f>IF(ISERROR(Data4!V$152),0,Data4!V$152)</f>
        <v>0</v>
      </c>
      <c r="P93" s="170">
        <f>IF(ISERROR(Data4!W$152),0,Data4!W$152)</f>
        <v>0</v>
      </c>
      <c r="Q93" s="170">
        <f>IF(ISERROR(Data4!X$152),0,Data4!X$152)</f>
        <v>0</v>
      </c>
      <c r="R93" s="170">
        <f>IF(ISERROR(Data4!Y$152),0,Data4!Y$152)</f>
        <v>0</v>
      </c>
      <c r="S93" s="170">
        <f>IF(ISERROR(Data4!Z$152),0,Data4!Z$152)</f>
        <v>0</v>
      </c>
      <c r="T93" s="170">
        <f>IF(ISERROR(Data4!AA$152),0,Data4!AA$152)</f>
        <v>0</v>
      </c>
      <c r="U93" s="170">
        <f>IF(ISERROR(Data4!AB$152),0,Data4!AB$152)</f>
        <v>0</v>
      </c>
      <c r="V93" s="170">
        <f>IF(ISERROR(Data4!AC$152),0,Data4!AC$152)</f>
        <v>0</v>
      </c>
      <c r="W93" s="170">
        <f>IF(ISERROR(Data4!AD$152),0,Data4!AD$152)</f>
        <v>0</v>
      </c>
      <c r="X93" s="170">
        <f>IF(ISERROR(Data4!AE$152),0,Data4!AE$152)</f>
        <v>0</v>
      </c>
      <c r="Y93" s="170">
        <f>IF(ISERROR(Data4!AF$152),0,Data4!AF$152)</f>
        <v>0</v>
      </c>
      <c r="Z93" s="170">
        <f>IF(ISERROR(Data4!AG$152),0,Data4!AG$152)</f>
        <v>0</v>
      </c>
      <c r="AA93" s="170">
        <f>IF(ISERROR(Data4!AH$152),0,Data4!AH$152)</f>
        <v>0</v>
      </c>
      <c r="AB93" s="170">
        <f>IF(ISERROR(Data4!AI$152),0,Data4!AI$152)</f>
        <v>0</v>
      </c>
      <c r="AC93" s="170">
        <f>IF(ISERROR(Data4!AJ$152),0,Data4!AJ$152)</f>
        <v>0</v>
      </c>
      <c r="AD93" s="170">
        <f>IF(ISERROR(Data4!AK$152),0,Data4!AK$152)</f>
        <v>0</v>
      </c>
      <c r="AE93" s="170">
        <f>IF(ISERROR(Data4!AL$152),0,Data4!AL$152)</f>
        <v>0</v>
      </c>
      <c r="AF93" s="170">
        <f>IF(ISERROR(Data4!AM$152),0,Data4!AM$152)</f>
        <v>0</v>
      </c>
      <c r="AG93" s="170">
        <f>IF(ISERROR(Data4!AN$152),0,Data4!AN$152)</f>
        <v>0</v>
      </c>
      <c r="AH93" s="170">
        <f>IF(ISERROR(Data4!AO$152),0,Data4!AO$152)</f>
        <v>0</v>
      </c>
      <c r="AI93" s="170">
        <f>IF(ISERROR(Data4!AP$152),0,Data4!AP$152)</f>
        <v>0</v>
      </c>
      <c r="AJ93" s="170">
        <f>IF(ISERROR(Data4!AQ$152),0,Data4!AQ$152)</f>
        <v>0</v>
      </c>
      <c r="AO93" s="3"/>
      <c r="AP93" s="3"/>
    </row>
    <row r="94" spans="2:42" hidden="1">
      <c r="B94" s="200" t="s">
        <v>348</v>
      </c>
      <c r="C94" s="182" t="str">
        <f>Data4!D$153</f>
        <v>-</v>
      </c>
      <c r="D94" s="66">
        <f>F94+NPV(FDN,G94:INDEX(G94:AJ94,PAL))</f>
        <v>0</v>
      </c>
      <c r="E94" s="170">
        <f t="shared" si="29"/>
        <v>0</v>
      </c>
      <c r="F94" s="170">
        <f>IF(ISERROR(Data4!M$153),0,Data4!M$153)</f>
        <v>0</v>
      </c>
      <c r="G94" s="170">
        <f>IF(ISERROR(Data4!N$153),0,Data4!N$153)</f>
        <v>0</v>
      </c>
      <c r="H94" s="170">
        <f>IF(ISERROR(Data4!O$153),0,Data4!O$153)</f>
        <v>0</v>
      </c>
      <c r="I94" s="170">
        <f>IF(ISERROR(Data4!P$153),0,Data4!P$153)</f>
        <v>0</v>
      </c>
      <c r="J94" s="170">
        <f>IF(ISERROR(Data4!Q$153),0,Data4!Q$153)</f>
        <v>0</v>
      </c>
      <c r="K94" s="170">
        <f>IF(ISERROR(Data4!R$153),0,Data4!R$153)</f>
        <v>0</v>
      </c>
      <c r="L94" s="170">
        <f>IF(ISERROR(Data4!S$153),0,Data4!S$153)</f>
        <v>0</v>
      </c>
      <c r="M94" s="170">
        <f>IF(ISERROR(Data4!T$153),0,Data4!T$153)</f>
        <v>0</v>
      </c>
      <c r="N94" s="170">
        <f>IF(ISERROR(Data4!U$153),0,Data4!U$153)</f>
        <v>0</v>
      </c>
      <c r="O94" s="170">
        <f>IF(ISERROR(Data4!V$153),0,Data4!V$153)</f>
        <v>0</v>
      </c>
      <c r="P94" s="170">
        <f>IF(ISERROR(Data4!W$153),0,Data4!W$153)</f>
        <v>0</v>
      </c>
      <c r="Q94" s="170">
        <f>IF(ISERROR(Data4!X$153),0,Data4!X$153)</f>
        <v>0</v>
      </c>
      <c r="R94" s="170">
        <f>IF(ISERROR(Data4!Y$153),0,Data4!Y$153)</f>
        <v>0</v>
      </c>
      <c r="S94" s="170">
        <f>IF(ISERROR(Data4!Z$153),0,Data4!Z$153)</f>
        <v>0</v>
      </c>
      <c r="T94" s="170">
        <f>IF(ISERROR(Data4!AA$153),0,Data4!AA$153)</f>
        <v>0</v>
      </c>
      <c r="U94" s="170">
        <f>IF(ISERROR(Data4!AB$153),0,Data4!AB$153)</f>
        <v>0</v>
      </c>
      <c r="V94" s="170">
        <f>IF(ISERROR(Data4!AC$153),0,Data4!AC$153)</f>
        <v>0</v>
      </c>
      <c r="W94" s="170">
        <f>IF(ISERROR(Data4!AD$153),0,Data4!AD$153)</f>
        <v>0</v>
      </c>
      <c r="X94" s="170">
        <f>IF(ISERROR(Data4!AE$153),0,Data4!AE$153)</f>
        <v>0</v>
      </c>
      <c r="Y94" s="170">
        <f>IF(ISERROR(Data4!AF$153),0,Data4!AF$153)</f>
        <v>0</v>
      </c>
      <c r="Z94" s="170">
        <f>IF(ISERROR(Data4!AG$153),0,Data4!AG$153)</f>
        <v>0</v>
      </c>
      <c r="AA94" s="170">
        <f>IF(ISERROR(Data4!AH$153),0,Data4!AH$153)</f>
        <v>0</v>
      </c>
      <c r="AB94" s="170">
        <f>IF(ISERROR(Data4!AI$153),0,Data4!AI$153)</f>
        <v>0</v>
      </c>
      <c r="AC94" s="170">
        <f>IF(ISERROR(Data4!AJ$153),0,Data4!AJ$153)</f>
        <v>0</v>
      </c>
      <c r="AD94" s="170">
        <f>IF(ISERROR(Data4!AK$153),0,Data4!AK$153)</f>
        <v>0</v>
      </c>
      <c r="AE94" s="170">
        <f>IF(ISERROR(Data4!AL$153),0,Data4!AL$153)</f>
        <v>0</v>
      </c>
      <c r="AF94" s="170">
        <f>IF(ISERROR(Data4!AM$153),0,Data4!AM$153)</f>
        <v>0</v>
      </c>
      <c r="AG94" s="170">
        <f>IF(ISERROR(Data4!AN$153),0,Data4!AN$153)</f>
        <v>0</v>
      </c>
      <c r="AH94" s="170">
        <f>IF(ISERROR(Data4!AO$153),0,Data4!AO$153)</f>
        <v>0</v>
      </c>
      <c r="AI94" s="170">
        <f>IF(ISERROR(Data4!AP$153),0,Data4!AP$153)</f>
        <v>0</v>
      </c>
      <c r="AJ94" s="170">
        <f>IF(ISERROR(Data4!AQ$153),0,Data4!AQ$153)</f>
        <v>0</v>
      </c>
      <c r="AO94" s="3"/>
      <c r="AP94" s="3"/>
    </row>
    <row r="95" spans="2:42" hidden="1">
      <c r="B95" s="200" t="s">
        <v>349</v>
      </c>
      <c r="C95" s="182" t="str">
        <f>Data4!D$154</f>
        <v>-</v>
      </c>
      <c r="D95" s="66">
        <f>F95+NPV(FDN,G95:INDEX(G95:AJ95,PAL))</f>
        <v>0</v>
      </c>
      <c r="E95" s="170">
        <f t="shared" si="29"/>
        <v>0</v>
      </c>
      <c r="F95" s="170">
        <f>IF(ISERROR(Data4!M$154),0,Data4!M$154)</f>
        <v>0</v>
      </c>
      <c r="G95" s="170">
        <f>IF(ISERROR(Data4!N$154),0,Data4!N$154)</f>
        <v>0</v>
      </c>
      <c r="H95" s="170">
        <f>IF(ISERROR(Data4!O$154),0,Data4!O$154)</f>
        <v>0</v>
      </c>
      <c r="I95" s="170">
        <f>IF(ISERROR(Data4!P$154),0,Data4!P$154)</f>
        <v>0</v>
      </c>
      <c r="J95" s="170">
        <f>IF(ISERROR(Data4!Q$154),0,Data4!Q$154)</f>
        <v>0</v>
      </c>
      <c r="K95" s="170">
        <f>IF(ISERROR(Data4!R$154),0,Data4!R$154)</f>
        <v>0</v>
      </c>
      <c r="L95" s="170">
        <f>IF(ISERROR(Data4!S$154),0,Data4!S$154)</f>
        <v>0</v>
      </c>
      <c r="M95" s="170">
        <f>IF(ISERROR(Data4!T$154),0,Data4!T$154)</f>
        <v>0</v>
      </c>
      <c r="N95" s="170">
        <f>IF(ISERROR(Data4!U$154),0,Data4!U$154)</f>
        <v>0</v>
      </c>
      <c r="O95" s="170">
        <f>IF(ISERROR(Data4!V$154),0,Data4!V$154)</f>
        <v>0</v>
      </c>
      <c r="P95" s="170">
        <f>IF(ISERROR(Data4!W$154),0,Data4!W$154)</f>
        <v>0</v>
      </c>
      <c r="Q95" s="170">
        <f>IF(ISERROR(Data4!X$154),0,Data4!X$154)</f>
        <v>0</v>
      </c>
      <c r="R95" s="170">
        <f>IF(ISERROR(Data4!Y$154),0,Data4!Y$154)</f>
        <v>0</v>
      </c>
      <c r="S95" s="170">
        <f>IF(ISERROR(Data4!Z$154),0,Data4!Z$154)</f>
        <v>0</v>
      </c>
      <c r="T95" s="170">
        <f>IF(ISERROR(Data4!AA$154),0,Data4!AA$154)</f>
        <v>0</v>
      </c>
      <c r="U95" s="170">
        <f>IF(ISERROR(Data4!AB$154),0,Data4!AB$154)</f>
        <v>0</v>
      </c>
      <c r="V95" s="170">
        <f>IF(ISERROR(Data4!AC$154),0,Data4!AC$154)</f>
        <v>0</v>
      </c>
      <c r="W95" s="170">
        <f>IF(ISERROR(Data4!AD$154),0,Data4!AD$154)</f>
        <v>0</v>
      </c>
      <c r="X95" s="170">
        <f>IF(ISERROR(Data4!AE$154),0,Data4!AE$154)</f>
        <v>0</v>
      </c>
      <c r="Y95" s="170">
        <f>IF(ISERROR(Data4!AF$154),0,Data4!AF$154)</f>
        <v>0</v>
      </c>
      <c r="Z95" s="170">
        <f>IF(ISERROR(Data4!AG$154),0,Data4!AG$154)</f>
        <v>0</v>
      </c>
      <c r="AA95" s="170">
        <f>IF(ISERROR(Data4!AH$154),0,Data4!AH$154)</f>
        <v>0</v>
      </c>
      <c r="AB95" s="170">
        <f>IF(ISERROR(Data4!AI$154),0,Data4!AI$154)</f>
        <v>0</v>
      </c>
      <c r="AC95" s="170">
        <f>IF(ISERROR(Data4!AJ$154),0,Data4!AJ$154)</f>
        <v>0</v>
      </c>
      <c r="AD95" s="170">
        <f>IF(ISERROR(Data4!AK$154),0,Data4!AK$154)</f>
        <v>0</v>
      </c>
      <c r="AE95" s="170">
        <f>IF(ISERROR(Data4!AL$154),0,Data4!AL$154)</f>
        <v>0</v>
      </c>
      <c r="AF95" s="170">
        <f>IF(ISERROR(Data4!AM$154),0,Data4!AM$154)</f>
        <v>0</v>
      </c>
      <c r="AG95" s="170">
        <f>IF(ISERROR(Data4!AN$154),0,Data4!AN$154)</f>
        <v>0</v>
      </c>
      <c r="AH95" s="170">
        <f>IF(ISERROR(Data4!AO$154),0,Data4!AO$154)</f>
        <v>0</v>
      </c>
      <c r="AI95" s="170">
        <f>IF(ISERROR(Data4!AP$154),0,Data4!AP$154)</f>
        <v>0</v>
      </c>
      <c r="AJ95" s="170">
        <f>IF(ISERROR(Data4!AQ$154),0,Data4!AQ$154)</f>
        <v>0</v>
      </c>
      <c r="AO95" s="3"/>
      <c r="AP95" s="3"/>
    </row>
    <row r="96" spans="2:42" hidden="1">
      <c r="B96" s="200" t="s">
        <v>350</v>
      </c>
      <c r="C96" s="182" t="str">
        <f>Data4!D$155</f>
        <v>-</v>
      </c>
      <c r="D96" s="66">
        <f>F96+NPV(FDN,G96:INDEX(G96:AJ96,PAL))</f>
        <v>0</v>
      </c>
      <c r="E96" s="170">
        <f t="shared" si="29"/>
        <v>0</v>
      </c>
      <c r="F96" s="170">
        <f>IF(ISERROR(Data4!M$155),0,Data4!M$155)</f>
        <v>0</v>
      </c>
      <c r="G96" s="170">
        <f>IF(ISERROR(Data4!N$155),0,Data4!N$155)</f>
        <v>0</v>
      </c>
      <c r="H96" s="170">
        <f>IF(ISERROR(Data4!O$155),0,Data4!O$155)</f>
        <v>0</v>
      </c>
      <c r="I96" s="170">
        <f>IF(ISERROR(Data4!P$155),0,Data4!P$155)</f>
        <v>0</v>
      </c>
      <c r="J96" s="170">
        <f>IF(ISERROR(Data4!Q$155),0,Data4!Q$155)</f>
        <v>0</v>
      </c>
      <c r="K96" s="170">
        <f>IF(ISERROR(Data4!R$155),0,Data4!R$155)</f>
        <v>0</v>
      </c>
      <c r="L96" s="170">
        <f>IF(ISERROR(Data4!S$155),0,Data4!S$155)</f>
        <v>0</v>
      </c>
      <c r="M96" s="170">
        <f>IF(ISERROR(Data4!T$155),0,Data4!T$155)</f>
        <v>0</v>
      </c>
      <c r="N96" s="170">
        <f>IF(ISERROR(Data4!U$155),0,Data4!U$155)</f>
        <v>0</v>
      </c>
      <c r="O96" s="170">
        <f>IF(ISERROR(Data4!V$155),0,Data4!V$155)</f>
        <v>0</v>
      </c>
      <c r="P96" s="170">
        <f>IF(ISERROR(Data4!W$155),0,Data4!W$155)</f>
        <v>0</v>
      </c>
      <c r="Q96" s="170">
        <f>IF(ISERROR(Data4!X$155),0,Data4!X$155)</f>
        <v>0</v>
      </c>
      <c r="R96" s="170">
        <f>IF(ISERROR(Data4!Y$155),0,Data4!Y$155)</f>
        <v>0</v>
      </c>
      <c r="S96" s="170">
        <f>IF(ISERROR(Data4!Z$155),0,Data4!Z$155)</f>
        <v>0</v>
      </c>
      <c r="T96" s="170">
        <f>IF(ISERROR(Data4!AA$155),0,Data4!AA$155)</f>
        <v>0</v>
      </c>
      <c r="U96" s="170">
        <f>IF(ISERROR(Data4!AB$155),0,Data4!AB$155)</f>
        <v>0</v>
      </c>
      <c r="V96" s="170">
        <f>IF(ISERROR(Data4!AC$155),0,Data4!AC$155)</f>
        <v>0</v>
      </c>
      <c r="W96" s="170">
        <f>IF(ISERROR(Data4!AD$155),0,Data4!AD$155)</f>
        <v>0</v>
      </c>
      <c r="X96" s="170">
        <f>IF(ISERROR(Data4!AE$155),0,Data4!AE$155)</f>
        <v>0</v>
      </c>
      <c r="Y96" s="170">
        <f>IF(ISERROR(Data4!AF$155),0,Data4!AF$155)</f>
        <v>0</v>
      </c>
      <c r="Z96" s="170">
        <f>IF(ISERROR(Data4!AG$155),0,Data4!AG$155)</f>
        <v>0</v>
      </c>
      <c r="AA96" s="170">
        <f>IF(ISERROR(Data4!AH$155),0,Data4!AH$155)</f>
        <v>0</v>
      </c>
      <c r="AB96" s="170">
        <f>IF(ISERROR(Data4!AI$155),0,Data4!AI$155)</f>
        <v>0</v>
      </c>
      <c r="AC96" s="170">
        <f>IF(ISERROR(Data4!AJ$155),0,Data4!AJ$155)</f>
        <v>0</v>
      </c>
      <c r="AD96" s="170">
        <f>IF(ISERROR(Data4!AK$155),0,Data4!AK$155)</f>
        <v>0</v>
      </c>
      <c r="AE96" s="170">
        <f>IF(ISERROR(Data4!AL$155),0,Data4!AL$155)</f>
        <v>0</v>
      </c>
      <c r="AF96" s="170">
        <f>IF(ISERROR(Data4!AM$155),0,Data4!AM$155)</f>
        <v>0</v>
      </c>
      <c r="AG96" s="170">
        <f>IF(ISERROR(Data4!AN$155),0,Data4!AN$155)</f>
        <v>0</v>
      </c>
      <c r="AH96" s="170">
        <f>IF(ISERROR(Data4!AO$155),0,Data4!AO$155)</f>
        <v>0</v>
      </c>
      <c r="AI96" s="170">
        <f>IF(ISERROR(Data4!AP$155),0,Data4!AP$155)</f>
        <v>0</v>
      </c>
      <c r="AJ96" s="170">
        <f>IF(ISERROR(Data4!AQ$155),0,Data4!AQ$155)</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Data4!D$157</f>
        <v>-</v>
      </c>
      <c r="D98" s="66">
        <f>F98+NPV(FDN,G98:INDEX(G98:AJ98,PAL))</f>
        <v>0</v>
      </c>
      <c r="E98" s="66">
        <f>SUMIF($F$5:$AJ$5,"&lt;="&amp;PAL,$F98:$AJ98)</f>
        <v>0</v>
      </c>
      <c r="F98" s="170">
        <f>IF(ISERROR(Data4!M$157),0,Data4!M$157)</f>
        <v>0</v>
      </c>
      <c r="G98" s="170">
        <f>IF(ISERROR(Data4!N$157),0,Data4!N$157)</f>
        <v>0</v>
      </c>
      <c r="H98" s="170">
        <f>IF(ISERROR(Data4!O$157),0,Data4!O$157)</f>
        <v>0</v>
      </c>
      <c r="I98" s="170">
        <f>IF(ISERROR(Data4!P$157),0,Data4!P$157)</f>
        <v>0</v>
      </c>
      <c r="J98" s="170">
        <f>IF(ISERROR(Data4!Q$157),0,Data4!Q$157)</f>
        <v>0</v>
      </c>
      <c r="K98" s="170">
        <f>IF(ISERROR(Data4!R$157),0,Data4!R$157)</f>
        <v>0</v>
      </c>
      <c r="L98" s="170">
        <f>IF(ISERROR(Data4!S$157),0,Data4!S$157)</f>
        <v>0</v>
      </c>
      <c r="M98" s="170">
        <f>IF(ISERROR(Data4!T$157),0,Data4!T$157)</f>
        <v>0</v>
      </c>
      <c r="N98" s="170">
        <f>IF(ISERROR(Data4!U$157),0,Data4!U$157)</f>
        <v>0</v>
      </c>
      <c r="O98" s="170">
        <f>IF(ISERROR(Data4!V$157),0,Data4!V$157)</f>
        <v>0</v>
      </c>
      <c r="P98" s="170">
        <f>IF(ISERROR(Data4!W$157),0,Data4!W$157)</f>
        <v>0</v>
      </c>
      <c r="Q98" s="170">
        <f>IF(ISERROR(Data4!X$157),0,Data4!X$157)</f>
        <v>0</v>
      </c>
      <c r="R98" s="170">
        <f>IF(ISERROR(Data4!Y$157),0,Data4!Y$157)</f>
        <v>0</v>
      </c>
      <c r="S98" s="170">
        <f>IF(ISERROR(Data4!Z$157),0,Data4!Z$157)</f>
        <v>0</v>
      </c>
      <c r="T98" s="170">
        <f>IF(ISERROR(Data4!AA$157),0,Data4!AA$157)</f>
        <v>0</v>
      </c>
      <c r="U98" s="170">
        <f>IF(ISERROR(Data4!AB$157),0,Data4!AB$157)</f>
        <v>0</v>
      </c>
      <c r="V98" s="170">
        <f>IF(ISERROR(Data4!AC$157),0,Data4!AC$157)</f>
        <v>0</v>
      </c>
      <c r="W98" s="170">
        <f>IF(ISERROR(Data4!AD$157),0,Data4!AD$157)</f>
        <v>0</v>
      </c>
      <c r="X98" s="170">
        <f>IF(ISERROR(Data4!AE$157),0,Data4!AE$157)</f>
        <v>0</v>
      </c>
      <c r="Y98" s="170">
        <f>IF(ISERROR(Data4!AF$157),0,Data4!AF$157)</f>
        <v>0</v>
      </c>
      <c r="Z98" s="170">
        <f>IF(ISERROR(Data4!AG$157),0,Data4!AG$157)</f>
        <v>0</v>
      </c>
      <c r="AA98" s="170">
        <f>IF(ISERROR(Data4!AH$157),0,Data4!AH$157)</f>
        <v>0</v>
      </c>
      <c r="AB98" s="170">
        <f>IF(ISERROR(Data4!AI$157),0,Data4!AI$157)</f>
        <v>0</v>
      </c>
      <c r="AC98" s="170">
        <f>IF(ISERROR(Data4!AJ$157),0,Data4!AJ$157)</f>
        <v>0</v>
      </c>
      <c r="AD98" s="170">
        <f>IF(ISERROR(Data4!AK$157),0,Data4!AK$157)</f>
        <v>0</v>
      </c>
      <c r="AE98" s="170">
        <f>IF(ISERROR(Data4!AL$157),0,Data4!AL$157)</f>
        <v>0</v>
      </c>
      <c r="AF98" s="170">
        <f>IF(ISERROR(Data4!AM$157),0,Data4!AM$157)</f>
        <v>0</v>
      </c>
      <c r="AG98" s="170">
        <f>IF(ISERROR(Data4!AN$157),0,Data4!AN$157)</f>
        <v>0</v>
      </c>
      <c r="AH98" s="170">
        <f>IF(ISERROR(Data4!AO$157),0,Data4!AO$157)</f>
        <v>0</v>
      </c>
      <c r="AI98" s="170">
        <f>IF(ISERROR(Data4!AP$157),0,Data4!AP$157)</f>
        <v>0</v>
      </c>
      <c r="AJ98" s="170">
        <f>IF(ISERROR(Data4!AQ$157),0,Data4!AQ$157)</f>
        <v>0</v>
      </c>
      <c r="AO98" s="3"/>
      <c r="AP98" s="3"/>
    </row>
    <row r="99" spans="2:42" hidden="1">
      <c r="B99" s="200" t="s">
        <v>352</v>
      </c>
      <c r="C99" s="182" t="str">
        <f>Data4!D$158</f>
        <v>-</v>
      </c>
      <c r="D99" s="66">
        <f>F99+NPV(FDN,G99:INDEX(G99:AJ99,PAL))</f>
        <v>0</v>
      </c>
      <c r="E99" s="66">
        <f>SUMIF($F$5:$AJ$5,"&lt;="&amp;PAL,$F99:$AJ99)</f>
        <v>0</v>
      </c>
      <c r="F99" s="170">
        <f>IF(ISERROR(Data4!M$158),0,Data4!M$158)</f>
        <v>0</v>
      </c>
      <c r="G99" s="170">
        <f>IF(ISERROR(Data4!N$158),0,Data4!N$158)</f>
        <v>0</v>
      </c>
      <c r="H99" s="170">
        <f>IF(ISERROR(Data4!O$158),0,Data4!O$158)</f>
        <v>0</v>
      </c>
      <c r="I99" s="170">
        <f>IF(ISERROR(Data4!P$158),0,Data4!P$158)</f>
        <v>0</v>
      </c>
      <c r="J99" s="170">
        <f>IF(ISERROR(Data4!Q$158),0,Data4!Q$158)</f>
        <v>0</v>
      </c>
      <c r="K99" s="170">
        <f>IF(ISERROR(Data4!R$158),0,Data4!R$158)</f>
        <v>0</v>
      </c>
      <c r="L99" s="170">
        <f>IF(ISERROR(Data4!S$158),0,Data4!S$158)</f>
        <v>0</v>
      </c>
      <c r="M99" s="170">
        <f>IF(ISERROR(Data4!T$158),0,Data4!T$158)</f>
        <v>0</v>
      </c>
      <c r="N99" s="170">
        <f>IF(ISERROR(Data4!U$158),0,Data4!U$158)</f>
        <v>0</v>
      </c>
      <c r="O99" s="170">
        <f>IF(ISERROR(Data4!V$158),0,Data4!V$158)</f>
        <v>0</v>
      </c>
      <c r="P99" s="170">
        <f>IF(ISERROR(Data4!W$158),0,Data4!W$158)</f>
        <v>0</v>
      </c>
      <c r="Q99" s="170">
        <f>IF(ISERROR(Data4!X$158),0,Data4!X$158)</f>
        <v>0</v>
      </c>
      <c r="R99" s="170">
        <f>IF(ISERROR(Data4!Y$158),0,Data4!Y$158)</f>
        <v>0</v>
      </c>
      <c r="S99" s="170">
        <f>IF(ISERROR(Data4!Z$158),0,Data4!Z$158)</f>
        <v>0</v>
      </c>
      <c r="T99" s="170">
        <f>IF(ISERROR(Data4!AA$158),0,Data4!AA$158)</f>
        <v>0</v>
      </c>
      <c r="U99" s="170">
        <f>IF(ISERROR(Data4!AB$158),0,Data4!AB$158)</f>
        <v>0</v>
      </c>
      <c r="V99" s="170">
        <f>IF(ISERROR(Data4!AC$158),0,Data4!AC$158)</f>
        <v>0</v>
      </c>
      <c r="W99" s="170">
        <f>IF(ISERROR(Data4!AD$158),0,Data4!AD$158)</f>
        <v>0</v>
      </c>
      <c r="X99" s="170">
        <f>IF(ISERROR(Data4!AE$158),0,Data4!AE$158)</f>
        <v>0</v>
      </c>
      <c r="Y99" s="170">
        <f>IF(ISERROR(Data4!AF$158),0,Data4!AF$158)</f>
        <v>0</v>
      </c>
      <c r="Z99" s="170">
        <f>IF(ISERROR(Data4!AG$158),0,Data4!AG$158)</f>
        <v>0</v>
      </c>
      <c r="AA99" s="170">
        <f>IF(ISERROR(Data4!AH$158),0,Data4!AH$158)</f>
        <v>0</v>
      </c>
      <c r="AB99" s="170">
        <f>IF(ISERROR(Data4!AI$158),0,Data4!AI$158)</f>
        <v>0</v>
      </c>
      <c r="AC99" s="170">
        <f>IF(ISERROR(Data4!AJ$158),0,Data4!AJ$158)</f>
        <v>0</v>
      </c>
      <c r="AD99" s="170">
        <f>IF(ISERROR(Data4!AK$158),0,Data4!AK$158)</f>
        <v>0</v>
      </c>
      <c r="AE99" s="170">
        <f>IF(ISERROR(Data4!AL$158),0,Data4!AL$158)</f>
        <v>0</v>
      </c>
      <c r="AF99" s="170">
        <f>IF(ISERROR(Data4!AM$158),0,Data4!AM$158)</f>
        <v>0</v>
      </c>
      <c r="AG99" s="170">
        <f>IF(ISERROR(Data4!AN$158),0,Data4!AN$158)</f>
        <v>0</v>
      </c>
      <c r="AH99" s="170">
        <f>IF(ISERROR(Data4!AO$158),0,Data4!AO$158)</f>
        <v>0</v>
      </c>
      <c r="AI99" s="170">
        <f>IF(ISERROR(Data4!AP$158),0,Data4!AP$158)</f>
        <v>0</v>
      </c>
      <c r="AJ99" s="170">
        <f>IF(ISERROR(Data4!AQ$158),0,Data4!AQ$158)</f>
        <v>0</v>
      </c>
      <c r="AO99" s="3"/>
      <c r="AP99" s="3"/>
    </row>
    <row r="100" spans="2:42" hidden="1">
      <c r="B100" s="200" t="s">
        <v>353</v>
      </c>
      <c r="C100" s="182" t="str">
        <f>Data4!D$159</f>
        <v>-</v>
      </c>
      <c r="D100" s="66">
        <f>F100+NPV(FDN,G100:INDEX(G100:AJ100,PAL))</f>
        <v>0</v>
      </c>
      <c r="E100" s="66">
        <f>SUMIF($F$5:$AJ$5,"&lt;="&amp;PAL,$F100:$AJ100)</f>
        <v>0</v>
      </c>
      <c r="F100" s="170">
        <f>IF(ISERROR(Data4!M$159),0,Data4!M$159)</f>
        <v>0</v>
      </c>
      <c r="G100" s="170">
        <f>IF(ISERROR(Data4!N$159),0,Data4!N$159)</f>
        <v>0</v>
      </c>
      <c r="H100" s="170">
        <f>IF(ISERROR(Data4!O$159),0,Data4!O$159)</f>
        <v>0</v>
      </c>
      <c r="I100" s="170">
        <f>IF(ISERROR(Data4!P$159),0,Data4!P$159)</f>
        <v>0</v>
      </c>
      <c r="J100" s="170">
        <f>IF(ISERROR(Data4!Q$159),0,Data4!Q$159)</f>
        <v>0</v>
      </c>
      <c r="K100" s="170">
        <f>IF(ISERROR(Data4!R$159),0,Data4!R$159)</f>
        <v>0</v>
      </c>
      <c r="L100" s="170">
        <f>IF(ISERROR(Data4!S$159),0,Data4!S$159)</f>
        <v>0</v>
      </c>
      <c r="M100" s="170">
        <f>IF(ISERROR(Data4!T$159),0,Data4!T$159)</f>
        <v>0</v>
      </c>
      <c r="N100" s="170">
        <f>IF(ISERROR(Data4!U$159),0,Data4!U$159)</f>
        <v>0</v>
      </c>
      <c r="O100" s="170">
        <f>IF(ISERROR(Data4!V$159),0,Data4!V$159)</f>
        <v>0</v>
      </c>
      <c r="P100" s="170">
        <f>IF(ISERROR(Data4!W$159),0,Data4!W$159)</f>
        <v>0</v>
      </c>
      <c r="Q100" s="170">
        <f>IF(ISERROR(Data4!X$159),0,Data4!X$159)</f>
        <v>0</v>
      </c>
      <c r="R100" s="170">
        <f>IF(ISERROR(Data4!Y$159),0,Data4!Y$159)</f>
        <v>0</v>
      </c>
      <c r="S100" s="170">
        <f>IF(ISERROR(Data4!Z$159),0,Data4!Z$159)</f>
        <v>0</v>
      </c>
      <c r="T100" s="170">
        <f>IF(ISERROR(Data4!AA$159),0,Data4!AA$159)</f>
        <v>0</v>
      </c>
      <c r="U100" s="170">
        <f>IF(ISERROR(Data4!AB$159),0,Data4!AB$159)</f>
        <v>0</v>
      </c>
      <c r="V100" s="170">
        <f>IF(ISERROR(Data4!AC$159),0,Data4!AC$159)</f>
        <v>0</v>
      </c>
      <c r="W100" s="170">
        <f>IF(ISERROR(Data4!AD$159),0,Data4!AD$159)</f>
        <v>0</v>
      </c>
      <c r="X100" s="170">
        <f>IF(ISERROR(Data4!AE$159),0,Data4!AE$159)</f>
        <v>0</v>
      </c>
      <c r="Y100" s="170">
        <f>IF(ISERROR(Data4!AF$159),0,Data4!AF$159)</f>
        <v>0</v>
      </c>
      <c r="Z100" s="170">
        <f>IF(ISERROR(Data4!AG$159),0,Data4!AG$159)</f>
        <v>0</v>
      </c>
      <c r="AA100" s="170">
        <f>IF(ISERROR(Data4!AH$159),0,Data4!AH$159)</f>
        <v>0</v>
      </c>
      <c r="AB100" s="170">
        <f>IF(ISERROR(Data4!AI$159),0,Data4!AI$159)</f>
        <v>0</v>
      </c>
      <c r="AC100" s="170">
        <f>IF(ISERROR(Data4!AJ$159),0,Data4!AJ$159)</f>
        <v>0</v>
      </c>
      <c r="AD100" s="170">
        <f>IF(ISERROR(Data4!AK$159),0,Data4!AK$159)</f>
        <v>0</v>
      </c>
      <c r="AE100" s="170">
        <f>IF(ISERROR(Data4!AL$159),0,Data4!AL$159)</f>
        <v>0</v>
      </c>
      <c r="AF100" s="170">
        <f>IF(ISERROR(Data4!AM$159),0,Data4!AM$159)</f>
        <v>0</v>
      </c>
      <c r="AG100" s="170">
        <f>IF(ISERROR(Data4!AN$159),0,Data4!AN$159)</f>
        <v>0</v>
      </c>
      <c r="AH100" s="170">
        <f>IF(ISERROR(Data4!AO$159),0,Data4!AO$159)</f>
        <v>0</v>
      </c>
      <c r="AI100" s="170">
        <f>IF(ISERROR(Data4!AP$159),0,Data4!AP$159)</f>
        <v>0</v>
      </c>
      <c r="AJ100" s="170">
        <f>IF(ISERROR(Data4!AQ$159),0,Data4!AQ$159)</f>
        <v>0</v>
      </c>
      <c r="AO100" s="3"/>
      <c r="AP100" s="3"/>
    </row>
  </sheetData>
  <sheetProtection algorithmName="SHA-512" hashValue="ByBh3y9Q/o54Bk1p1zDNX0LCO02F3DKC+IchVM4n+77M/IqZcFSIjabarAAmIrXaQrszi7fBlDy0xGkvsFNjoA==" saltValue="HO8TYiXu4whcRxDKHOVTLw==" spinCount="100000" sheet="1" objects="1" scenarios="1"/>
  <mergeCells count="5">
    <mergeCell ref="B86:C86"/>
    <mergeCell ref="C2:E2"/>
    <mergeCell ref="C3:E3"/>
    <mergeCell ref="C4:E4"/>
    <mergeCell ref="AP4:AY4"/>
  </mergeCells>
  <conditionalFormatting sqref="B7:C48 B56:C56 B49:B55 B57:B59">
    <cfRule type="expression" dxfId="114" priority="4" stopIfTrue="1">
      <formula>$AO7=1</formula>
    </cfRule>
  </conditionalFormatting>
  <conditionalFormatting sqref="C4:E4">
    <cfRule type="expression" dxfId="113" priority="3" stopIfTrue="1">
      <formula>LEN($C$4)&gt;0</formula>
    </cfRule>
  </conditionalFormatting>
  <conditionalFormatting sqref="B88:C100">
    <cfRule type="expression" dxfId="112" priority="5" stopIfTrue="1">
      <formula>#REF!=1</formula>
    </cfRule>
  </conditionalFormatting>
  <conditionalFormatting sqref="C57:C59">
    <cfRule type="expression" dxfId="111"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tr">
        <f>"Alternatyva """&amp;Data0!O13&amp;""""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Data4!D$161</f>
        <v>-</v>
      </c>
      <c r="D90" s="170">
        <f>F90+NPV(FDN,G90:INDEX(G90:AJ90,PAL))</f>
        <v>0</v>
      </c>
      <c r="E90" s="170">
        <f t="shared" ref="E90:E96" si="29">SUMIF($F$5:$AJ$5,"&lt;="&amp;PAL,$F90:$AJ90)</f>
        <v>0</v>
      </c>
      <c r="F90" s="170">
        <f>IF(ISERROR(Data4!M$161),0,Data4!M$161)</f>
        <v>0</v>
      </c>
      <c r="G90" s="170">
        <f>IF(ISERROR(Data4!N$161),0,Data4!N$161)</f>
        <v>0</v>
      </c>
      <c r="H90" s="170">
        <f>IF(ISERROR(Data4!O$161),0,Data4!O$161)</f>
        <v>0</v>
      </c>
      <c r="I90" s="170">
        <f>IF(ISERROR(Data4!P$161),0,Data4!P$161)</f>
        <v>0</v>
      </c>
      <c r="J90" s="170">
        <f>IF(ISERROR(Data4!Q$161),0,Data4!Q$161)</f>
        <v>0</v>
      </c>
      <c r="K90" s="170">
        <f>IF(ISERROR(Data4!R$161),0,Data4!R$161)</f>
        <v>0</v>
      </c>
      <c r="L90" s="170">
        <f>IF(ISERROR(Data4!S$161),0,Data4!S$161)</f>
        <v>0</v>
      </c>
      <c r="M90" s="170">
        <f>IF(ISERROR(Data4!T$161),0,Data4!T$161)</f>
        <v>0</v>
      </c>
      <c r="N90" s="170">
        <f>IF(ISERROR(Data4!U$161),0,Data4!U$161)</f>
        <v>0</v>
      </c>
      <c r="O90" s="170">
        <f>IF(ISERROR(Data4!V$161),0,Data4!V$161)</f>
        <v>0</v>
      </c>
      <c r="P90" s="170">
        <f>IF(ISERROR(Data4!W$161),0,Data4!W$161)</f>
        <v>0</v>
      </c>
      <c r="Q90" s="170">
        <f>IF(ISERROR(Data4!X$161),0,Data4!X$161)</f>
        <v>0</v>
      </c>
      <c r="R90" s="170">
        <f>IF(ISERROR(Data4!Y$161),0,Data4!Y$161)</f>
        <v>0</v>
      </c>
      <c r="S90" s="170">
        <f>IF(ISERROR(Data4!Z$161),0,Data4!Z$161)</f>
        <v>0</v>
      </c>
      <c r="T90" s="170">
        <f>IF(ISERROR(Data4!AA$161),0,Data4!AA$161)</f>
        <v>0</v>
      </c>
      <c r="U90" s="170">
        <f>IF(ISERROR(Data4!AB$161),0,Data4!AB$161)</f>
        <v>0</v>
      </c>
      <c r="V90" s="170">
        <f>IF(ISERROR(Data4!AC$161),0,Data4!AC$161)</f>
        <v>0</v>
      </c>
      <c r="W90" s="170">
        <f>IF(ISERROR(Data4!AD$161),0,Data4!AD$161)</f>
        <v>0</v>
      </c>
      <c r="X90" s="170">
        <f>IF(ISERROR(Data4!AE$161),0,Data4!AE$161)</f>
        <v>0</v>
      </c>
      <c r="Y90" s="170">
        <f>IF(ISERROR(Data4!AF$161),0,Data4!AF$161)</f>
        <v>0</v>
      </c>
      <c r="Z90" s="170">
        <f>IF(ISERROR(Data4!AG$161),0,Data4!AG$161)</f>
        <v>0</v>
      </c>
      <c r="AA90" s="170">
        <f>IF(ISERROR(Data4!AH$161),0,Data4!AH$161)</f>
        <v>0</v>
      </c>
      <c r="AB90" s="170">
        <f>IF(ISERROR(Data4!AI$161),0,Data4!AI$161)</f>
        <v>0</v>
      </c>
      <c r="AC90" s="170">
        <f>IF(ISERROR(Data4!AJ$161),0,Data4!AJ$161)</f>
        <v>0</v>
      </c>
      <c r="AD90" s="170">
        <f>IF(ISERROR(Data4!AK$161),0,Data4!AK$161)</f>
        <v>0</v>
      </c>
      <c r="AE90" s="170">
        <f>IF(ISERROR(Data4!AL$161),0,Data4!AL$161)</f>
        <v>0</v>
      </c>
      <c r="AF90" s="170">
        <f>IF(ISERROR(Data4!AM$161),0,Data4!AM$161)</f>
        <v>0</v>
      </c>
      <c r="AG90" s="170">
        <f>IF(ISERROR(Data4!AN$161),0,Data4!AN$161)</f>
        <v>0</v>
      </c>
      <c r="AH90" s="170">
        <f>IF(ISERROR(Data4!AO$161),0,Data4!AO$161)</f>
        <v>0</v>
      </c>
      <c r="AI90" s="170">
        <f>IF(ISERROR(Data4!AP$161),0,Data4!AP$161)</f>
        <v>0</v>
      </c>
      <c r="AJ90" s="170">
        <f>IF(ISERROR(Data4!AQ$161),0,Data4!AQ$161)</f>
        <v>0</v>
      </c>
      <c r="AO90" s="3"/>
      <c r="AP90" s="3"/>
    </row>
    <row r="91" spans="2:42" hidden="1">
      <c r="B91" s="200" t="s">
        <v>52</v>
      </c>
      <c r="C91" s="182" t="str">
        <f>Data4!D$162</f>
        <v>-</v>
      </c>
      <c r="D91" s="66">
        <f>F91+NPV(FDN,G91:INDEX(G91:AJ91,PAL))</f>
        <v>0</v>
      </c>
      <c r="E91" s="170">
        <f t="shared" si="29"/>
        <v>0</v>
      </c>
      <c r="F91" s="170">
        <f>IF(ISERROR(Data4!M$162),0,Data4!M$162)</f>
        <v>0</v>
      </c>
      <c r="G91" s="170">
        <f>IF(ISERROR(Data4!N$162),0,Data4!N$162)</f>
        <v>0</v>
      </c>
      <c r="H91" s="170">
        <f>IF(ISERROR(Data4!O$162),0,Data4!O$162)</f>
        <v>0</v>
      </c>
      <c r="I91" s="170">
        <f>IF(ISERROR(Data4!P$162),0,Data4!P$162)</f>
        <v>0</v>
      </c>
      <c r="J91" s="170">
        <f>IF(ISERROR(Data4!Q$162),0,Data4!Q$162)</f>
        <v>0</v>
      </c>
      <c r="K91" s="170">
        <f>IF(ISERROR(Data4!R$162),0,Data4!R$162)</f>
        <v>0</v>
      </c>
      <c r="L91" s="170">
        <f>IF(ISERROR(Data4!S$162),0,Data4!S$162)</f>
        <v>0</v>
      </c>
      <c r="M91" s="170">
        <f>IF(ISERROR(Data4!T$162),0,Data4!T$162)</f>
        <v>0</v>
      </c>
      <c r="N91" s="170">
        <f>IF(ISERROR(Data4!U$162),0,Data4!U$162)</f>
        <v>0</v>
      </c>
      <c r="O91" s="170">
        <f>IF(ISERROR(Data4!V$162),0,Data4!V$162)</f>
        <v>0</v>
      </c>
      <c r="P91" s="170">
        <f>IF(ISERROR(Data4!W$162),0,Data4!W$162)</f>
        <v>0</v>
      </c>
      <c r="Q91" s="170">
        <f>IF(ISERROR(Data4!X$162),0,Data4!X$162)</f>
        <v>0</v>
      </c>
      <c r="R91" s="170">
        <f>IF(ISERROR(Data4!Y$162),0,Data4!Y$162)</f>
        <v>0</v>
      </c>
      <c r="S91" s="170">
        <f>IF(ISERROR(Data4!Z$162),0,Data4!Z$162)</f>
        <v>0</v>
      </c>
      <c r="T91" s="170">
        <f>IF(ISERROR(Data4!AA$162),0,Data4!AA$162)</f>
        <v>0</v>
      </c>
      <c r="U91" s="170">
        <f>IF(ISERROR(Data4!AB$162),0,Data4!AB$162)</f>
        <v>0</v>
      </c>
      <c r="V91" s="170">
        <f>IF(ISERROR(Data4!AC$162),0,Data4!AC$162)</f>
        <v>0</v>
      </c>
      <c r="W91" s="170">
        <f>IF(ISERROR(Data4!AD$162),0,Data4!AD$162)</f>
        <v>0</v>
      </c>
      <c r="X91" s="170">
        <f>IF(ISERROR(Data4!AE$162),0,Data4!AE$162)</f>
        <v>0</v>
      </c>
      <c r="Y91" s="170">
        <f>IF(ISERROR(Data4!AF$162),0,Data4!AF$162)</f>
        <v>0</v>
      </c>
      <c r="Z91" s="170">
        <f>IF(ISERROR(Data4!AG$162),0,Data4!AG$162)</f>
        <v>0</v>
      </c>
      <c r="AA91" s="170">
        <f>IF(ISERROR(Data4!AH$162),0,Data4!AH$162)</f>
        <v>0</v>
      </c>
      <c r="AB91" s="170">
        <f>IF(ISERROR(Data4!AI$162),0,Data4!AI$162)</f>
        <v>0</v>
      </c>
      <c r="AC91" s="170">
        <f>IF(ISERROR(Data4!AJ$162),0,Data4!AJ$162)</f>
        <v>0</v>
      </c>
      <c r="AD91" s="170">
        <f>IF(ISERROR(Data4!AK$162),0,Data4!AK$162)</f>
        <v>0</v>
      </c>
      <c r="AE91" s="170">
        <f>IF(ISERROR(Data4!AL$162),0,Data4!AL$162)</f>
        <v>0</v>
      </c>
      <c r="AF91" s="170">
        <f>IF(ISERROR(Data4!AM$162),0,Data4!AM$162)</f>
        <v>0</v>
      </c>
      <c r="AG91" s="170">
        <f>IF(ISERROR(Data4!AN$162),0,Data4!AN$162)</f>
        <v>0</v>
      </c>
      <c r="AH91" s="170">
        <f>IF(ISERROR(Data4!AO$162),0,Data4!AO$162)</f>
        <v>0</v>
      </c>
      <c r="AI91" s="170">
        <f>IF(ISERROR(Data4!AP$162),0,Data4!AP$162)</f>
        <v>0</v>
      </c>
      <c r="AJ91" s="170">
        <f>IF(ISERROR(Data4!AQ$162),0,Data4!AQ$162)</f>
        <v>0</v>
      </c>
      <c r="AO91" s="3"/>
      <c r="AP91" s="3"/>
    </row>
    <row r="92" spans="2:42" hidden="1">
      <c r="B92" s="200" t="s">
        <v>346</v>
      </c>
      <c r="C92" s="182" t="str">
        <f>Data4!D$163</f>
        <v>-</v>
      </c>
      <c r="D92" s="66">
        <f>F92+NPV(FDN,G92:INDEX(G92:AJ92,PAL))</f>
        <v>0</v>
      </c>
      <c r="E92" s="170">
        <f t="shared" si="29"/>
        <v>0</v>
      </c>
      <c r="F92" s="170">
        <f>IF(ISERROR(Data4!M$163),0,Data4!M$163)</f>
        <v>0</v>
      </c>
      <c r="G92" s="170">
        <f>IF(ISERROR(Data4!N$163),0,Data4!N$163)</f>
        <v>0</v>
      </c>
      <c r="H92" s="170">
        <f>IF(ISERROR(Data4!O$163),0,Data4!O$163)</f>
        <v>0</v>
      </c>
      <c r="I92" s="170">
        <f>IF(ISERROR(Data4!P$163),0,Data4!P$163)</f>
        <v>0</v>
      </c>
      <c r="J92" s="170">
        <f>IF(ISERROR(Data4!Q$163),0,Data4!Q$163)</f>
        <v>0</v>
      </c>
      <c r="K92" s="170">
        <f>IF(ISERROR(Data4!R$163),0,Data4!R$163)</f>
        <v>0</v>
      </c>
      <c r="L92" s="170">
        <f>IF(ISERROR(Data4!S$163),0,Data4!S$163)</f>
        <v>0</v>
      </c>
      <c r="M92" s="170">
        <f>IF(ISERROR(Data4!T$163),0,Data4!T$163)</f>
        <v>0</v>
      </c>
      <c r="N92" s="170">
        <f>IF(ISERROR(Data4!U$163),0,Data4!U$163)</f>
        <v>0</v>
      </c>
      <c r="O92" s="170">
        <f>IF(ISERROR(Data4!V$163),0,Data4!V$163)</f>
        <v>0</v>
      </c>
      <c r="P92" s="170">
        <f>IF(ISERROR(Data4!W$163),0,Data4!W$163)</f>
        <v>0</v>
      </c>
      <c r="Q92" s="170">
        <f>IF(ISERROR(Data4!X$163),0,Data4!X$163)</f>
        <v>0</v>
      </c>
      <c r="R92" s="170">
        <f>IF(ISERROR(Data4!Y$163),0,Data4!Y$163)</f>
        <v>0</v>
      </c>
      <c r="S92" s="170">
        <f>IF(ISERROR(Data4!Z$163),0,Data4!Z$163)</f>
        <v>0</v>
      </c>
      <c r="T92" s="170">
        <f>IF(ISERROR(Data4!AA$163),0,Data4!AA$163)</f>
        <v>0</v>
      </c>
      <c r="U92" s="170">
        <f>IF(ISERROR(Data4!AB$163),0,Data4!AB$163)</f>
        <v>0</v>
      </c>
      <c r="V92" s="170">
        <f>IF(ISERROR(Data4!AC$163),0,Data4!AC$163)</f>
        <v>0</v>
      </c>
      <c r="W92" s="170">
        <f>IF(ISERROR(Data4!AD$163),0,Data4!AD$163)</f>
        <v>0</v>
      </c>
      <c r="X92" s="170">
        <f>IF(ISERROR(Data4!AE$163),0,Data4!AE$163)</f>
        <v>0</v>
      </c>
      <c r="Y92" s="170">
        <f>IF(ISERROR(Data4!AF$163),0,Data4!AF$163)</f>
        <v>0</v>
      </c>
      <c r="Z92" s="170">
        <f>IF(ISERROR(Data4!AG$163),0,Data4!AG$163)</f>
        <v>0</v>
      </c>
      <c r="AA92" s="170">
        <f>IF(ISERROR(Data4!AH$163),0,Data4!AH$163)</f>
        <v>0</v>
      </c>
      <c r="AB92" s="170">
        <f>IF(ISERROR(Data4!AI$163),0,Data4!AI$163)</f>
        <v>0</v>
      </c>
      <c r="AC92" s="170">
        <f>IF(ISERROR(Data4!AJ$163),0,Data4!AJ$163)</f>
        <v>0</v>
      </c>
      <c r="AD92" s="170">
        <f>IF(ISERROR(Data4!AK$163),0,Data4!AK$163)</f>
        <v>0</v>
      </c>
      <c r="AE92" s="170">
        <f>IF(ISERROR(Data4!AL$163),0,Data4!AL$163)</f>
        <v>0</v>
      </c>
      <c r="AF92" s="170">
        <f>IF(ISERROR(Data4!AM$163),0,Data4!AM$163)</f>
        <v>0</v>
      </c>
      <c r="AG92" s="170">
        <f>IF(ISERROR(Data4!AN$163),0,Data4!AN$163)</f>
        <v>0</v>
      </c>
      <c r="AH92" s="170">
        <f>IF(ISERROR(Data4!AO$163),0,Data4!AO$163)</f>
        <v>0</v>
      </c>
      <c r="AI92" s="170">
        <f>IF(ISERROR(Data4!AP$163),0,Data4!AP$163)</f>
        <v>0</v>
      </c>
      <c r="AJ92" s="170">
        <f>IF(ISERROR(Data4!AQ$163),0,Data4!AQ$163)</f>
        <v>0</v>
      </c>
      <c r="AO92" s="3"/>
      <c r="AP92" s="3"/>
    </row>
    <row r="93" spans="2:42" hidden="1">
      <c r="B93" s="200" t="s">
        <v>347</v>
      </c>
      <c r="C93" s="182" t="str">
        <f>Data4!D$164</f>
        <v>-</v>
      </c>
      <c r="D93" s="66">
        <f>F93+NPV(FDN,G93:INDEX(G93:AJ93,PAL))</f>
        <v>0</v>
      </c>
      <c r="E93" s="170">
        <f t="shared" si="29"/>
        <v>0</v>
      </c>
      <c r="F93" s="170">
        <f>IF(ISERROR(Data4!M$164),0,Data4!M$164)</f>
        <v>0</v>
      </c>
      <c r="G93" s="170">
        <f>IF(ISERROR(Data4!N$164),0,Data4!N$164)</f>
        <v>0</v>
      </c>
      <c r="H93" s="170">
        <f>IF(ISERROR(Data4!O$164),0,Data4!O$164)</f>
        <v>0</v>
      </c>
      <c r="I93" s="170">
        <f>IF(ISERROR(Data4!P$164),0,Data4!P$164)</f>
        <v>0</v>
      </c>
      <c r="J93" s="170">
        <f>IF(ISERROR(Data4!Q$164),0,Data4!Q$164)</f>
        <v>0</v>
      </c>
      <c r="K93" s="170">
        <f>IF(ISERROR(Data4!R$164),0,Data4!R$164)</f>
        <v>0</v>
      </c>
      <c r="L93" s="170">
        <f>IF(ISERROR(Data4!S$164),0,Data4!S$164)</f>
        <v>0</v>
      </c>
      <c r="M93" s="170">
        <f>IF(ISERROR(Data4!T$164),0,Data4!T$164)</f>
        <v>0</v>
      </c>
      <c r="N93" s="170">
        <f>IF(ISERROR(Data4!U$164),0,Data4!U$164)</f>
        <v>0</v>
      </c>
      <c r="O93" s="170">
        <f>IF(ISERROR(Data4!V$164),0,Data4!V$164)</f>
        <v>0</v>
      </c>
      <c r="P93" s="170">
        <f>IF(ISERROR(Data4!W$164),0,Data4!W$164)</f>
        <v>0</v>
      </c>
      <c r="Q93" s="170">
        <f>IF(ISERROR(Data4!X$164),0,Data4!X$164)</f>
        <v>0</v>
      </c>
      <c r="R93" s="170">
        <f>IF(ISERROR(Data4!Y$164),0,Data4!Y$164)</f>
        <v>0</v>
      </c>
      <c r="S93" s="170">
        <f>IF(ISERROR(Data4!Z$164),0,Data4!Z$164)</f>
        <v>0</v>
      </c>
      <c r="T93" s="170">
        <f>IF(ISERROR(Data4!AA$164),0,Data4!AA$164)</f>
        <v>0</v>
      </c>
      <c r="U93" s="170">
        <f>IF(ISERROR(Data4!AB$164),0,Data4!AB$164)</f>
        <v>0</v>
      </c>
      <c r="V93" s="170">
        <f>IF(ISERROR(Data4!AC$164),0,Data4!AC$164)</f>
        <v>0</v>
      </c>
      <c r="W93" s="170">
        <f>IF(ISERROR(Data4!AD$164),0,Data4!AD$164)</f>
        <v>0</v>
      </c>
      <c r="X93" s="170">
        <f>IF(ISERROR(Data4!AE$164),0,Data4!AE$164)</f>
        <v>0</v>
      </c>
      <c r="Y93" s="170">
        <f>IF(ISERROR(Data4!AF$164),0,Data4!AF$164)</f>
        <v>0</v>
      </c>
      <c r="Z93" s="170">
        <f>IF(ISERROR(Data4!AG$164),0,Data4!AG$164)</f>
        <v>0</v>
      </c>
      <c r="AA93" s="170">
        <f>IF(ISERROR(Data4!AH$164),0,Data4!AH$164)</f>
        <v>0</v>
      </c>
      <c r="AB93" s="170">
        <f>IF(ISERROR(Data4!AI$164),0,Data4!AI$164)</f>
        <v>0</v>
      </c>
      <c r="AC93" s="170">
        <f>IF(ISERROR(Data4!AJ$164),0,Data4!AJ$164)</f>
        <v>0</v>
      </c>
      <c r="AD93" s="170">
        <f>IF(ISERROR(Data4!AK$164),0,Data4!AK$164)</f>
        <v>0</v>
      </c>
      <c r="AE93" s="170">
        <f>IF(ISERROR(Data4!AL$164),0,Data4!AL$164)</f>
        <v>0</v>
      </c>
      <c r="AF93" s="170">
        <f>IF(ISERROR(Data4!AM$164),0,Data4!AM$164)</f>
        <v>0</v>
      </c>
      <c r="AG93" s="170">
        <f>IF(ISERROR(Data4!AN$164),0,Data4!AN$164)</f>
        <v>0</v>
      </c>
      <c r="AH93" s="170">
        <f>IF(ISERROR(Data4!AO$164),0,Data4!AO$164)</f>
        <v>0</v>
      </c>
      <c r="AI93" s="170">
        <f>IF(ISERROR(Data4!AP$164),0,Data4!AP$164)</f>
        <v>0</v>
      </c>
      <c r="AJ93" s="170">
        <f>IF(ISERROR(Data4!AQ$164),0,Data4!AQ$164)</f>
        <v>0</v>
      </c>
      <c r="AO93" s="3"/>
      <c r="AP93" s="3"/>
    </row>
    <row r="94" spans="2:42" hidden="1">
      <c r="B94" s="200" t="s">
        <v>348</v>
      </c>
      <c r="C94" s="182" t="str">
        <f>Data4!D$165</f>
        <v>-</v>
      </c>
      <c r="D94" s="66">
        <f>F94+NPV(FDN,G94:INDEX(G94:AJ94,PAL))</f>
        <v>0</v>
      </c>
      <c r="E94" s="170">
        <f t="shared" si="29"/>
        <v>0</v>
      </c>
      <c r="F94" s="170">
        <f>IF(ISERROR(Data4!M$165),0,Data4!M$165)</f>
        <v>0</v>
      </c>
      <c r="G94" s="170">
        <f>IF(ISERROR(Data4!N$165),0,Data4!N$165)</f>
        <v>0</v>
      </c>
      <c r="H94" s="170">
        <f>IF(ISERROR(Data4!O$165),0,Data4!O$165)</f>
        <v>0</v>
      </c>
      <c r="I94" s="170">
        <f>IF(ISERROR(Data4!P$165),0,Data4!P$165)</f>
        <v>0</v>
      </c>
      <c r="J94" s="170">
        <f>IF(ISERROR(Data4!Q$165),0,Data4!Q$165)</f>
        <v>0</v>
      </c>
      <c r="K94" s="170">
        <f>IF(ISERROR(Data4!R$165),0,Data4!R$165)</f>
        <v>0</v>
      </c>
      <c r="L94" s="170">
        <f>IF(ISERROR(Data4!S$165),0,Data4!S$165)</f>
        <v>0</v>
      </c>
      <c r="M94" s="170">
        <f>IF(ISERROR(Data4!T$165),0,Data4!T$165)</f>
        <v>0</v>
      </c>
      <c r="N94" s="170">
        <f>IF(ISERROR(Data4!U$165),0,Data4!U$165)</f>
        <v>0</v>
      </c>
      <c r="O94" s="170">
        <f>IF(ISERROR(Data4!V$165),0,Data4!V$165)</f>
        <v>0</v>
      </c>
      <c r="P94" s="170">
        <f>IF(ISERROR(Data4!W$165),0,Data4!W$165)</f>
        <v>0</v>
      </c>
      <c r="Q94" s="170">
        <f>IF(ISERROR(Data4!X$165),0,Data4!X$165)</f>
        <v>0</v>
      </c>
      <c r="R94" s="170">
        <f>IF(ISERROR(Data4!Y$165),0,Data4!Y$165)</f>
        <v>0</v>
      </c>
      <c r="S94" s="170">
        <f>IF(ISERROR(Data4!Z$165),0,Data4!Z$165)</f>
        <v>0</v>
      </c>
      <c r="T94" s="170">
        <f>IF(ISERROR(Data4!AA$165),0,Data4!AA$165)</f>
        <v>0</v>
      </c>
      <c r="U94" s="170">
        <f>IF(ISERROR(Data4!AB$165),0,Data4!AB$165)</f>
        <v>0</v>
      </c>
      <c r="V94" s="170">
        <f>IF(ISERROR(Data4!AC$165),0,Data4!AC$165)</f>
        <v>0</v>
      </c>
      <c r="W94" s="170">
        <f>IF(ISERROR(Data4!AD$165),0,Data4!AD$165)</f>
        <v>0</v>
      </c>
      <c r="X94" s="170">
        <f>IF(ISERROR(Data4!AE$165),0,Data4!AE$165)</f>
        <v>0</v>
      </c>
      <c r="Y94" s="170">
        <f>IF(ISERROR(Data4!AF$165),0,Data4!AF$165)</f>
        <v>0</v>
      </c>
      <c r="Z94" s="170">
        <f>IF(ISERROR(Data4!AG$165),0,Data4!AG$165)</f>
        <v>0</v>
      </c>
      <c r="AA94" s="170">
        <f>IF(ISERROR(Data4!AH$165),0,Data4!AH$165)</f>
        <v>0</v>
      </c>
      <c r="AB94" s="170">
        <f>IF(ISERROR(Data4!AI$165),0,Data4!AI$165)</f>
        <v>0</v>
      </c>
      <c r="AC94" s="170">
        <f>IF(ISERROR(Data4!AJ$165),0,Data4!AJ$165)</f>
        <v>0</v>
      </c>
      <c r="AD94" s="170">
        <f>IF(ISERROR(Data4!AK$165),0,Data4!AK$165)</f>
        <v>0</v>
      </c>
      <c r="AE94" s="170">
        <f>IF(ISERROR(Data4!AL$165),0,Data4!AL$165)</f>
        <v>0</v>
      </c>
      <c r="AF94" s="170">
        <f>IF(ISERROR(Data4!AM$165),0,Data4!AM$165)</f>
        <v>0</v>
      </c>
      <c r="AG94" s="170">
        <f>IF(ISERROR(Data4!AN$165),0,Data4!AN$165)</f>
        <v>0</v>
      </c>
      <c r="AH94" s="170">
        <f>IF(ISERROR(Data4!AO$165),0,Data4!AO$165)</f>
        <v>0</v>
      </c>
      <c r="AI94" s="170">
        <f>IF(ISERROR(Data4!AP$165),0,Data4!AP$165)</f>
        <v>0</v>
      </c>
      <c r="AJ94" s="170">
        <f>IF(ISERROR(Data4!AQ$165),0,Data4!AQ$165)</f>
        <v>0</v>
      </c>
      <c r="AO94" s="3"/>
      <c r="AP94" s="3"/>
    </row>
    <row r="95" spans="2:42" hidden="1">
      <c r="B95" s="200" t="s">
        <v>349</v>
      </c>
      <c r="C95" s="182" t="str">
        <f>Data4!D$166</f>
        <v>-</v>
      </c>
      <c r="D95" s="66">
        <f>F95+NPV(FDN,G95:INDEX(G95:AJ95,PAL))</f>
        <v>0</v>
      </c>
      <c r="E95" s="170">
        <f t="shared" si="29"/>
        <v>0</v>
      </c>
      <c r="F95" s="170">
        <f>IF(ISERROR(Data4!M$166),0,Data4!M$166)</f>
        <v>0</v>
      </c>
      <c r="G95" s="170">
        <f>IF(ISERROR(Data4!N$166),0,Data4!N$166)</f>
        <v>0</v>
      </c>
      <c r="H95" s="170">
        <f>IF(ISERROR(Data4!O$166),0,Data4!O$166)</f>
        <v>0</v>
      </c>
      <c r="I95" s="170">
        <f>IF(ISERROR(Data4!P$166),0,Data4!P$166)</f>
        <v>0</v>
      </c>
      <c r="J95" s="170">
        <f>IF(ISERROR(Data4!Q$166),0,Data4!Q$166)</f>
        <v>0</v>
      </c>
      <c r="K95" s="170">
        <f>IF(ISERROR(Data4!R$166),0,Data4!R$166)</f>
        <v>0</v>
      </c>
      <c r="L95" s="170">
        <f>IF(ISERROR(Data4!S$166),0,Data4!S$166)</f>
        <v>0</v>
      </c>
      <c r="M95" s="170">
        <f>IF(ISERROR(Data4!T$166),0,Data4!T$166)</f>
        <v>0</v>
      </c>
      <c r="N95" s="170">
        <f>IF(ISERROR(Data4!U$166),0,Data4!U$166)</f>
        <v>0</v>
      </c>
      <c r="O95" s="170">
        <f>IF(ISERROR(Data4!V$166),0,Data4!V$166)</f>
        <v>0</v>
      </c>
      <c r="P95" s="170">
        <f>IF(ISERROR(Data4!W$166),0,Data4!W$166)</f>
        <v>0</v>
      </c>
      <c r="Q95" s="170">
        <f>IF(ISERROR(Data4!X$166),0,Data4!X$166)</f>
        <v>0</v>
      </c>
      <c r="R95" s="170">
        <f>IF(ISERROR(Data4!Y$166),0,Data4!Y$166)</f>
        <v>0</v>
      </c>
      <c r="S95" s="170">
        <f>IF(ISERROR(Data4!Z$166),0,Data4!Z$166)</f>
        <v>0</v>
      </c>
      <c r="T95" s="170">
        <f>IF(ISERROR(Data4!AA$166),0,Data4!AA$166)</f>
        <v>0</v>
      </c>
      <c r="U95" s="170">
        <f>IF(ISERROR(Data4!AB$166),0,Data4!AB$166)</f>
        <v>0</v>
      </c>
      <c r="V95" s="170">
        <f>IF(ISERROR(Data4!AC$166),0,Data4!AC$166)</f>
        <v>0</v>
      </c>
      <c r="W95" s="170">
        <f>IF(ISERROR(Data4!AD$166),0,Data4!AD$166)</f>
        <v>0</v>
      </c>
      <c r="X95" s="170">
        <f>IF(ISERROR(Data4!AE$166),0,Data4!AE$166)</f>
        <v>0</v>
      </c>
      <c r="Y95" s="170">
        <f>IF(ISERROR(Data4!AF$166),0,Data4!AF$166)</f>
        <v>0</v>
      </c>
      <c r="Z95" s="170">
        <f>IF(ISERROR(Data4!AG$166),0,Data4!AG$166)</f>
        <v>0</v>
      </c>
      <c r="AA95" s="170">
        <f>IF(ISERROR(Data4!AH$166),0,Data4!AH$166)</f>
        <v>0</v>
      </c>
      <c r="AB95" s="170">
        <f>IF(ISERROR(Data4!AI$166),0,Data4!AI$166)</f>
        <v>0</v>
      </c>
      <c r="AC95" s="170">
        <f>IF(ISERROR(Data4!AJ$166),0,Data4!AJ$166)</f>
        <v>0</v>
      </c>
      <c r="AD95" s="170">
        <f>IF(ISERROR(Data4!AK$166),0,Data4!AK$166)</f>
        <v>0</v>
      </c>
      <c r="AE95" s="170">
        <f>IF(ISERROR(Data4!AL$166),0,Data4!AL$166)</f>
        <v>0</v>
      </c>
      <c r="AF95" s="170">
        <f>IF(ISERROR(Data4!AM$166),0,Data4!AM$166)</f>
        <v>0</v>
      </c>
      <c r="AG95" s="170">
        <f>IF(ISERROR(Data4!AN$166),0,Data4!AN$166)</f>
        <v>0</v>
      </c>
      <c r="AH95" s="170">
        <f>IF(ISERROR(Data4!AO$166),0,Data4!AO$166)</f>
        <v>0</v>
      </c>
      <c r="AI95" s="170">
        <f>IF(ISERROR(Data4!AP$166),0,Data4!AP$166)</f>
        <v>0</v>
      </c>
      <c r="AJ95" s="170">
        <f>IF(ISERROR(Data4!AQ$166),0,Data4!AQ$166)</f>
        <v>0</v>
      </c>
      <c r="AO95" s="3"/>
      <c r="AP95" s="3"/>
    </row>
    <row r="96" spans="2:42" hidden="1">
      <c r="B96" s="200" t="s">
        <v>350</v>
      </c>
      <c r="C96" s="182" t="str">
        <f>Data4!D$167</f>
        <v>-</v>
      </c>
      <c r="D96" s="66">
        <f>F96+NPV(FDN,G96:INDEX(G96:AJ96,PAL))</f>
        <v>0</v>
      </c>
      <c r="E96" s="170">
        <f t="shared" si="29"/>
        <v>0</v>
      </c>
      <c r="F96" s="170">
        <f>IF(ISERROR(Data4!M$167),0,Data4!M$167)</f>
        <v>0</v>
      </c>
      <c r="G96" s="170">
        <f>IF(ISERROR(Data4!N$167),0,Data4!N$167)</f>
        <v>0</v>
      </c>
      <c r="H96" s="170">
        <f>IF(ISERROR(Data4!O$167),0,Data4!O$167)</f>
        <v>0</v>
      </c>
      <c r="I96" s="170">
        <f>IF(ISERROR(Data4!P$167),0,Data4!P$167)</f>
        <v>0</v>
      </c>
      <c r="J96" s="170">
        <f>IF(ISERROR(Data4!Q$167),0,Data4!Q$167)</f>
        <v>0</v>
      </c>
      <c r="K96" s="170">
        <f>IF(ISERROR(Data4!R$167),0,Data4!R$167)</f>
        <v>0</v>
      </c>
      <c r="L96" s="170">
        <f>IF(ISERROR(Data4!S$167),0,Data4!S$167)</f>
        <v>0</v>
      </c>
      <c r="M96" s="170">
        <f>IF(ISERROR(Data4!T$167),0,Data4!T$167)</f>
        <v>0</v>
      </c>
      <c r="N96" s="170">
        <f>IF(ISERROR(Data4!U$167),0,Data4!U$167)</f>
        <v>0</v>
      </c>
      <c r="O96" s="170">
        <f>IF(ISERROR(Data4!V$167),0,Data4!V$167)</f>
        <v>0</v>
      </c>
      <c r="P96" s="170">
        <f>IF(ISERROR(Data4!W$167),0,Data4!W$167)</f>
        <v>0</v>
      </c>
      <c r="Q96" s="170">
        <f>IF(ISERROR(Data4!X$167),0,Data4!X$167)</f>
        <v>0</v>
      </c>
      <c r="R96" s="170">
        <f>IF(ISERROR(Data4!Y$167),0,Data4!Y$167)</f>
        <v>0</v>
      </c>
      <c r="S96" s="170">
        <f>IF(ISERROR(Data4!Z$167),0,Data4!Z$167)</f>
        <v>0</v>
      </c>
      <c r="T96" s="170">
        <f>IF(ISERROR(Data4!AA$167),0,Data4!AA$167)</f>
        <v>0</v>
      </c>
      <c r="U96" s="170">
        <f>IF(ISERROR(Data4!AB$167),0,Data4!AB$167)</f>
        <v>0</v>
      </c>
      <c r="V96" s="170">
        <f>IF(ISERROR(Data4!AC$167),0,Data4!AC$167)</f>
        <v>0</v>
      </c>
      <c r="W96" s="170">
        <f>IF(ISERROR(Data4!AD$167),0,Data4!AD$167)</f>
        <v>0</v>
      </c>
      <c r="X96" s="170">
        <f>IF(ISERROR(Data4!AE$167),0,Data4!AE$167)</f>
        <v>0</v>
      </c>
      <c r="Y96" s="170">
        <f>IF(ISERROR(Data4!AF$167),0,Data4!AF$167)</f>
        <v>0</v>
      </c>
      <c r="Z96" s="170">
        <f>IF(ISERROR(Data4!AG$167),0,Data4!AG$167)</f>
        <v>0</v>
      </c>
      <c r="AA96" s="170">
        <f>IF(ISERROR(Data4!AH$167),0,Data4!AH$167)</f>
        <v>0</v>
      </c>
      <c r="AB96" s="170">
        <f>IF(ISERROR(Data4!AI$167),0,Data4!AI$167)</f>
        <v>0</v>
      </c>
      <c r="AC96" s="170">
        <f>IF(ISERROR(Data4!AJ$167),0,Data4!AJ$167)</f>
        <v>0</v>
      </c>
      <c r="AD96" s="170">
        <f>IF(ISERROR(Data4!AK$167),0,Data4!AK$167)</f>
        <v>0</v>
      </c>
      <c r="AE96" s="170">
        <f>IF(ISERROR(Data4!AL$167),0,Data4!AL$167)</f>
        <v>0</v>
      </c>
      <c r="AF96" s="170">
        <f>IF(ISERROR(Data4!AM$167),0,Data4!AM$167)</f>
        <v>0</v>
      </c>
      <c r="AG96" s="170">
        <f>IF(ISERROR(Data4!AN$167),0,Data4!AN$167)</f>
        <v>0</v>
      </c>
      <c r="AH96" s="170">
        <f>IF(ISERROR(Data4!AO$167),0,Data4!AO$167)</f>
        <v>0</v>
      </c>
      <c r="AI96" s="170">
        <f>IF(ISERROR(Data4!AP$167),0,Data4!AP$167)</f>
        <v>0</v>
      </c>
      <c r="AJ96" s="170">
        <f>IF(ISERROR(Data4!AQ$167),0,Data4!AQ$167)</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Data4!D$169</f>
        <v>-</v>
      </c>
      <c r="D98" s="66">
        <f>F98+NPV(FDN,G98:INDEX(G98:AJ98,PAL))</f>
        <v>0</v>
      </c>
      <c r="E98" s="66">
        <f>SUMIF($F$5:$AJ$5,"&lt;="&amp;PAL,$F98:$AJ98)</f>
        <v>0</v>
      </c>
      <c r="F98" s="170">
        <f>IF(ISERROR(Data4!M$169),0,Data4!M$169)</f>
        <v>0</v>
      </c>
      <c r="G98" s="170">
        <f>IF(ISERROR(Data4!N$169),0,Data4!N$169)</f>
        <v>0</v>
      </c>
      <c r="H98" s="170">
        <f>IF(ISERROR(Data4!O$169),0,Data4!O$169)</f>
        <v>0</v>
      </c>
      <c r="I98" s="170">
        <f>IF(ISERROR(Data4!P$169),0,Data4!P$169)</f>
        <v>0</v>
      </c>
      <c r="J98" s="170">
        <f>IF(ISERROR(Data4!Q$169),0,Data4!Q$169)</f>
        <v>0</v>
      </c>
      <c r="K98" s="170">
        <f>IF(ISERROR(Data4!R$169),0,Data4!R$169)</f>
        <v>0</v>
      </c>
      <c r="L98" s="170">
        <f>IF(ISERROR(Data4!S$169),0,Data4!S$169)</f>
        <v>0</v>
      </c>
      <c r="M98" s="170">
        <f>IF(ISERROR(Data4!T$169),0,Data4!T$169)</f>
        <v>0</v>
      </c>
      <c r="N98" s="170">
        <f>IF(ISERROR(Data4!U$169),0,Data4!U$169)</f>
        <v>0</v>
      </c>
      <c r="O98" s="170">
        <f>IF(ISERROR(Data4!V$169),0,Data4!V$169)</f>
        <v>0</v>
      </c>
      <c r="P98" s="170">
        <f>IF(ISERROR(Data4!W$169),0,Data4!W$169)</f>
        <v>0</v>
      </c>
      <c r="Q98" s="170">
        <f>IF(ISERROR(Data4!X$169),0,Data4!X$169)</f>
        <v>0</v>
      </c>
      <c r="R98" s="170">
        <f>IF(ISERROR(Data4!Y$169),0,Data4!Y$169)</f>
        <v>0</v>
      </c>
      <c r="S98" s="170">
        <f>IF(ISERROR(Data4!Z$169),0,Data4!Z$169)</f>
        <v>0</v>
      </c>
      <c r="T98" s="170">
        <f>IF(ISERROR(Data4!AA$169),0,Data4!AA$169)</f>
        <v>0</v>
      </c>
      <c r="U98" s="170">
        <f>IF(ISERROR(Data4!AB$169),0,Data4!AB$169)</f>
        <v>0</v>
      </c>
      <c r="V98" s="170">
        <f>IF(ISERROR(Data4!AC$169),0,Data4!AC$169)</f>
        <v>0</v>
      </c>
      <c r="W98" s="170">
        <f>IF(ISERROR(Data4!AD$169),0,Data4!AD$169)</f>
        <v>0</v>
      </c>
      <c r="X98" s="170">
        <f>IF(ISERROR(Data4!AE$169),0,Data4!AE$169)</f>
        <v>0</v>
      </c>
      <c r="Y98" s="170">
        <f>IF(ISERROR(Data4!AF$169),0,Data4!AF$169)</f>
        <v>0</v>
      </c>
      <c r="Z98" s="170">
        <f>IF(ISERROR(Data4!AG$169),0,Data4!AG$169)</f>
        <v>0</v>
      </c>
      <c r="AA98" s="170">
        <f>IF(ISERROR(Data4!AH$169),0,Data4!AH$169)</f>
        <v>0</v>
      </c>
      <c r="AB98" s="170">
        <f>IF(ISERROR(Data4!AI$169),0,Data4!AI$169)</f>
        <v>0</v>
      </c>
      <c r="AC98" s="170">
        <f>IF(ISERROR(Data4!AJ$169),0,Data4!AJ$169)</f>
        <v>0</v>
      </c>
      <c r="AD98" s="170">
        <f>IF(ISERROR(Data4!AK$169),0,Data4!AK$169)</f>
        <v>0</v>
      </c>
      <c r="AE98" s="170">
        <f>IF(ISERROR(Data4!AL$169),0,Data4!AL$169)</f>
        <v>0</v>
      </c>
      <c r="AF98" s="170">
        <f>IF(ISERROR(Data4!AM$169),0,Data4!AM$169)</f>
        <v>0</v>
      </c>
      <c r="AG98" s="170">
        <f>IF(ISERROR(Data4!AN$169),0,Data4!AN$169)</f>
        <v>0</v>
      </c>
      <c r="AH98" s="170">
        <f>IF(ISERROR(Data4!AO$169),0,Data4!AO$169)</f>
        <v>0</v>
      </c>
      <c r="AI98" s="170">
        <f>IF(ISERROR(Data4!AP$169),0,Data4!AP$169)</f>
        <v>0</v>
      </c>
      <c r="AJ98" s="170">
        <f>IF(ISERROR(Data4!AQ$169),0,Data4!AQ$169)</f>
        <v>0</v>
      </c>
      <c r="AO98" s="3"/>
      <c r="AP98" s="3"/>
    </row>
    <row r="99" spans="2:42" hidden="1">
      <c r="B99" s="200" t="s">
        <v>352</v>
      </c>
      <c r="C99" s="182" t="str">
        <f>Data4!D$170</f>
        <v>-</v>
      </c>
      <c r="D99" s="66">
        <f>F99+NPV(FDN,G99:INDEX(G99:AJ99,PAL))</f>
        <v>0</v>
      </c>
      <c r="E99" s="66">
        <f>SUMIF($F$5:$AJ$5,"&lt;="&amp;PAL,$F99:$AJ99)</f>
        <v>0</v>
      </c>
      <c r="F99" s="170">
        <f>IF(ISERROR(Data4!M$170),0,Data4!M$170)</f>
        <v>0</v>
      </c>
      <c r="G99" s="170">
        <f>IF(ISERROR(Data4!N$170),0,Data4!N$170)</f>
        <v>0</v>
      </c>
      <c r="H99" s="170">
        <f>IF(ISERROR(Data4!O$170),0,Data4!O$170)</f>
        <v>0</v>
      </c>
      <c r="I99" s="170">
        <f>IF(ISERROR(Data4!P$170),0,Data4!P$170)</f>
        <v>0</v>
      </c>
      <c r="J99" s="170">
        <f>IF(ISERROR(Data4!Q$170),0,Data4!Q$170)</f>
        <v>0</v>
      </c>
      <c r="K99" s="170">
        <f>IF(ISERROR(Data4!R$170),0,Data4!R$170)</f>
        <v>0</v>
      </c>
      <c r="L99" s="170">
        <f>IF(ISERROR(Data4!S$170),0,Data4!S$170)</f>
        <v>0</v>
      </c>
      <c r="M99" s="170">
        <f>IF(ISERROR(Data4!T$170),0,Data4!T$170)</f>
        <v>0</v>
      </c>
      <c r="N99" s="170">
        <f>IF(ISERROR(Data4!U$170),0,Data4!U$170)</f>
        <v>0</v>
      </c>
      <c r="O99" s="170">
        <f>IF(ISERROR(Data4!V$170),0,Data4!V$170)</f>
        <v>0</v>
      </c>
      <c r="P99" s="170">
        <f>IF(ISERROR(Data4!W$170),0,Data4!W$170)</f>
        <v>0</v>
      </c>
      <c r="Q99" s="170">
        <f>IF(ISERROR(Data4!X$170),0,Data4!X$170)</f>
        <v>0</v>
      </c>
      <c r="R99" s="170">
        <f>IF(ISERROR(Data4!Y$170),0,Data4!Y$170)</f>
        <v>0</v>
      </c>
      <c r="S99" s="170">
        <f>IF(ISERROR(Data4!Z$170),0,Data4!Z$170)</f>
        <v>0</v>
      </c>
      <c r="T99" s="170">
        <f>IF(ISERROR(Data4!AA$170),0,Data4!AA$170)</f>
        <v>0</v>
      </c>
      <c r="U99" s="170">
        <f>IF(ISERROR(Data4!AB$170),0,Data4!AB$170)</f>
        <v>0</v>
      </c>
      <c r="V99" s="170">
        <f>IF(ISERROR(Data4!AC$170),0,Data4!AC$170)</f>
        <v>0</v>
      </c>
      <c r="W99" s="170">
        <f>IF(ISERROR(Data4!AD$170),0,Data4!AD$170)</f>
        <v>0</v>
      </c>
      <c r="X99" s="170">
        <f>IF(ISERROR(Data4!AE$170),0,Data4!AE$170)</f>
        <v>0</v>
      </c>
      <c r="Y99" s="170">
        <f>IF(ISERROR(Data4!AF$170),0,Data4!AF$170)</f>
        <v>0</v>
      </c>
      <c r="Z99" s="170">
        <f>IF(ISERROR(Data4!AG$170),0,Data4!AG$170)</f>
        <v>0</v>
      </c>
      <c r="AA99" s="170">
        <f>IF(ISERROR(Data4!AH$170),0,Data4!AH$170)</f>
        <v>0</v>
      </c>
      <c r="AB99" s="170">
        <f>IF(ISERROR(Data4!AI$170),0,Data4!AI$170)</f>
        <v>0</v>
      </c>
      <c r="AC99" s="170">
        <f>IF(ISERROR(Data4!AJ$170),0,Data4!AJ$170)</f>
        <v>0</v>
      </c>
      <c r="AD99" s="170">
        <f>IF(ISERROR(Data4!AK$170),0,Data4!AK$170)</f>
        <v>0</v>
      </c>
      <c r="AE99" s="170">
        <f>IF(ISERROR(Data4!AL$170),0,Data4!AL$170)</f>
        <v>0</v>
      </c>
      <c r="AF99" s="170">
        <f>IF(ISERROR(Data4!AM$170),0,Data4!AM$170)</f>
        <v>0</v>
      </c>
      <c r="AG99" s="170">
        <f>IF(ISERROR(Data4!AN$170),0,Data4!AN$170)</f>
        <v>0</v>
      </c>
      <c r="AH99" s="170">
        <f>IF(ISERROR(Data4!AO$170),0,Data4!AO$170)</f>
        <v>0</v>
      </c>
      <c r="AI99" s="170">
        <f>IF(ISERROR(Data4!AP$170),0,Data4!AP$170)</f>
        <v>0</v>
      </c>
      <c r="AJ99" s="170">
        <f>IF(ISERROR(Data4!AQ$170),0,Data4!AQ$170)</f>
        <v>0</v>
      </c>
      <c r="AO99" s="3"/>
      <c r="AP99" s="3"/>
    </row>
    <row r="100" spans="2:42" hidden="1">
      <c r="B100" s="200" t="s">
        <v>353</v>
      </c>
      <c r="C100" s="182" t="str">
        <f>Data4!D$171</f>
        <v>-</v>
      </c>
      <c r="D100" s="66">
        <f>F100+NPV(FDN,G100:INDEX(G100:AJ100,PAL))</f>
        <v>0</v>
      </c>
      <c r="E100" s="66">
        <f>SUMIF($F$5:$AJ$5,"&lt;="&amp;PAL,$F100:$AJ100)</f>
        <v>0</v>
      </c>
      <c r="F100" s="170">
        <f>IF(ISERROR(Data4!M$171),0,Data4!M$171)</f>
        <v>0</v>
      </c>
      <c r="G100" s="170">
        <f>IF(ISERROR(Data4!N$171),0,Data4!N$171)</f>
        <v>0</v>
      </c>
      <c r="H100" s="170">
        <f>IF(ISERROR(Data4!O$171),0,Data4!O$171)</f>
        <v>0</v>
      </c>
      <c r="I100" s="170">
        <f>IF(ISERROR(Data4!P$171),0,Data4!P$171)</f>
        <v>0</v>
      </c>
      <c r="J100" s="170">
        <f>IF(ISERROR(Data4!Q$171),0,Data4!Q$171)</f>
        <v>0</v>
      </c>
      <c r="K100" s="170">
        <f>IF(ISERROR(Data4!R$171),0,Data4!R$171)</f>
        <v>0</v>
      </c>
      <c r="L100" s="170">
        <f>IF(ISERROR(Data4!S$171),0,Data4!S$171)</f>
        <v>0</v>
      </c>
      <c r="M100" s="170">
        <f>IF(ISERROR(Data4!T$171),0,Data4!T$171)</f>
        <v>0</v>
      </c>
      <c r="N100" s="170">
        <f>IF(ISERROR(Data4!U$171),0,Data4!U$171)</f>
        <v>0</v>
      </c>
      <c r="O100" s="170">
        <f>IF(ISERROR(Data4!V$171),0,Data4!V$171)</f>
        <v>0</v>
      </c>
      <c r="P100" s="170">
        <f>IF(ISERROR(Data4!W$171),0,Data4!W$171)</f>
        <v>0</v>
      </c>
      <c r="Q100" s="170">
        <f>IF(ISERROR(Data4!X$171),0,Data4!X$171)</f>
        <v>0</v>
      </c>
      <c r="R100" s="170">
        <f>IF(ISERROR(Data4!Y$171),0,Data4!Y$171)</f>
        <v>0</v>
      </c>
      <c r="S100" s="170">
        <f>IF(ISERROR(Data4!Z$171),0,Data4!Z$171)</f>
        <v>0</v>
      </c>
      <c r="T100" s="170">
        <f>IF(ISERROR(Data4!AA$171),0,Data4!AA$171)</f>
        <v>0</v>
      </c>
      <c r="U100" s="170">
        <f>IF(ISERROR(Data4!AB$171),0,Data4!AB$171)</f>
        <v>0</v>
      </c>
      <c r="V100" s="170">
        <f>IF(ISERROR(Data4!AC$171),0,Data4!AC$171)</f>
        <v>0</v>
      </c>
      <c r="W100" s="170">
        <f>IF(ISERROR(Data4!AD$171),0,Data4!AD$171)</f>
        <v>0</v>
      </c>
      <c r="X100" s="170">
        <f>IF(ISERROR(Data4!AE$171),0,Data4!AE$171)</f>
        <v>0</v>
      </c>
      <c r="Y100" s="170">
        <f>IF(ISERROR(Data4!AF$171),0,Data4!AF$171)</f>
        <v>0</v>
      </c>
      <c r="Z100" s="170">
        <f>IF(ISERROR(Data4!AG$171),0,Data4!AG$171)</f>
        <v>0</v>
      </c>
      <c r="AA100" s="170">
        <f>IF(ISERROR(Data4!AH$171),0,Data4!AH$171)</f>
        <v>0</v>
      </c>
      <c r="AB100" s="170">
        <f>IF(ISERROR(Data4!AI$171),0,Data4!AI$171)</f>
        <v>0</v>
      </c>
      <c r="AC100" s="170">
        <f>IF(ISERROR(Data4!AJ$171),0,Data4!AJ$171)</f>
        <v>0</v>
      </c>
      <c r="AD100" s="170">
        <f>IF(ISERROR(Data4!AK$171),0,Data4!AK$171)</f>
        <v>0</v>
      </c>
      <c r="AE100" s="170">
        <f>IF(ISERROR(Data4!AL$171),0,Data4!AL$171)</f>
        <v>0</v>
      </c>
      <c r="AF100" s="170">
        <f>IF(ISERROR(Data4!AM$171),0,Data4!AM$171)</f>
        <v>0</v>
      </c>
      <c r="AG100" s="170">
        <f>IF(ISERROR(Data4!AN$171),0,Data4!AN$171)</f>
        <v>0</v>
      </c>
      <c r="AH100" s="170">
        <f>IF(ISERROR(Data4!AO$171),0,Data4!AO$171)</f>
        <v>0</v>
      </c>
      <c r="AI100" s="170">
        <f>IF(ISERROR(Data4!AP$171),0,Data4!AP$171)</f>
        <v>0</v>
      </c>
      <c r="AJ100" s="170">
        <f>IF(ISERROR(Data4!AQ$171),0,Data4!AQ$171)</f>
        <v>0</v>
      </c>
      <c r="AO100" s="3"/>
      <c r="AP100" s="3"/>
    </row>
  </sheetData>
  <sheetProtection algorithmName="SHA-512" hashValue="qsICllVv8k4S6S3Ol7LtT1wkawkIwQzhe8XvqFK+zPLf2MpYhPkXJxH9PODcdn2N5iPUY9DUMbzwYTZrE7xI0Q==" saltValue="mlOwQH9VSoP9+oSD8oHsEA==" spinCount="100000" sheet="1" objects="1" scenarios="1"/>
  <mergeCells count="5">
    <mergeCell ref="B86:C86"/>
    <mergeCell ref="C2:E2"/>
    <mergeCell ref="C3:E3"/>
    <mergeCell ref="C4:E4"/>
    <mergeCell ref="AP4:AY4"/>
  </mergeCells>
  <conditionalFormatting sqref="B7:C48 B56:C56 B49:B55 B57:B59">
    <cfRule type="expression" dxfId="109" priority="4" stopIfTrue="1">
      <formula>$AO7=1</formula>
    </cfRule>
  </conditionalFormatting>
  <conditionalFormatting sqref="C4:E4">
    <cfRule type="expression" dxfId="108" priority="3" stopIfTrue="1">
      <formula>LEN($C$4)&gt;0</formula>
    </cfRule>
  </conditionalFormatting>
  <conditionalFormatting sqref="B88:C100">
    <cfRule type="expression" dxfId="107" priority="5" stopIfTrue="1">
      <formula>#REF!=1</formula>
    </cfRule>
  </conditionalFormatting>
  <conditionalFormatting sqref="C57:C59">
    <cfRule type="expression" dxfId="106"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H48" sqref="H48:U48"/>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4" t="s">
        <v>342</v>
      </c>
      <c r="B1" s="125" t="s">
        <v>343</v>
      </c>
      <c r="C1" s="126" t="s">
        <v>344</v>
      </c>
      <c r="D1" s="126" t="s">
        <v>982</v>
      </c>
      <c r="E1" s="127"/>
      <c r="F1" s="128" t="s">
        <v>359</v>
      </c>
      <c r="G1" s="128" t="s">
        <v>360</v>
      </c>
      <c r="H1" s="129" t="s">
        <v>361</v>
      </c>
    </row>
    <row r="2" spans="1:8" ht="38.25">
      <c r="A2" s="31" t="s">
        <v>6</v>
      </c>
      <c r="B2" s="28" t="s">
        <v>299</v>
      </c>
      <c r="C2" s="38" t="s">
        <v>70</v>
      </c>
      <c r="D2" s="40">
        <f t="shared" ref="D2" si="0">VALUE(IFERROR(1/(1+C2),"1"))</f>
        <v>1</v>
      </c>
      <c r="E2" s="46" t="s">
        <v>288</v>
      </c>
      <c r="F2" s="22" t="str">
        <f>IF(LEN('1'!I38)=0,"",'1'!I38)</f>
        <v/>
      </c>
      <c r="G2" s="22" t="e">
        <f>INDEX(Data0!$C$88:$D$137,MATCH(F2,Data0!$D$88:$D$137,0),1)</f>
        <v>#N/A</v>
      </c>
      <c r="H2" s="47" t="str">
        <f>IF(ISERROR(G2),"",G2)</f>
        <v/>
      </c>
    </row>
    <row r="3" spans="1:8" ht="51">
      <c r="A3" s="33" t="s">
        <v>7</v>
      </c>
      <c r="B3" s="29" t="s">
        <v>8</v>
      </c>
      <c r="C3" s="39">
        <v>0.21</v>
      </c>
      <c r="D3" s="39">
        <f>VALUE(IFERROR(1/(1+C3),"1"))</f>
        <v>0.82644628099173556</v>
      </c>
      <c r="E3" s="48" t="s">
        <v>289</v>
      </c>
      <c r="F3" s="23" t="str">
        <f>IF(LEN('1'!K38)=0,"",'1'!K38)</f>
        <v/>
      </c>
      <c r="G3" s="23" t="e">
        <f>INDEX(Data0!$C$88:$D$137,MATCH(F3,Data0!$D$88:$D$137,0),1)</f>
        <v>#N/A</v>
      </c>
      <c r="H3" s="49" t="str">
        <f>IF(ISERROR(G3),"",G3)</f>
        <v/>
      </c>
    </row>
    <row r="4" spans="1:8" ht="51">
      <c r="A4" s="31" t="s">
        <v>9</v>
      </c>
      <c r="B4" s="28" t="s">
        <v>10</v>
      </c>
      <c r="C4" s="40">
        <v>0.21</v>
      </c>
      <c r="D4" s="40">
        <f t="shared" ref="D4:D24" si="1">VALUE(IFERROR(1/(1+C4),"1"))</f>
        <v>0.82644628099173556</v>
      </c>
      <c r="E4" s="46" t="s">
        <v>290</v>
      </c>
      <c r="F4" s="22" t="str">
        <f>IF(LEN('1'!M38)=0,"",'1'!M38)</f>
        <v/>
      </c>
      <c r="G4" s="22" t="e">
        <f>INDEX(Data0!$C$88:$D$137,MATCH(F4,Data0!$D$88:$D$137,0),1)</f>
        <v>#N/A</v>
      </c>
      <c r="H4" s="47" t="str">
        <f>IF(ISERROR(G4),"",G4)</f>
        <v/>
      </c>
    </row>
    <row r="5" spans="1:8" ht="26.25" thickBot="1">
      <c r="A5" s="33" t="s">
        <v>11</v>
      </c>
      <c r="B5" s="29" t="s">
        <v>12</v>
      </c>
      <c r="C5" s="39">
        <v>0.21</v>
      </c>
      <c r="D5" s="39">
        <f t="shared" si="1"/>
        <v>0.82644628099173556</v>
      </c>
      <c r="E5" s="50" t="s">
        <v>291</v>
      </c>
      <c r="F5" s="51" t="str">
        <f>IF(LEN('1'!O38)=0,"",'1'!O38)</f>
        <v/>
      </c>
      <c r="G5" s="51" t="e">
        <f>INDEX(Data0!$C$88:$D$137,MATCH(F5,Data0!$D$88:$D$137,0),1)</f>
        <v>#N/A</v>
      </c>
      <c r="H5" s="52" t="str">
        <f>IF(ISERROR(G5),"",G5)</f>
        <v/>
      </c>
    </row>
    <row r="6" spans="1:8">
      <c r="A6" s="31" t="s">
        <v>13</v>
      </c>
      <c r="B6" s="28" t="s">
        <v>14</v>
      </c>
      <c r="C6" s="40">
        <v>0.21</v>
      </c>
      <c r="D6" s="40">
        <f t="shared" si="1"/>
        <v>0.82644628099173556</v>
      </c>
    </row>
    <row r="7" spans="1:8" ht="38.25">
      <c r="A7" s="33" t="s">
        <v>15</v>
      </c>
      <c r="B7" s="30" t="s">
        <v>327</v>
      </c>
      <c r="C7" s="41">
        <v>0.21</v>
      </c>
      <c r="D7" s="41">
        <f t="shared" si="1"/>
        <v>0.82644628099173556</v>
      </c>
    </row>
    <row r="8" spans="1:8">
      <c r="A8" s="31" t="s">
        <v>16</v>
      </c>
      <c r="B8" s="28" t="s">
        <v>17</v>
      </c>
      <c r="C8" s="43" t="s">
        <v>70</v>
      </c>
      <c r="D8" s="40">
        <f t="shared" si="1"/>
        <v>1</v>
      </c>
    </row>
    <row r="9" spans="1:8">
      <c r="A9" s="33" t="s">
        <v>18</v>
      </c>
      <c r="B9" s="29" t="s">
        <v>300</v>
      </c>
      <c r="C9" s="42">
        <v>0.21</v>
      </c>
      <c r="D9" s="39">
        <f t="shared" si="1"/>
        <v>0.82644628099173556</v>
      </c>
    </row>
    <row r="10" spans="1:8">
      <c r="A10" s="31" t="s">
        <v>301</v>
      </c>
      <c r="B10" s="28" t="s">
        <v>19</v>
      </c>
      <c r="C10" s="43">
        <v>0.21</v>
      </c>
      <c r="D10" s="40">
        <f t="shared" si="1"/>
        <v>0.82644628099173556</v>
      </c>
    </row>
    <row r="11" spans="1:8">
      <c r="A11" s="33" t="s">
        <v>20</v>
      </c>
      <c r="B11" s="29" t="s">
        <v>27</v>
      </c>
      <c r="C11" s="44" t="s">
        <v>70</v>
      </c>
      <c r="D11" s="39">
        <v>0.82644628099173556</v>
      </c>
    </row>
    <row r="12" spans="1:8">
      <c r="A12" s="31" t="s">
        <v>21</v>
      </c>
      <c r="B12" s="28" t="s">
        <v>29</v>
      </c>
      <c r="C12" s="38" t="s">
        <v>70</v>
      </c>
      <c r="D12" s="40">
        <f t="shared" si="1"/>
        <v>1</v>
      </c>
    </row>
    <row r="13" spans="1:8">
      <c r="A13" s="33" t="s">
        <v>22</v>
      </c>
      <c r="B13" s="29" t="s">
        <v>30</v>
      </c>
      <c r="C13" s="42">
        <v>0.21</v>
      </c>
      <c r="D13" s="39">
        <f t="shared" si="1"/>
        <v>0.82644628099173556</v>
      </c>
    </row>
    <row r="14" spans="1:8">
      <c r="A14" s="31" t="s">
        <v>23</v>
      </c>
      <c r="B14" s="28" t="s">
        <v>31</v>
      </c>
      <c r="C14" s="43">
        <v>0.21</v>
      </c>
      <c r="D14" s="40">
        <f t="shared" si="1"/>
        <v>0.82644628099173556</v>
      </c>
    </row>
    <row r="15" spans="1:8">
      <c r="A15" s="33" t="s">
        <v>24</v>
      </c>
      <c r="B15" s="29" t="s">
        <v>302</v>
      </c>
      <c r="C15" s="44" t="s">
        <v>70</v>
      </c>
      <c r="D15" s="39">
        <f t="shared" si="1"/>
        <v>1</v>
      </c>
    </row>
    <row r="16" spans="1:8">
      <c r="A16" s="31" t="s">
        <v>25</v>
      </c>
      <c r="B16" s="28" t="s">
        <v>303</v>
      </c>
      <c r="C16" s="38" t="s">
        <v>70</v>
      </c>
      <c r="D16" s="40">
        <f t="shared" si="1"/>
        <v>1</v>
      </c>
    </row>
    <row r="17" spans="1:21">
      <c r="A17" s="33" t="s">
        <v>304</v>
      </c>
      <c r="B17" s="29" t="s">
        <v>33</v>
      </c>
      <c r="C17" s="44" t="s">
        <v>70</v>
      </c>
      <c r="D17" s="39">
        <f t="shared" si="1"/>
        <v>1</v>
      </c>
    </row>
    <row r="18" spans="1:21">
      <c r="A18" s="31" t="s">
        <v>305</v>
      </c>
      <c r="B18" s="28" t="s">
        <v>35</v>
      </c>
      <c r="C18" s="43">
        <v>0.21</v>
      </c>
      <c r="D18" s="40">
        <f t="shared" si="1"/>
        <v>0.82644628099173556</v>
      </c>
    </row>
    <row r="19" spans="1:21">
      <c r="A19" s="33" t="s">
        <v>306</v>
      </c>
      <c r="B19" s="29" t="s">
        <v>37</v>
      </c>
      <c r="C19" s="44" t="s">
        <v>70</v>
      </c>
      <c r="D19" s="39">
        <f t="shared" si="1"/>
        <v>1</v>
      </c>
    </row>
    <row r="20" spans="1:21">
      <c r="A20" s="31" t="s">
        <v>307</v>
      </c>
      <c r="B20" s="28" t="s">
        <v>39</v>
      </c>
      <c r="C20" s="43">
        <v>0.21</v>
      </c>
      <c r="D20" s="40">
        <f t="shared" si="1"/>
        <v>0.82644628099173556</v>
      </c>
    </row>
    <row r="21" spans="1:21">
      <c r="A21" s="33" t="s">
        <v>308</v>
      </c>
      <c r="B21" s="29" t="s">
        <v>309</v>
      </c>
      <c r="C21" s="42">
        <v>0.21</v>
      </c>
      <c r="D21" s="39">
        <f t="shared" si="1"/>
        <v>0.82644628099173556</v>
      </c>
    </row>
    <row r="22" spans="1:21">
      <c r="A22" s="31" t="s">
        <v>310</v>
      </c>
      <c r="B22" s="28" t="s">
        <v>47</v>
      </c>
      <c r="C22" s="43">
        <v>0.21</v>
      </c>
      <c r="D22" s="40">
        <f t="shared" si="1"/>
        <v>0.82644628099173556</v>
      </c>
    </row>
    <row r="23" spans="1:21">
      <c r="A23" s="33" t="s">
        <v>311</v>
      </c>
      <c r="B23" s="29" t="s">
        <v>45</v>
      </c>
      <c r="C23" s="42">
        <v>0.21</v>
      </c>
      <c r="D23" s="39">
        <f t="shared" si="1"/>
        <v>0.82644628099173556</v>
      </c>
    </row>
    <row r="24" spans="1:21" ht="13.5" thickBot="1">
      <c r="A24" s="36" t="s">
        <v>312</v>
      </c>
      <c r="B24" s="45" t="s">
        <v>313</v>
      </c>
      <c r="C24" s="37" t="s">
        <v>70</v>
      </c>
      <c r="D24" s="529">
        <f t="shared" si="1"/>
        <v>1</v>
      </c>
    </row>
    <row r="25" spans="1:21" ht="13.5" thickBot="1"/>
    <row r="26" spans="1:21" ht="13.5" thickBot="1">
      <c r="A26" s="598" t="s">
        <v>372</v>
      </c>
      <c r="B26" s="599"/>
      <c r="C26" s="599"/>
      <c r="D26" s="599"/>
      <c r="E26" s="599"/>
      <c r="F26" s="599"/>
      <c r="G26" s="599"/>
      <c r="H26" s="599"/>
      <c r="I26" s="599"/>
      <c r="J26" s="599"/>
      <c r="K26" s="599"/>
      <c r="L26" s="599"/>
      <c r="M26" s="599"/>
      <c r="N26" s="599"/>
      <c r="O26" s="599"/>
      <c r="P26" s="599"/>
      <c r="Q26" s="599"/>
      <c r="R26" s="599"/>
      <c r="S26" s="599"/>
      <c r="T26" s="599"/>
      <c r="U26" s="600"/>
    </row>
    <row r="27" spans="1:21" ht="51">
      <c r="A27" s="124" t="s">
        <v>342</v>
      </c>
      <c r="B27" s="131" t="s">
        <v>343</v>
      </c>
      <c r="C27" s="132" t="s">
        <v>355</v>
      </c>
      <c r="D27" s="133" t="s">
        <v>356</v>
      </c>
      <c r="E27" s="133" t="s">
        <v>357</v>
      </c>
      <c r="F27" s="134" t="s">
        <v>358</v>
      </c>
      <c r="G27" s="135" t="s">
        <v>362</v>
      </c>
      <c r="H27" s="132" t="s">
        <v>114</v>
      </c>
      <c r="I27" s="133" t="s">
        <v>115</v>
      </c>
      <c r="J27" s="133" t="s">
        <v>116</v>
      </c>
      <c r="K27" s="133" t="s">
        <v>117</v>
      </c>
      <c r="L27" s="133" t="s">
        <v>118</v>
      </c>
      <c r="M27" s="133" t="s">
        <v>119</v>
      </c>
      <c r="N27" s="133" t="s">
        <v>120</v>
      </c>
      <c r="O27" s="133" t="s">
        <v>121</v>
      </c>
      <c r="P27" s="133" t="s">
        <v>122</v>
      </c>
      <c r="Q27" s="133" t="s">
        <v>123</v>
      </c>
      <c r="R27" s="133" t="s">
        <v>124</v>
      </c>
      <c r="S27" s="133" t="s">
        <v>125</v>
      </c>
      <c r="T27" s="246" t="s">
        <v>126</v>
      </c>
      <c r="U27" s="129" t="s">
        <v>1164</v>
      </c>
    </row>
    <row r="28" spans="1:21">
      <c r="A28" s="31" t="s">
        <v>6</v>
      </c>
      <c r="B28" s="32" t="s">
        <v>299</v>
      </c>
      <c r="C28" s="136" t="e">
        <f>INDEX($H28:$U28,1,MATCH($H$2,$H$27:$U$27,0))</f>
        <v>#N/A</v>
      </c>
      <c r="D28" s="137" t="e">
        <f>INDEX($H28:$U28,1,MATCH($H$3,$H$27:$U$27,0))</f>
        <v>#N/A</v>
      </c>
      <c r="E28" s="32" t="e">
        <f>INDEX($H28:$U28,1,MATCH($H$4,$H$27:$U$27,0))</f>
        <v>#N/A</v>
      </c>
      <c r="F28" s="32" t="e">
        <f>INDEX($H28:$U28,1,MATCH($H$5,$H$27:$U$27,0))</f>
        <v>#N/A</v>
      </c>
      <c r="G28" s="138" t="s">
        <v>70</v>
      </c>
      <c r="H28" s="136" t="s">
        <v>70</v>
      </c>
      <c r="I28" s="137" t="s">
        <v>70</v>
      </c>
      <c r="J28" s="137" t="s">
        <v>70</v>
      </c>
      <c r="K28" s="137" t="s">
        <v>70</v>
      </c>
      <c r="L28" s="137" t="s">
        <v>70</v>
      </c>
      <c r="M28" s="137" t="s">
        <v>70</v>
      </c>
      <c r="N28" s="137" t="s">
        <v>70</v>
      </c>
      <c r="O28" s="137" t="s">
        <v>70</v>
      </c>
      <c r="P28" s="137" t="s">
        <v>70</v>
      </c>
      <c r="Q28" s="137" t="s">
        <v>70</v>
      </c>
      <c r="R28" s="137" t="s">
        <v>70</v>
      </c>
      <c r="S28" s="137" t="s">
        <v>70</v>
      </c>
      <c r="T28" s="28" t="s">
        <v>70</v>
      </c>
      <c r="U28" s="32" t="str">
        <f>S28</f>
        <v>-</v>
      </c>
    </row>
    <row r="29" spans="1:21">
      <c r="A29" s="33" t="s">
        <v>7</v>
      </c>
      <c r="B29" s="34" t="s">
        <v>8</v>
      </c>
      <c r="C29" s="139" t="e">
        <f t="shared" ref="C29:C50" si="2">INDEX($H29:$U29,1,MATCH($H$2,$H$27:$U$27,0))</f>
        <v>#N/A</v>
      </c>
      <c r="D29" s="140" t="e">
        <f t="shared" ref="D29:D50" si="3">INDEX($H29:$U29,1,MATCH($H$3,$H$27:$U$27,0))</f>
        <v>#N/A</v>
      </c>
      <c r="E29" s="34" t="e">
        <f t="shared" ref="E29:E50" si="4">INDEX($H29:$U29,1,MATCH($H$4,$H$27:$U$27,0))</f>
        <v>#N/A</v>
      </c>
      <c r="F29" s="34" t="e">
        <f t="shared" ref="F29:F50" si="5">INDEX($H29:$U29,1,MATCH($H$5,$H$27:$U$27,0))</f>
        <v>#N/A</v>
      </c>
      <c r="G29" s="141">
        <v>1</v>
      </c>
      <c r="H29" s="139">
        <v>1</v>
      </c>
      <c r="I29" s="140">
        <v>1</v>
      </c>
      <c r="J29" s="140">
        <v>1</v>
      </c>
      <c r="K29" s="140">
        <v>1</v>
      </c>
      <c r="L29" s="140">
        <v>1</v>
      </c>
      <c r="M29" s="140">
        <v>1</v>
      </c>
      <c r="N29" s="140">
        <v>1</v>
      </c>
      <c r="O29" s="140">
        <v>1</v>
      </c>
      <c r="P29" s="140">
        <v>1</v>
      </c>
      <c r="Q29" s="140">
        <v>1</v>
      </c>
      <c r="R29" s="140">
        <v>1</v>
      </c>
      <c r="S29" s="140">
        <v>1</v>
      </c>
      <c r="T29" s="29">
        <v>1</v>
      </c>
      <c r="U29" s="34">
        <f t="shared" ref="U29:U43" si="6">S29</f>
        <v>1</v>
      </c>
    </row>
    <row r="30" spans="1:21">
      <c r="A30" s="31" t="s">
        <v>9</v>
      </c>
      <c r="B30" s="32" t="s">
        <v>10</v>
      </c>
      <c r="C30" s="136" t="e">
        <f t="shared" si="2"/>
        <v>#N/A</v>
      </c>
      <c r="D30" s="137" t="e">
        <f t="shared" si="3"/>
        <v>#N/A</v>
      </c>
      <c r="E30" s="32" t="e">
        <f t="shared" si="4"/>
        <v>#N/A</v>
      </c>
      <c r="F30" s="32" t="e">
        <f t="shared" si="5"/>
        <v>#N/A</v>
      </c>
      <c r="G30" s="138">
        <v>1</v>
      </c>
      <c r="H30" s="136">
        <v>1</v>
      </c>
      <c r="I30" s="137">
        <v>1</v>
      </c>
      <c r="J30" s="137">
        <v>1</v>
      </c>
      <c r="K30" s="137">
        <v>1</v>
      </c>
      <c r="L30" s="137">
        <v>1</v>
      </c>
      <c r="M30" s="137">
        <v>1</v>
      </c>
      <c r="N30" s="137">
        <v>1</v>
      </c>
      <c r="O30" s="137">
        <v>1</v>
      </c>
      <c r="P30" s="137">
        <v>1</v>
      </c>
      <c r="Q30" s="137">
        <v>1</v>
      </c>
      <c r="R30" s="137">
        <v>1</v>
      </c>
      <c r="S30" s="137">
        <v>1</v>
      </c>
      <c r="T30" s="28">
        <v>1</v>
      </c>
      <c r="U30" s="32">
        <f t="shared" si="6"/>
        <v>1</v>
      </c>
    </row>
    <row r="31" spans="1:21">
      <c r="A31" s="33" t="s">
        <v>11</v>
      </c>
      <c r="B31" s="34" t="s">
        <v>12</v>
      </c>
      <c r="C31" s="139" t="e">
        <f t="shared" si="2"/>
        <v>#N/A</v>
      </c>
      <c r="D31" s="140" t="e">
        <f t="shared" si="3"/>
        <v>#N/A</v>
      </c>
      <c r="E31" s="34" t="e">
        <f t="shared" si="4"/>
        <v>#N/A</v>
      </c>
      <c r="F31" s="34" t="e">
        <f t="shared" si="5"/>
        <v>#N/A</v>
      </c>
      <c r="G31" s="141" t="s">
        <v>363</v>
      </c>
      <c r="H31" s="139">
        <v>0.90100000000000002</v>
      </c>
      <c r="I31" s="140">
        <v>0.90200000000000002</v>
      </c>
      <c r="J31" s="140">
        <v>0.90200000000000002</v>
      </c>
      <c r="K31" s="140">
        <v>0.89900000000000002</v>
      </c>
      <c r="L31" s="140">
        <v>0.90100000000000002</v>
      </c>
      <c r="M31" s="140">
        <v>0.90100000000000002</v>
      </c>
      <c r="N31" s="140">
        <v>0.90100000000000002</v>
      </c>
      <c r="O31" s="140">
        <v>0.90100000000000002</v>
      </c>
      <c r="P31" s="140">
        <v>0.89900000000000002</v>
      </c>
      <c r="Q31" s="140">
        <v>0.90100000000000002</v>
      </c>
      <c r="R31" s="140">
        <v>0.90100000000000002</v>
      </c>
      <c r="S31" s="140">
        <v>0.90100000000000002</v>
      </c>
      <c r="T31" s="29">
        <v>0.90100000000000002</v>
      </c>
      <c r="U31" s="34">
        <v>0.90100000000000002</v>
      </c>
    </row>
    <row r="32" spans="1:21">
      <c r="A32" s="31" t="s">
        <v>13</v>
      </c>
      <c r="B32" s="32" t="s">
        <v>14</v>
      </c>
      <c r="C32" s="136" t="e">
        <f t="shared" si="2"/>
        <v>#N/A</v>
      </c>
      <c r="D32" s="137" t="e">
        <f t="shared" si="3"/>
        <v>#N/A</v>
      </c>
      <c r="E32" s="32" t="e">
        <f t="shared" si="4"/>
        <v>#N/A</v>
      </c>
      <c r="F32" s="32" t="e">
        <f t="shared" si="5"/>
        <v>#N/A</v>
      </c>
      <c r="G32" s="138" t="s">
        <v>364</v>
      </c>
      <c r="H32" s="136">
        <v>0.91800000000000004</v>
      </c>
      <c r="I32" s="137">
        <v>0.92500000000000004</v>
      </c>
      <c r="J32" s="137">
        <v>0.92500000000000004</v>
      </c>
      <c r="K32" s="137">
        <v>0.91600000000000004</v>
      </c>
      <c r="L32" s="137">
        <v>0.92</v>
      </c>
      <c r="M32" s="137">
        <v>0.92</v>
      </c>
      <c r="N32" s="137">
        <v>0.91900000000000004</v>
      </c>
      <c r="O32" s="137">
        <v>0.92</v>
      </c>
      <c r="P32" s="137">
        <v>0.91900000000000004</v>
      </c>
      <c r="Q32" s="137">
        <v>0.91800000000000004</v>
      </c>
      <c r="R32" s="137">
        <v>0.91800000000000004</v>
      </c>
      <c r="S32" s="137">
        <v>0.91900000000000004</v>
      </c>
      <c r="T32" s="28">
        <v>0.91900000000000004</v>
      </c>
      <c r="U32" s="32">
        <v>0.91900000000000004</v>
      </c>
    </row>
    <row r="33" spans="1:21" ht="38.25">
      <c r="A33" s="33" t="s">
        <v>15</v>
      </c>
      <c r="B33" s="35" t="s">
        <v>327</v>
      </c>
      <c r="C33" s="139" t="e">
        <f t="shared" si="2"/>
        <v>#N/A</v>
      </c>
      <c r="D33" s="140" t="e">
        <f t="shared" si="3"/>
        <v>#N/A</v>
      </c>
      <c r="E33" s="34" t="e">
        <f t="shared" si="4"/>
        <v>#N/A</v>
      </c>
      <c r="F33" s="34" t="e">
        <f t="shared" si="5"/>
        <v>#N/A</v>
      </c>
      <c r="G33" s="141" t="s">
        <v>365</v>
      </c>
      <c r="H33" s="139">
        <v>0.97799999999999998</v>
      </c>
      <c r="I33" s="140">
        <v>0.97799999999999998</v>
      </c>
      <c r="J33" s="140">
        <v>0.97799999999999998</v>
      </c>
      <c r="K33" s="140">
        <v>0.97799999999999998</v>
      </c>
      <c r="L33" s="140">
        <v>0.97799999999999998</v>
      </c>
      <c r="M33" s="140">
        <v>0.97799999999999998</v>
      </c>
      <c r="N33" s="140">
        <v>0.97799999999999998</v>
      </c>
      <c r="O33" s="140">
        <v>0.97799999999999998</v>
      </c>
      <c r="P33" s="140">
        <v>0.97799999999999998</v>
      </c>
      <c r="Q33" s="140">
        <v>0.97799999999999998</v>
      </c>
      <c r="R33" s="140">
        <v>0.97799999999999998</v>
      </c>
      <c r="S33" s="140">
        <v>0.97799999999999998</v>
      </c>
      <c r="T33" s="29">
        <v>0.97799999999999998</v>
      </c>
      <c r="U33" s="34">
        <v>0.97799999999999998</v>
      </c>
    </row>
    <row r="34" spans="1:21">
      <c r="A34" s="31" t="s">
        <v>16</v>
      </c>
      <c r="B34" s="32" t="s">
        <v>17</v>
      </c>
      <c r="C34" s="136" t="e">
        <f t="shared" si="2"/>
        <v>#N/A</v>
      </c>
      <c r="D34" s="137" t="e">
        <f t="shared" si="3"/>
        <v>#N/A</v>
      </c>
      <c r="E34" s="32" t="e">
        <f t="shared" si="4"/>
        <v>#N/A</v>
      </c>
      <c r="F34" s="32" t="e">
        <f t="shared" si="5"/>
        <v>#N/A</v>
      </c>
      <c r="G34" s="138" t="s">
        <v>365</v>
      </c>
      <c r="H34" s="136">
        <v>0.97799999999999998</v>
      </c>
      <c r="I34" s="137">
        <v>0.97799999999999998</v>
      </c>
      <c r="J34" s="137">
        <v>0.97799999999999998</v>
      </c>
      <c r="K34" s="137">
        <v>0.97799999999999998</v>
      </c>
      <c r="L34" s="137">
        <v>0.97799999999999998</v>
      </c>
      <c r="M34" s="137">
        <v>0.97799999999999998</v>
      </c>
      <c r="N34" s="137">
        <v>0.97799999999999998</v>
      </c>
      <c r="O34" s="137">
        <v>0.97799999999999998</v>
      </c>
      <c r="P34" s="137">
        <v>0.97799999999999998</v>
      </c>
      <c r="Q34" s="137">
        <v>0.97799999999999998</v>
      </c>
      <c r="R34" s="137">
        <v>0.97799999999999998</v>
      </c>
      <c r="S34" s="137">
        <v>0.97799999999999998</v>
      </c>
      <c r="T34" s="28">
        <v>0.97799999999999998</v>
      </c>
      <c r="U34" s="32">
        <v>0.97799999999999998</v>
      </c>
    </row>
    <row r="35" spans="1:21">
      <c r="A35" s="33" t="s">
        <v>18</v>
      </c>
      <c r="B35" s="34" t="s">
        <v>300</v>
      </c>
      <c r="C35" s="139" t="e">
        <f t="shared" si="2"/>
        <v>#N/A</v>
      </c>
      <c r="D35" s="140" t="e">
        <f t="shared" si="3"/>
        <v>#N/A</v>
      </c>
      <c r="E35" s="34" t="e">
        <f t="shared" si="4"/>
        <v>#N/A</v>
      </c>
      <c r="F35" s="34" t="e">
        <f t="shared" si="5"/>
        <v>#N/A</v>
      </c>
      <c r="G35" s="141" t="s">
        <v>366</v>
      </c>
      <c r="H35" s="139">
        <v>0.998</v>
      </c>
      <c r="I35" s="140">
        <v>0.998</v>
      </c>
      <c r="J35" s="140">
        <v>0.998</v>
      </c>
      <c r="K35" s="140">
        <v>0.998</v>
      </c>
      <c r="L35" s="140">
        <v>0.998</v>
      </c>
      <c r="M35" s="140">
        <v>0.998</v>
      </c>
      <c r="N35" s="140">
        <v>0.998</v>
      </c>
      <c r="O35" s="140">
        <v>0.998</v>
      </c>
      <c r="P35" s="140">
        <v>0.998</v>
      </c>
      <c r="Q35" s="140">
        <v>0.998</v>
      </c>
      <c r="R35" s="140">
        <v>0.998</v>
      </c>
      <c r="S35" s="140">
        <v>0.998</v>
      </c>
      <c r="T35" s="29">
        <v>0.998</v>
      </c>
      <c r="U35" s="34">
        <f t="shared" si="6"/>
        <v>0.998</v>
      </c>
    </row>
    <row r="36" spans="1:21" ht="25.5">
      <c r="A36" s="31" t="s">
        <v>301</v>
      </c>
      <c r="B36" s="32" t="s">
        <v>19</v>
      </c>
      <c r="C36" s="136" t="e">
        <f t="shared" si="2"/>
        <v>#N/A</v>
      </c>
      <c r="D36" s="137" t="e">
        <f t="shared" si="3"/>
        <v>#N/A</v>
      </c>
      <c r="E36" s="32" t="e">
        <f t="shared" si="4"/>
        <v>#N/A</v>
      </c>
      <c r="F36" s="32" t="e">
        <f t="shared" si="5"/>
        <v>#N/A</v>
      </c>
      <c r="G36" s="142" t="s">
        <v>367</v>
      </c>
      <c r="H36" s="136">
        <v>0.91</v>
      </c>
      <c r="I36" s="137">
        <v>0.91400000000000003</v>
      </c>
      <c r="J36" s="137">
        <v>0.91400000000000003</v>
      </c>
      <c r="K36" s="137">
        <v>0.90800000000000003</v>
      </c>
      <c r="L36" s="137">
        <v>0.91200000000000003</v>
      </c>
      <c r="M36" s="137">
        <v>0.91400000000000003</v>
      </c>
      <c r="N36" s="137">
        <v>0.91</v>
      </c>
      <c r="O36" s="137">
        <v>0.90700000000000003</v>
      </c>
      <c r="P36" s="137">
        <v>0.90900000000000003</v>
      </c>
      <c r="Q36" s="137">
        <v>0.91</v>
      </c>
      <c r="R36" s="137">
        <v>0.91</v>
      </c>
      <c r="S36" s="137">
        <v>0.91</v>
      </c>
      <c r="T36" s="28">
        <v>0.91</v>
      </c>
      <c r="U36" s="32">
        <v>0.91</v>
      </c>
    </row>
    <row r="37" spans="1:21">
      <c r="A37" s="33" t="s">
        <v>20</v>
      </c>
      <c r="B37" s="34" t="s">
        <v>27</v>
      </c>
      <c r="C37" s="139" t="e">
        <f t="shared" si="2"/>
        <v>#N/A</v>
      </c>
      <c r="D37" s="140" t="e">
        <f t="shared" si="3"/>
        <v>#N/A</v>
      </c>
      <c r="E37" s="34" t="e">
        <f t="shared" si="4"/>
        <v>#N/A</v>
      </c>
      <c r="F37" s="34" t="e">
        <f t="shared" si="5"/>
        <v>#N/A</v>
      </c>
      <c r="G37" s="141">
        <v>1</v>
      </c>
      <c r="H37" s="139">
        <v>1</v>
      </c>
      <c r="I37" s="140">
        <v>1</v>
      </c>
      <c r="J37" s="140">
        <v>1</v>
      </c>
      <c r="K37" s="140">
        <v>1</v>
      </c>
      <c r="L37" s="140">
        <v>1</v>
      </c>
      <c r="M37" s="140">
        <v>1</v>
      </c>
      <c r="N37" s="140">
        <v>1</v>
      </c>
      <c r="O37" s="140">
        <v>1</v>
      </c>
      <c r="P37" s="140">
        <v>1</v>
      </c>
      <c r="Q37" s="140">
        <v>1</v>
      </c>
      <c r="R37" s="140">
        <v>1</v>
      </c>
      <c r="S37" s="140">
        <v>1</v>
      </c>
      <c r="T37" s="29">
        <v>1</v>
      </c>
      <c r="U37" s="34">
        <f t="shared" si="6"/>
        <v>1</v>
      </c>
    </row>
    <row r="38" spans="1:21">
      <c r="A38" s="31" t="s">
        <v>21</v>
      </c>
      <c r="B38" s="32" t="s">
        <v>29</v>
      </c>
      <c r="C38" s="136" t="e">
        <f t="shared" si="2"/>
        <v>#N/A</v>
      </c>
      <c r="D38" s="137" t="e">
        <f t="shared" si="3"/>
        <v>#N/A</v>
      </c>
      <c r="E38" s="32" t="e">
        <f t="shared" si="4"/>
        <v>#N/A</v>
      </c>
      <c r="F38" s="32" t="e">
        <f t="shared" si="5"/>
        <v>#N/A</v>
      </c>
      <c r="G38" s="138" t="s">
        <v>70</v>
      </c>
      <c r="H38" s="136" t="s">
        <v>70</v>
      </c>
      <c r="I38" s="137" t="s">
        <v>70</v>
      </c>
      <c r="J38" s="137" t="s">
        <v>70</v>
      </c>
      <c r="K38" s="137" t="s">
        <v>70</v>
      </c>
      <c r="L38" s="137" t="s">
        <v>70</v>
      </c>
      <c r="M38" s="137" t="s">
        <v>70</v>
      </c>
      <c r="N38" s="137" t="s">
        <v>70</v>
      </c>
      <c r="O38" s="137" t="s">
        <v>70</v>
      </c>
      <c r="P38" s="137" t="s">
        <v>70</v>
      </c>
      <c r="Q38" s="137" t="s">
        <v>70</v>
      </c>
      <c r="R38" s="137" t="s">
        <v>70</v>
      </c>
      <c r="S38" s="137" t="s">
        <v>70</v>
      </c>
      <c r="T38" s="28" t="s">
        <v>70</v>
      </c>
      <c r="U38" s="32" t="str">
        <f t="shared" si="6"/>
        <v>-</v>
      </c>
    </row>
    <row r="39" spans="1:21">
      <c r="A39" s="33" t="s">
        <v>22</v>
      </c>
      <c r="B39" s="34" t="s">
        <v>30</v>
      </c>
      <c r="C39" s="139" t="e">
        <f t="shared" si="2"/>
        <v>#N/A</v>
      </c>
      <c r="D39" s="140" t="e">
        <f t="shared" si="3"/>
        <v>#N/A</v>
      </c>
      <c r="E39" s="34" t="e">
        <f t="shared" si="4"/>
        <v>#N/A</v>
      </c>
      <c r="F39" s="34" t="e">
        <f t="shared" si="5"/>
        <v>#N/A</v>
      </c>
      <c r="G39" s="141">
        <v>1</v>
      </c>
      <c r="H39" s="139">
        <v>1</v>
      </c>
      <c r="I39" s="140">
        <v>1</v>
      </c>
      <c r="J39" s="140">
        <v>1</v>
      </c>
      <c r="K39" s="140">
        <v>1</v>
      </c>
      <c r="L39" s="140">
        <v>1</v>
      </c>
      <c r="M39" s="140">
        <v>1</v>
      </c>
      <c r="N39" s="140">
        <v>1</v>
      </c>
      <c r="O39" s="140">
        <v>1</v>
      </c>
      <c r="P39" s="140">
        <v>1</v>
      </c>
      <c r="Q39" s="140">
        <v>1</v>
      </c>
      <c r="R39" s="140">
        <v>1</v>
      </c>
      <c r="S39" s="140">
        <v>1</v>
      </c>
      <c r="T39" s="29">
        <v>1</v>
      </c>
      <c r="U39" s="34">
        <f t="shared" si="6"/>
        <v>1</v>
      </c>
    </row>
    <row r="40" spans="1:21">
      <c r="A40" s="31" t="s">
        <v>23</v>
      </c>
      <c r="B40" s="32" t="s">
        <v>31</v>
      </c>
      <c r="C40" s="136" t="e">
        <f t="shared" si="2"/>
        <v>#N/A</v>
      </c>
      <c r="D40" s="137" t="e">
        <f t="shared" si="3"/>
        <v>#N/A</v>
      </c>
      <c r="E40" s="32" t="e">
        <f t="shared" si="4"/>
        <v>#N/A</v>
      </c>
      <c r="F40" s="32" t="e">
        <f t="shared" si="5"/>
        <v>#N/A</v>
      </c>
      <c r="G40" s="138">
        <v>1</v>
      </c>
      <c r="H40" s="136">
        <v>1</v>
      </c>
      <c r="I40" s="137">
        <v>1</v>
      </c>
      <c r="J40" s="137">
        <v>1</v>
      </c>
      <c r="K40" s="137">
        <v>1</v>
      </c>
      <c r="L40" s="137">
        <v>1</v>
      </c>
      <c r="M40" s="137">
        <v>1</v>
      </c>
      <c r="N40" s="137">
        <v>1</v>
      </c>
      <c r="O40" s="137">
        <v>1</v>
      </c>
      <c r="P40" s="137">
        <v>1</v>
      </c>
      <c r="Q40" s="137">
        <v>1</v>
      </c>
      <c r="R40" s="137">
        <v>1</v>
      </c>
      <c r="S40" s="137">
        <v>1</v>
      </c>
      <c r="T40" s="28">
        <v>1</v>
      </c>
      <c r="U40" s="32">
        <f t="shared" si="6"/>
        <v>1</v>
      </c>
    </row>
    <row r="41" spans="1:21">
      <c r="A41" s="33" t="s">
        <v>24</v>
      </c>
      <c r="B41" s="34" t="s">
        <v>302</v>
      </c>
      <c r="C41" s="139" t="e">
        <f t="shared" si="2"/>
        <v>#N/A</v>
      </c>
      <c r="D41" s="140" t="e">
        <f t="shared" si="3"/>
        <v>#N/A</v>
      </c>
      <c r="E41" s="34" t="e">
        <f t="shared" si="4"/>
        <v>#N/A</v>
      </c>
      <c r="F41" s="34" t="e">
        <f t="shared" si="5"/>
        <v>#N/A</v>
      </c>
      <c r="G41" s="141">
        <v>1</v>
      </c>
      <c r="H41" s="139">
        <v>1</v>
      </c>
      <c r="I41" s="140">
        <v>1</v>
      </c>
      <c r="J41" s="140">
        <v>1</v>
      </c>
      <c r="K41" s="140">
        <v>1</v>
      </c>
      <c r="L41" s="140">
        <v>1</v>
      </c>
      <c r="M41" s="140">
        <v>1</v>
      </c>
      <c r="N41" s="140">
        <v>1</v>
      </c>
      <c r="O41" s="140">
        <v>1</v>
      </c>
      <c r="P41" s="140">
        <v>1</v>
      </c>
      <c r="Q41" s="140">
        <v>1</v>
      </c>
      <c r="R41" s="140">
        <v>1</v>
      </c>
      <c r="S41" s="140">
        <v>1</v>
      </c>
      <c r="T41" s="29">
        <v>1</v>
      </c>
      <c r="U41" s="34">
        <f t="shared" si="6"/>
        <v>1</v>
      </c>
    </row>
    <row r="42" spans="1:21">
      <c r="A42" s="31" t="s">
        <v>25</v>
      </c>
      <c r="B42" s="32" t="s">
        <v>303</v>
      </c>
      <c r="C42" s="136" t="e">
        <f t="shared" si="2"/>
        <v>#N/A</v>
      </c>
      <c r="D42" s="137" t="e">
        <f t="shared" si="3"/>
        <v>#N/A</v>
      </c>
      <c r="E42" s="32" t="e">
        <f t="shared" si="4"/>
        <v>#N/A</v>
      </c>
      <c r="F42" s="32" t="e">
        <f t="shared" si="5"/>
        <v>#N/A</v>
      </c>
      <c r="G42" s="138" t="s">
        <v>70</v>
      </c>
      <c r="H42" s="136" t="s">
        <v>70</v>
      </c>
      <c r="I42" s="137" t="s">
        <v>70</v>
      </c>
      <c r="J42" s="137" t="s">
        <v>70</v>
      </c>
      <c r="K42" s="137" t="s">
        <v>70</v>
      </c>
      <c r="L42" s="137" t="s">
        <v>70</v>
      </c>
      <c r="M42" s="137" t="s">
        <v>70</v>
      </c>
      <c r="N42" s="137" t="s">
        <v>70</v>
      </c>
      <c r="O42" s="137" t="s">
        <v>70</v>
      </c>
      <c r="P42" s="137" t="s">
        <v>70</v>
      </c>
      <c r="Q42" s="137" t="s">
        <v>70</v>
      </c>
      <c r="R42" s="137" t="s">
        <v>70</v>
      </c>
      <c r="S42" s="137" t="s">
        <v>70</v>
      </c>
      <c r="T42" s="28" t="s">
        <v>70</v>
      </c>
      <c r="U42" s="32" t="str">
        <f t="shared" si="6"/>
        <v>-</v>
      </c>
    </row>
    <row r="43" spans="1:21">
      <c r="A43" s="33" t="s">
        <v>304</v>
      </c>
      <c r="B43" s="34" t="s">
        <v>33</v>
      </c>
      <c r="C43" s="139" t="e">
        <f t="shared" si="2"/>
        <v>#N/A</v>
      </c>
      <c r="D43" s="140" t="e">
        <f t="shared" si="3"/>
        <v>#N/A</v>
      </c>
      <c r="E43" s="34" t="e">
        <f t="shared" si="4"/>
        <v>#N/A</v>
      </c>
      <c r="F43" s="34" t="e">
        <f t="shared" si="5"/>
        <v>#N/A</v>
      </c>
      <c r="G43" s="141" t="s">
        <v>70</v>
      </c>
      <c r="H43" s="139" t="s">
        <v>70</v>
      </c>
      <c r="I43" s="140" t="s">
        <v>70</v>
      </c>
      <c r="J43" s="140" t="s">
        <v>70</v>
      </c>
      <c r="K43" s="140" t="s">
        <v>70</v>
      </c>
      <c r="L43" s="140" t="s">
        <v>70</v>
      </c>
      <c r="M43" s="140" t="s">
        <v>70</v>
      </c>
      <c r="N43" s="140" t="s">
        <v>70</v>
      </c>
      <c r="O43" s="140" t="s">
        <v>70</v>
      </c>
      <c r="P43" s="140" t="s">
        <v>70</v>
      </c>
      <c r="Q43" s="140" t="s">
        <v>70</v>
      </c>
      <c r="R43" s="140" t="s">
        <v>70</v>
      </c>
      <c r="S43" s="140" t="s">
        <v>70</v>
      </c>
      <c r="T43" s="29" t="s">
        <v>70</v>
      </c>
      <c r="U43" s="34" t="str">
        <f t="shared" si="6"/>
        <v>-</v>
      </c>
    </row>
    <row r="44" spans="1:21">
      <c r="A44" s="31" t="s">
        <v>305</v>
      </c>
      <c r="B44" s="32" t="s">
        <v>35</v>
      </c>
      <c r="C44" s="136" t="e">
        <f t="shared" si="2"/>
        <v>#N/A</v>
      </c>
      <c r="D44" s="137" t="e">
        <f t="shared" si="3"/>
        <v>#N/A</v>
      </c>
      <c r="E44" s="32" t="e">
        <f t="shared" si="4"/>
        <v>#N/A</v>
      </c>
      <c r="F44" s="32" t="e">
        <f t="shared" si="5"/>
        <v>#N/A</v>
      </c>
      <c r="G44" s="138" t="s">
        <v>371</v>
      </c>
      <c r="H44" s="136">
        <v>0.97699999999999998</v>
      </c>
      <c r="I44" s="137">
        <v>0.97699999999999998</v>
      </c>
      <c r="J44" s="137">
        <v>0.97699999999999998</v>
      </c>
      <c r="K44" s="137">
        <v>0.97699999999999998</v>
      </c>
      <c r="L44" s="137">
        <v>0.97699999999999998</v>
      </c>
      <c r="M44" s="137">
        <v>0.97699999999999998</v>
      </c>
      <c r="N44" s="137">
        <v>0.97699999999999998</v>
      </c>
      <c r="O44" s="137">
        <v>0.97699999999999998</v>
      </c>
      <c r="P44" s="137">
        <v>0.97699999999999998</v>
      </c>
      <c r="Q44" s="137">
        <v>0.97699999999999998</v>
      </c>
      <c r="R44" s="137">
        <v>0.97699999999999998</v>
      </c>
      <c r="S44" s="137">
        <v>0.97699999999999998</v>
      </c>
      <c r="T44" s="28">
        <v>0.97699999999999998</v>
      </c>
      <c r="U44" s="32">
        <v>0.97699999999999998</v>
      </c>
    </row>
    <row r="45" spans="1:21">
      <c r="A45" s="33" t="s">
        <v>306</v>
      </c>
      <c r="B45" s="34" t="s">
        <v>37</v>
      </c>
      <c r="C45" s="139" t="e">
        <f t="shared" si="2"/>
        <v>#N/A</v>
      </c>
      <c r="D45" s="140" t="e">
        <f t="shared" si="3"/>
        <v>#N/A</v>
      </c>
      <c r="E45" s="34" t="e">
        <f t="shared" si="4"/>
        <v>#N/A</v>
      </c>
      <c r="F45" s="34" t="e">
        <f t="shared" si="5"/>
        <v>#N/A</v>
      </c>
      <c r="G45" s="141" t="s">
        <v>365</v>
      </c>
      <c r="H45" s="139">
        <v>0.97799999999999998</v>
      </c>
      <c r="I45" s="140">
        <v>0.97799999999999998</v>
      </c>
      <c r="J45" s="140">
        <v>0.97799999999999998</v>
      </c>
      <c r="K45" s="140">
        <v>0.97799999999999998</v>
      </c>
      <c r="L45" s="140">
        <v>0.97799999999999998</v>
      </c>
      <c r="M45" s="140">
        <v>0.97799999999999998</v>
      </c>
      <c r="N45" s="140">
        <v>0.97799999999999998</v>
      </c>
      <c r="O45" s="140">
        <v>0.97799999999999998</v>
      </c>
      <c r="P45" s="140">
        <v>0.97799999999999998</v>
      </c>
      <c r="Q45" s="140">
        <v>0.97799999999999998</v>
      </c>
      <c r="R45" s="140">
        <v>0.97799999999999998</v>
      </c>
      <c r="S45" s="140">
        <v>0.97799999999999998</v>
      </c>
      <c r="T45" s="29">
        <v>0.97799999999999998</v>
      </c>
      <c r="U45" s="34">
        <v>0.97799999999999998</v>
      </c>
    </row>
    <row r="46" spans="1:21">
      <c r="A46" s="31" t="s">
        <v>307</v>
      </c>
      <c r="B46" s="32" t="s">
        <v>39</v>
      </c>
      <c r="C46" s="136" t="e">
        <f t="shared" si="2"/>
        <v>#N/A</v>
      </c>
      <c r="D46" s="137" t="e">
        <f t="shared" si="3"/>
        <v>#N/A</v>
      </c>
      <c r="E46" s="32" t="e">
        <f t="shared" si="4"/>
        <v>#N/A</v>
      </c>
      <c r="F46" s="32" t="e">
        <f t="shared" si="5"/>
        <v>#N/A</v>
      </c>
      <c r="G46" s="138" t="s">
        <v>368</v>
      </c>
      <c r="H46" s="136">
        <v>0.98899999999999999</v>
      </c>
      <c r="I46" s="137">
        <v>0.98899999999999999</v>
      </c>
      <c r="J46" s="137">
        <v>0.98899999999999999</v>
      </c>
      <c r="K46" s="137">
        <v>0.98899999999999999</v>
      </c>
      <c r="L46" s="137">
        <v>0.98899999999999999</v>
      </c>
      <c r="M46" s="137">
        <v>0.98899999999999999</v>
      </c>
      <c r="N46" s="137">
        <v>0.98899999999999999</v>
      </c>
      <c r="O46" s="137">
        <v>0.98899999999999999</v>
      </c>
      <c r="P46" s="137">
        <v>0.98899999999999999</v>
      </c>
      <c r="Q46" s="137">
        <v>0.98899999999999999</v>
      </c>
      <c r="R46" s="137">
        <v>0.98899999999999999</v>
      </c>
      <c r="S46" s="137">
        <v>0.98899999999999999</v>
      </c>
      <c r="T46" s="28">
        <v>0.98899999999999999</v>
      </c>
      <c r="U46" s="32">
        <v>0.98899999999999999</v>
      </c>
    </row>
    <row r="47" spans="1:21">
      <c r="A47" s="33" t="s">
        <v>308</v>
      </c>
      <c r="B47" s="34" t="s">
        <v>309</v>
      </c>
      <c r="C47" s="139" t="e">
        <f t="shared" si="2"/>
        <v>#N/A</v>
      </c>
      <c r="D47" s="140" t="e">
        <f t="shared" si="3"/>
        <v>#N/A</v>
      </c>
      <c r="E47" s="34" t="e">
        <f t="shared" si="4"/>
        <v>#N/A</v>
      </c>
      <c r="F47" s="34" t="e">
        <f t="shared" si="5"/>
        <v>#N/A</v>
      </c>
      <c r="G47" s="141" t="s">
        <v>369</v>
      </c>
      <c r="H47" s="139">
        <v>0.88300000000000001</v>
      </c>
      <c r="I47" s="140">
        <v>0.88300000000000001</v>
      </c>
      <c r="J47" s="140">
        <v>0.88300000000000001</v>
      </c>
      <c r="K47" s="140">
        <v>0.88300000000000001</v>
      </c>
      <c r="L47" s="140">
        <v>0.88300000000000001</v>
      </c>
      <c r="M47" s="140">
        <v>0.88300000000000001</v>
      </c>
      <c r="N47" s="140">
        <v>0.88300000000000001</v>
      </c>
      <c r="O47" s="140">
        <v>0.88300000000000001</v>
      </c>
      <c r="P47" s="140">
        <v>0.88300000000000001</v>
      </c>
      <c r="Q47" s="140">
        <v>0.88300000000000001</v>
      </c>
      <c r="R47" s="140">
        <v>0.88300000000000001</v>
      </c>
      <c r="S47" s="140">
        <v>0.88300000000000001</v>
      </c>
      <c r="T47" s="29">
        <v>0.88300000000000001</v>
      </c>
      <c r="U47" s="34">
        <v>0.88300000000000001</v>
      </c>
    </row>
    <row r="48" spans="1:21">
      <c r="A48" s="31" t="s">
        <v>310</v>
      </c>
      <c r="B48" s="32" t="s">
        <v>47</v>
      </c>
      <c r="C48" s="136" t="e">
        <f t="shared" si="2"/>
        <v>#N/A</v>
      </c>
      <c r="D48" s="137" t="e">
        <f t="shared" si="3"/>
        <v>#N/A</v>
      </c>
      <c r="E48" s="32" t="e">
        <f t="shared" si="4"/>
        <v>#N/A</v>
      </c>
      <c r="F48" s="32" t="e">
        <f t="shared" si="5"/>
        <v>#N/A</v>
      </c>
      <c r="G48" s="138" t="s">
        <v>370</v>
      </c>
      <c r="H48" s="136">
        <v>0.97799999999999998</v>
      </c>
      <c r="I48" s="137">
        <v>0.97799999999999998</v>
      </c>
      <c r="J48" s="137">
        <v>0.97799999999999998</v>
      </c>
      <c r="K48" s="137">
        <v>0.97799999999999998</v>
      </c>
      <c r="L48" s="137">
        <v>0.97799999999999998</v>
      </c>
      <c r="M48" s="137">
        <v>0.97799999999999998</v>
      </c>
      <c r="N48" s="137">
        <v>0.97799999999999998</v>
      </c>
      <c r="O48" s="137">
        <v>0.97799999999999998</v>
      </c>
      <c r="P48" s="137">
        <v>0.97799999999999998</v>
      </c>
      <c r="Q48" s="137">
        <v>0.97799999999999998</v>
      </c>
      <c r="R48" s="137">
        <v>0.97799999999999998</v>
      </c>
      <c r="S48" s="137">
        <v>0.97799999999999998</v>
      </c>
      <c r="T48" s="28">
        <v>0.97799999999999998</v>
      </c>
      <c r="U48" s="32">
        <v>0.97799999999999998</v>
      </c>
    </row>
    <row r="49" spans="1:21">
      <c r="A49" s="33" t="s">
        <v>311</v>
      </c>
      <c r="B49" s="34" t="s">
        <v>45</v>
      </c>
      <c r="C49" s="139" t="e">
        <f t="shared" si="2"/>
        <v>#N/A</v>
      </c>
      <c r="D49" s="140" t="e">
        <f t="shared" si="3"/>
        <v>#N/A</v>
      </c>
      <c r="E49" s="34" t="e">
        <f t="shared" si="4"/>
        <v>#N/A</v>
      </c>
      <c r="F49" s="34" t="e">
        <f t="shared" si="5"/>
        <v>#N/A</v>
      </c>
      <c r="G49" s="141" t="s">
        <v>366</v>
      </c>
      <c r="H49" s="139">
        <v>0.998</v>
      </c>
      <c r="I49" s="140">
        <v>0.998</v>
      </c>
      <c r="J49" s="140">
        <v>0.998</v>
      </c>
      <c r="K49" s="140">
        <v>0.998</v>
      </c>
      <c r="L49" s="140">
        <v>0.998</v>
      </c>
      <c r="M49" s="140">
        <v>0.998</v>
      </c>
      <c r="N49" s="140">
        <v>0.998</v>
      </c>
      <c r="O49" s="140">
        <v>0.998</v>
      </c>
      <c r="P49" s="140">
        <v>0.998</v>
      </c>
      <c r="Q49" s="140">
        <v>0.998</v>
      </c>
      <c r="R49" s="140">
        <v>0.998</v>
      </c>
      <c r="S49" s="140">
        <v>0.998</v>
      </c>
      <c r="T49" s="29">
        <v>0.998</v>
      </c>
      <c r="U49" s="34">
        <f t="shared" ref="U49:U50" si="7">S49</f>
        <v>0.998</v>
      </c>
    </row>
    <row r="50" spans="1:21" ht="13.5" thickBot="1">
      <c r="A50" s="36" t="s">
        <v>312</v>
      </c>
      <c r="B50" s="37" t="s">
        <v>313</v>
      </c>
      <c r="C50" s="143" t="e">
        <f t="shared" si="2"/>
        <v>#N/A</v>
      </c>
      <c r="D50" s="144" t="e">
        <f t="shared" si="3"/>
        <v>#N/A</v>
      </c>
      <c r="E50" s="37" t="e">
        <f t="shared" si="4"/>
        <v>#N/A</v>
      </c>
      <c r="F50" s="37" t="e">
        <f t="shared" si="5"/>
        <v>#N/A</v>
      </c>
      <c r="G50" s="145">
        <v>1</v>
      </c>
      <c r="H50" s="143">
        <v>1</v>
      </c>
      <c r="I50" s="144">
        <v>1</v>
      </c>
      <c r="J50" s="144">
        <v>1</v>
      </c>
      <c r="K50" s="144">
        <v>1</v>
      </c>
      <c r="L50" s="144">
        <v>1</v>
      </c>
      <c r="M50" s="144">
        <v>1</v>
      </c>
      <c r="N50" s="144">
        <v>1</v>
      </c>
      <c r="O50" s="144">
        <v>1</v>
      </c>
      <c r="P50" s="144">
        <v>1</v>
      </c>
      <c r="Q50" s="144">
        <v>1</v>
      </c>
      <c r="R50" s="144">
        <v>1</v>
      </c>
      <c r="S50" s="144">
        <v>1</v>
      </c>
      <c r="T50" s="45">
        <v>1</v>
      </c>
      <c r="U50" s="37">
        <f t="shared" si="7"/>
        <v>1</v>
      </c>
    </row>
    <row r="52" spans="1:21" ht="13.5" thickBot="1">
      <c r="A52" s="130" t="s">
        <v>373</v>
      </c>
      <c r="B52" s="123"/>
      <c r="C52" s="123"/>
      <c r="D52" s="123"/>
      <c r="E52" s="123"/>
      <c r="F52" s="123"/>
    </row>
    <row r="53" spans="1:21" ht="51">
      <c r="A53" s="124" t="s">
        <v>342</v>
      </c>
      <c r="B53" s="131" t="s">
        <v>343</v>
      </c>
      <c r="C53" s="132" t="s">
        <v>355</v>
      </c>
      <c r="D53" s="133" t="s">
        <v>356</v>
      </c>
      <c r="E53" s="133" t="s">
        <v>357</v>
      </c>
      <c r="F53" s="134" t="s">
        <v>358</v>
      </c>
    </row>
    <row r="54" spans="1:21">
      <c r="A54" s="31" t="s">
        <v>6</v>
      </c>
      <c r="B54" s="32" t="s">
        <v>299</v>
      </c>
      <c r="C54" s="136" t="str">
        <f t="shared" ref="C54:F76" si="8">IF(ISERROR(C28),"-",C28)</f>
        <v>-</v>
      </c>
      <c r="D54" s="137" t="str">
        <f t="shared" si="8"/>
        <v>-</v>
      </c>
      <c r="E54" s="137" t="str">
        <f t="shared" si="8"/>
        <v>-</v>
      </c>
      <c r="F54" s="32" t="str">
        <f t="shared" si="8"/>
        <v>-</v>
      </c>
    </row>
    <row r="55" spans="1:21">
      <c r="A55" s="33" t="s">
        <v>7</v>
      </c>
      <c r="B55" s="34" t="s">
        <v>8</v>
      </c>
      <c r="C55" s="139" t="str">
        <f t="shared" ref="C55" si="9">IF(ISERROR(C29),"-",C29)</f>
        <v>-</v>
      </c>
      <c r="D55" s="140" t="str">
        <f t="shared" si="8"/>
        <v>-</v>
      </c>
      <c r="E55" s="140" t="str">
        <f t="shared" si="8"/>
        <v>-</v>
      </c>
      <c r="F55" s="34" t="str">
        <f t="shared" si="8"/>
        <v>-</v>
      </c>
    </row>
    <row r="56" spans="1:21">
      <c r="A56" s="31" t="s">
        <v>9</v>
      </c>
      <c r="B56" s="32" t="s">
        <v>10</v>
      </c>
      <c r="C56" s="136" t="str">
        <f t="shared" ref="C56" si="10">IF(ISERROR(C30),"-",C30)</f>
        <v>-</v>
      </c>
      <c r="D56" s="137" t="str">
        <f t="shared" si="8"/>
        <v>-</v>
      </c>
      <c r="E56" s="137" t="str">
        <f t="shared" si="8"/>
        <v>-</v>
      </c>
      <c r="F56" s="32" t="str">
        <f t="shared" si="8"/>
        <v>-</v>
      </c>
    </row>
    <row r="57" spans="1:21">
      <c r="A57" s="33" t="s">
        <v>11</v>
      </c>
      <c r="B57" s="34" t="s">
        <v>12</v>
      </c>
      <c r="C57" s="139" t="str">
        <f t="shared" si="8"/>
        <v>-</v>
      </c>
      <c r="D57" s="140" t="str">
        <f t="shared" si="8"/>
        <v>-</v>
      </c>
      <c r="E57" s="140" t="str">
        <f t="shared" si="8"/>
        <v>-</v>
      </c>
      <c r="F57" s="34" t="str">
        <f t="shared" si="8"/>
        <v>-</v>
      </c>
    </row>
    <row r="58" spans="1:21">
      <c r="A58" s="31" t="s">
        <v>13</v>
      </c>
      <c r="B58" s="32" t="s">
        <v>14</v>
      </c>
      <c r="C58" s="136" t="str">
        <f t="shared" si="8"/>
        <v>-</v>
      </c>
      <c r="D58" s="137" t="str">
        <f t="shared" si="8"/>
        <v>-</v>
      </c>
      <c r="E58" s="137" t="str">
        <f t="shared" si="8"/>
        <v>-</v>
      </c>
      <c r="F58" s="32" t="str">
        <f t="shared" si="8"/>
        <v>-</v>
      </c>
    </row>
    <row r="59" spans="1:21" ht="38.25">
      <c r="A59" s="33" t="s">
        <v>15</v>
      </c>
      <c r="B59" s="35" t="s">
        <v>327</v>
      </c>
      <c r="C59" s="139" t="str">
        <f t="shared" si="8"/>
        <v>-</v>
      </c>
      <c r="D59" s="140" t="str">
        <f t="shared" si="8"/>
        <v>-</v>
      </c>
      <c r="E59" s="140" t="str">
        <f t="shared" si="8"/>
        <v>-</v>
      </c>
      <c r="F59" s="34" t="str">
        <f t="shared" si="8"/>
        <v>-</v>
      </c>
    </row>
    <row r="60" spans="1:21">
      <c r="A60" s="31" t="s">
        <v>16</v>
      </c>
      <c r="B60" s="32" t="s">
        <v>17</v>
      </c>
      <c r="C60" s="136" t="str">
        <f t="shared" si="8"/>
        <v>-</v>
      </c>
      <c r="D60" s="137" t="str">
        <f t="shared" si="8"/>
        <v>-</v>
      </c>
      <c r="E60" s="137" t="str">
        <f t="shared" si="8"/>
        <v>-</v>
      </c>
      <c r="F60" s="32" t="str">
        <f t="shared" si="8"/>
        <v>-</v>
      </c>
    </row>
    <row r="61" spans="1:21">
      <c r="A61" s="33" t="s">
        <v>18</v>
      </c>
      <c r="B61" s="34" t="s">
        <v>300</v>
      </c>
      <c r="C61" s="139" t="str">
        <f t="shared" si="8"/>
        <v>-</v>
      </c>
      <c r="D61" s="140" t="str">
        <f t="shared" si="8"/>
        <v>-</v>
      </c>
      <c r="E61" s="140" t="str">
        <f t="shared" si="8"/>
        <v>-</v>
      </c>
      <c r="F61" s="34" t="str">
        <f t="shared" si="8"/>
        <v>-</v>
      </c>
    </row>
    <row r="62" spans="1:21">
      <c r="A62" s="31" t="s">
        <v>301</v>
      </c>
      <c r="B62" s="32" t="s">
        <v>19</v>
      </c>
      <c r="C62" s="136" t="str">
        <f t="shared" si="8"/>
        <v>-</v>
      </c>
      <c r="D62" s="137" t="str">
        <f t="shared" si="8"/>
        <v>-</v>
      </c>
      <c r="E62" s="137" t="str">
        <f t="shared" si="8"/>
        <v>-</v>
      </c>
      <c r="F62" s="32" t="str">
        <f t="shared" si="8"/>
        <v>-</v>
      </c>
    </row>
    <row r="63" spans="1:21">
      <c r="A63" s="33" t="s">
        <v>20</v>
      </c>
      <c r="B63" s="34" t="s">
        <v>27</v>
      </c>
      <c r="C63" s="139" t="str">
        <f t="shared" si="8"/>
        <v>-</v>
      </c>
      <c r="D63" s="140" t="str">
        <f t="shared" si="8"/>
        <v>-</v>
      </c>
      <c r="E63" s="140" t="str">
        <f t="shared" si="8"/>
        <v>-</v>
      </c>
      <c r="F63" s="34" t="str">
        <f t="shared" si="8"/>
        <v>-</v>
      </c>
    </row>
    <row r="64" spans="1:21">
      <c r="A64" s="31" t="s">
        <v>21</v>
      </c>
      <c r="B64" s="32" t="s">
        <v>29</v>
      </c>
      <c r="C64" s="136" t="str">
        <f t="shared" si="8"/>
        <v>-</v>
      </c>
      <c r="D64" s="137" t="str">
        <f t="shared" si="8"/>
        <v>-</v>
      </c>
      <c r="E64" s="137" t="str">
        <f t="shared" si="8"/>
        <v>-</v>
      </c>
      <c r="F64" s="32" t="str">
        <f t="shared" si="8"/>
        <v>-</v>
      </c>
    </row>
    <row r="65" spans="1:6">
      <c r="A65" s="33" t="s">
        <v>22</v>
      </c>
      <c r="B65" s="34" t="s">
        <v>30</v>
      </c>
      <c r="C65" s="139" t="str">
        <f t="shared" ref="C65:F67" si="11">IF(ISERROR(C39),"-",IF(C$78="Taip","-",C39))</f>
        <v>-</v>
      </c>
      <c r="D65" s="140" t="str">
        <f t="shared" si="11"/>
        <v>-</v>
      </c>
      <c r="E65" s="140" t="str">
        <f t="shared" si="11"/>
        <v>-</v>
      </c>
      <c r="F65" s="34" t="str">
        <f t="shared" si="11"/>
        <v>-</v>
      </c>
    </row>
    <row r="66" spans="1:6">
      <c r="A66" s="31" t="s">
        <v>23</v>
      </c>
      <c r="B66" s="32" t="s">
        <v>31</v>
      </c>
      <c r="C66" s="136" t="str">
        <f t="shared" si="11"/>
        <v>-</v>
      </c>
      <c r="D66" s="137" t="str">
        <f t="shared" si="11"/>
        <v>-</v>
      </c>
      <c r="E66" s="137" t="str">
        <f t="shared" si="11"/>
        <v>-</v>
      </c>
      <c r="F66" s="32" t="str">
        <f t="shared" si="11"/>
        <v>-</v>
      </c>
    </row>
    <row r="67" spans="1:6">
      <c r="A67" s="33" t="s">
        <v>24</v>
      </c>
      <c r="B67" s="34" t="s">
        <v>302</v>
      </c>
      <c r="C67" s="139" t="str">
        <f t="shared" si="11"/>
        <v>-</v>
      </c>
      <c r="D67" s="140" t="str">
        <f t="shared" si="11"/>
        <v>-</v>
      </c>
      <c r="E67" s="140" t="str">
        <f t="shared" si="11"/>
        <v>-</v>
      </c>
      <c r="F67" s="34" t="str">
        <f t="shared" si="11"/>
        <v>-</v>
      </c>
    </row>
    <row r="68" spans="1:6">
      <c r="A68" s="31" t="s">
        <v>25</v>
      </c>
      <c r="B68" s="32" t="s">
        <v>303</v>
      </c>
      <c r="C68" s="136" t="str">
        <f t="shared" si="8"/>
        <v>-</v>
      </c>
      <c r="D68" s="137" t="str">
        <f t="shared" si="8"/>
        <v>-</v>
      </c>
      <c r="E68" s="137" t="str">
        <f t="shared" si="8"/>
        <v>-</v>
      </c>
      <c r="F68" s="32" t="str">
        <f t="shared" si="8"/>
        <v>-</v>
      </c>
    </row>
    <row r="69" spans="1:6">
      <c r="A69" s="33" t="s">
        <v>304</v>
      </c>
      <c r="B69" s="34" t="s">
        <v>33</v>
      </c>
      <c r="C69" s="139" t="str">
        <f t="shared" si="8"/>
        <v>-</v>
      </c>
      <c r="D69" s="140" t="str">
        <f t="shared" si="8"/>
        <v>-</v>
      </c>
      <c r="E69" s="140" t="str">
        <f t="shared" si="8"/>
        <v>-</v>
      </c>
      <c r="F69" s="34" t="str">
        <f t="shared" si="8"/>
        <v>-</v>
      </c>
    </row>
    <row r="70" spans="1:6">
      <c r="A70" s="31" t="s">
        <v>305</v>
      </c>
      <c r="B70" s="32" t="s">
        <v>35</v>
      </c>
      <c r="C70" s="136" t="str">
        <f t="shared" si="8"/>
        <v>-</v>
      </c>
      <c r="D70" s="137" t="str">
        <f t="shared" si="8"/>
        <v>-</v>
      </c>
      <c r="E70" s="137" t="str">
        <f t="shared" si="8"/>
        <v>-</v>
      </c>
      <c r="F70" s="32" t="str">
        <f t="shared" si="8"/>
        <v>-</v>
      </c>
    </row>
    <row r="71" spans="1:6">
      <c r="A71" s="33" t="s">
        <v>306</v>
      </c>
      <c r="B71" s="34" t="s">
        <v>37</v>
      </c>
      <c r="C71" s="139" t="str">
        <f t="shared" si="8"/>
        <v>-</v>
      </c>
      <c r="D71" s="140" t="str">
        <f t="shared" si="8"/>
        <v>-</v>
      </c>
      <c r="E71" s="140" t="str">
        <f t="shared" si="8"/>
        <v>-</v>
      </c>
      <c r="F71" s="34" t="str">
        <f t="shared" si="8"/>
        <v>-</v>
      </c>
    </row>
    <row r="72" spans="1:6">
      <c r="A72" s="31" t="s">
        <v>307</v>
      </c>
      <c r="B72" s="32" t="s">
        <v>39</v>
      </c>
      <c r="C72" s="136" t="str">
        <f t="shared" si="8"/>
        <v>-</v>
      </c>
      <c r="D72" s="137" t="str">
        <f t="shared" si="8"/>
        <v>-</v>
      </c>
      <c r="E72" s="137" t="str">
        <f t="shared" si="8"/>
        <v>-</v>
      </c>
      <c r="F72" s="32" t="str">
        <f t="shared" si="8"/>
        <v>-</v>
      </c>
    </row>
    <row r="73" spans="1:6">
      <c r="A73" s="33" t="s">
        <v>308</v>
      </c>
      <c r="B73" s="34" t="s">
        <v>309</v>
      </c>
      <c r="C73" s="139" t="str">
        <f t="shared" si="8"/>
        <v>-</v>
      </c>
      <c r="D73" s="140" t="str">
        <f t="shared" si="8"/>
        <v>-</v>
      </c>
      <c r="E73" s="140" t="str">
        <f t="shared" si="8"/>
        <v>-</v>
      </c>
      <c r="F73" s="34" t="str">
        <f t="shared" si="8"/>
        <v>-</v>
      </c>
    </row>
    <row r="74" spans="1:6">
      <c r="A74" s="31" t="s">
        <v>310</v>
      </c>
      <c r="B74" s="32" t="s">
        <v>47</v>
      </c>
      <c r="C74" s="136" t="str">
        <f t="shared" si="8"/>
        <v>-</v>
      </c>
      <c r="D74" s="137" t="str">
        <f t="shared" si="8"/>
        <v>-</v>
      </c>
      <c r="E74" s="137" t="str">
        <f t="shared" si="8"/>
        <v>-</v>
      </c>
      <c r="F74" s="32" t="str">
        <f t="shared" si="8"/>
        <v>-</v>
      </c>
    </row>
    <row r="75" spans="1:6">
      <c r="A75" s="33" t="s">
        <v>311</v>
      </c>
      <c r="B75" s="34" t="s">
        <v>45</v>
      </c>
      <c r="C75" s="139" t="str">
        <f t="shared" si="8"/>
        <v>-</v>
      </c>
      <c r="D75" s="140" t="str">
        <f t="shared" si="8"/>
        <v>-</v>
      </c>
      <c r="E75" s="140" t="str">
        <f t="shared" si="8"/>
        <v>-</v>
      </c>
      <c r="F75" s="34" t="str">
        <f t="shared" si="8"/>
        <v>-</v>
      </c>
    </row>
    <row r="76" spans="1:6" ht="13.5" thickBot="1">
      <c r="A76" s="36" t="s">
        <v>312</v>
      </c>
      <c r="B76" s="37" t="s">
        <v>313</v>
      </c>
      <c r="C76" s="143" t="str">
        <f t="shared" si="8"/>
        <v>-</v>
      </c>
      <c r="D76" s="144" t="str">
        <f t="shared" si="8"/>
        <v>-</v>
      </c>
      <c r="E76" s="144" t="str">
        <f t="shared" si="8"/>
        <v>-</v>
      </c>
      <c r="F76" s="37" t="str">
        <f t="shared" si="8"/>
        <v>-</v>
      </c>
    </row>
    <row r="78" spans="1:6" ht="25.5">
      <c r="B78" s="102" t="s">
        <v>475</v>
      </c>
      <c r="C78" s="146" t="s">
        <v>161</v>
      </c>
      <c r="D78" s="146" t="s">
        <v>161</v>
      </c>
      <c r="E78" s="146" t="s">
        <v>161</v>
      </c>
      <c r="F78" s="146" t="s">
        <v>161</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"""&amp;Data0!O14&amp;""""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Data4!D$186</f>
        <v>-</v>
      </c>
      <c r="D90" s="170">
        <f>F90+NPV(FDN,G90:INDEX(G90:AJ90,PAL))</f>
        <v>0</v>
      </c>
      <c r="E90" s="170">
        <f t="shared" ref="E90:E96" si="29">SUMIF($F$5:$AJ$5,"&lt;="&amp;PAL,$F90:$AJ90)</f>
        <v>0</v>
      </c>
      <c r="F90" s="170">
        <f>IF(ISERROR(Data4!M$186),0,Data4!M$186)</f>
        <v>0</v>
      </c>
      <c r="G90" s="170">
        <f>IF(ISERROR(Data4!N$186),0,Data4!N$186)</f>
        <v>0</v>
      </c>
      <c r="H90" s="170">
        <f>IF(ISERROR(Data4!O$186),0,Data4!O$186)</f>
        <v>0</v>
      </c>
      <c r="I90" s="170">
        <f>IF(ISERROR(Data4!P$186),0,Data4!P$186)</f>
        <v>0</v>
      </c>
      <c r="J90" s="170">
        <f>IF(ISERROR(Data4!Q$186),0,Data4!Q$186)</f>
        <v>0</v>
      </c>
      <c r="K90" s="170">
        <f>IF(ISERROR(Data4!R$186),0,Data4!R$186)</f>
        <v>0</v>
      </c>
      <c r="L90" s="170">
        <f>IF(ISERROR(Data4!S$186),0,Data4!S$186)</f>
        <v>0</v>
      </c>
      <c r="M90" s="170">
        <f>IF(ISERROR(Data4!T$186),0,Data4!T$186)</f>
        <v>0</v>
      </c>
      <c r="N90" s="170">
        <f>IF(ISERROR(Data4!U$186),0,Data4!U$186)</f>
        <v>0</v>
      </c>
      <c r="O90" s="170">
        <f>IF(ISERROR(Data4!V$186),0,Data4!V$186)</f>
        <v>0</v>
      </c>
      <c r="P90" s="170">
        <f>IF(ISERROR(Data4!W$186),0,Data4!W$186)</f>
        <v>0</v>
      </c>
      <c r="Q90" s="170">
        <f>IF(ISERROR(Data4!X$186),0,Data4!X$186)</f>
        <v>0</v>
      </c>
      <c r="R90" s="170">
        <f>IF(ISERROR(Data4!Y$186),0,Data4!Y$186)</f>
        <v>0</v>
      </c>
      <c r="S90" s="170">
        <f>IF(ISERROR(Data4!Z$186),0,Data4!Z$186)</f>
        <v>0</v>
      </c>
      <c r="T90" s="170">
        <f>IF(ISERROR(Data4!AA$186),0,Data4!AA$186)</f>
        <v>0</v>
      </c>
      <c r="U90" s="170">
        <f>IF(ISERROR(Data4!AB$186),0,Data4!AB$186)</f>
        <v>0</v>
      </c>
      <c r="V90" s="170">
        <f>IF(ISERROR(Data4!AC$186),0,Data4!AC$186)</f>
        <v>0</v>
      </c>
      <c r="W90" s="170">
        <f>IF(ISERROR(Data4!AD$186),0,Data4!AD$186)</f>
        <v>0</v>
      </c>
      <c r="X90" s="170">
        <f>IF(ISERROR(Data4!AE$186),0,Data4!AE$186)</f>
        <v>0</v>
      </c>
      <c r="Y90" s="170">
        <f>IF(ISERROR(Data4!AF$186),0,Data4!AF$186)</f>
        <v>0</v>
      </c>
      <c r="Z90" s="170">
        <f>IF(ISERROR(Data4!AG$186),0,Data4!AG$186)</f>
        <v>0</v>
      </c>
      <c r="AA90" s="170">
        <f>IF(ISERROR(Data4!AH$186),0,Data4!AH$186)</f>
        <v>0</v>
      </c>
      <c r="AB90" s="170">
        <f>IF(ISERROR(Data4!AI$186),0,Data4!AI$186)</f>
        <v>0</v>
      </c>
      <c r="AC90" s="170">
        <f>IF(ISERROR(Data4!AJ$186),0,Data4!AJ$186)</f>
        <v>0</v>
      </c>
      <c r="AD90" s="170">
        <f>IF(ISERROR(Data4!AK$186),0,Data4!AK$186)</f>
        <v>0</v>
      </c>
      <c r="AE90" s="170">
        <f>IF(ISERROR(Data4!AL$186),0,Data4!AL$186)</f>
        <v>0</v>
      </c>
      <c r="AF90" s="170">
        <f>IF(ISERROR(Data4!AM$186),0,Data4!AM$186)</f>
        <v>0</v>
      </c>
      <c r="AG90" s="170">
        <f>IF(ISERROR(Data4!AN$186),0,Data4!AN$186)</f>
        <v>0</v>
      </c>
      <c r="AH90" s="170">
        <f>IF(ISERROR(Data4!AO$186),0,Data4!AO$186)</f>
        <v>0</v>
      </c>
      <c r="AI90" s="170">
        <f>IF(ISERROR(Data4!AP$186),0,Data4!AP$186)</f>
        <v>0</v>
      </c>
      <c r="AJ90" s="170">
        <f>IF(ISERROR(Data4!AQ$186),0,Data4!AQ$186)</f>
        <v>0</v>
      </c>
      <c r="AO90" s="3"/>
      <c r="AP90" s="3"/>
    </row>
    <row r="91" spans="2:42" hidden="1">
      <c r="B91" s="200" t="s">
        <v>52</v>
      </c>
      <c r="C91" s="182" t="str">
        <f>Data4!D$187</f>
        <v>-</v>
      </c>
      <c r="D91" s="66">
        <f>F91+NPV(FDN,G91:INDEX(G91:AJ91,PAL))</f>
        <v>0</v>
      </c>
      <c r="E91" s="170">
        <f t="shared" si="29"/>
        <v>0</v>
      </c>
      <c r="F91" s="170">
        <f>IF(ISERROR(Data4!M$187),0,Data4!M$187)</f>
        <v>0</v>
      </c>
      <c r="G91" s="170">
        <f>IF(ISERROR(Data4!N$187),0,Data4!N$187)</f>
        <v>0</v>
      </c>
      <c r="H91" s="170">
        <f>IF(ISERROR(Data4!O$187),0,Data4!O$187)</f>
        <v>0</v>
      </c>
      <c r="I91" s="170">
        <f>IF(ISERROR(Data4!P$187),0,Data4!P$187)</f>
        <v>0</v>
      </c>
      <c r="J91" s="170">
        <f>IF(ISERROR(Data4!Q$187),0,Data4!Q$187)</f>
        <v>0</v>
      </c>
      <c r="K91" s="170">
        <f>IF(ISERROR(Data4!R$187),0,Data4!R$187)</f>
        <v>0</v>
      </c>
      <c r="L91" s="170">
        <f>IF(ISERROR(Data4!S$187),0,Data4!S$187)</f>
        <v>0</v>
      </c>
      <c r="M91" s="170">
        <f>IF(ISERROR(Data4!T$187),0,Data4!T$187)</f>
        <v>0</v>
      </c>
      <c r="N91" s="170">
        <f>IF(ISERROR(Data4!U$187),0,Data4!U$187)</f>
        <v>0</v>
      </c>
      <c r="O91" s="170">
        <f>IF(ISERROR(Data4!V$187),0,Data4!V$187)</f>
        <v>0</v>
      </c>
      <c r="P91" s="170">
        <f>IF(ISERROR(Data4!W$187),0,Data4!W$187)</f>
        <v>0</v>
      </c>
      <c r="Q91" s="170">
        <f>IF(ISERROR(Data4!X$187),0,Data4!X$187)</f>
        <v>0</v>
      </c>
      <c r="R91" s="170">
        <f>IF(ISERROR(Data4!Y$187),0,Data4!Y$187)</f>
        <v>0</v>
      </c>
      <c r="S91" s="170">
        <f>IF(ISERROR(Data4!Z$187),0,Data4!Z$187)</f>
        <v>0</v>
      </c>
      <c r="T91" s="170">
        <f>IF(ISERROR(Data4!AA$187),0,Data4!AA$187)</f>
        <v>0</v>
      </c>
      <c r="U91" s="170">
        <f>IF(ISERROR(Data4!AB$187),0,Data4!AB$187)</f>
        <v>0</v>
      </c>
      <c r="V91" s="170">
        <f>IF(ISERROR(Data4!AC$187),0,Data4!AC$187)</f>
        <v>0</v>
      </c>
      <c r="W91" s="170">
        <f>IF(ISERROR(Data4!AD$187),0,Data4!AD$187)</f>
        <v>0</v>
      </c>
      <c r="X91" s="170">
        <f>IF(ISERROR(Data4!AE$187),0,Data4!AE$187)</f>
        <v>0</v>
      </c>
      <c r="Y91" s="170">
        <f>IF(ISERROR(Data4!AF$187),0,Data4!AF$187)</f>
        <v>0</v>
      </c>
      <c r="Z91" s="170">
        <f>IF(ISERROR(Data4!AG$187),0,Data4!AG$187)</f>
        <v>0</v>
      </c>
      <c r="AA91" s="170">
        <f>IF(ISERROR(Data4!AH$187),0,Data4!AH$187)</f>
        <v>0</v>
      </c>
      <c r="AB91" s="170">
        <f>IF(ISERROR(Data4!AI$187),0,Data4!AI$187)</f>
        <v>0</v>
      </c>
      <c r="AC91" s="170">
        <f>IF(ISERROR(Data4!AJ$187),0,Data4!AJ$187)</f>
        <v>0</v>
      </c>
      <c r="AD91" s="170">
        <f>IF(ISERROR(Data4!AK$187),0,Data4!AK$187)</f>
        <v>0</v>
      </c>
      <c r="AE91" s="170">
        <f>IF(ISERROR(Data4!AL$187),0,Data4!AL$187)</f>
        <v>0</v>
      </c>
      <c r="AF91" s="170">
        <f>IF(ISERROR(Data4!AM$187),0,Data4!AM$187)</f>
        <v>0</v>
      </c>
      <c r="AG91" s="170">
        <f>IF(ISERROR(Data4!AN$187),0,Data4!AN$187)</f>
        <v>0</v>
      </c>
      <c r="AH91" s="170">
        <f>IF(ISERROR(Data4!AO$187),0,Data4!AO$187)</f>
        <v>0</v>
      </c>
      <c r="AI91" s="170">
        <f>IF(ISERROR(Data4!AP$187),0,Data4!AP$187)</f>
        <v>0</v>
      </c>
      <c r="AJ91" s="170">
        <f>IF(ISERROR(Data4!AQ$187),0,Data4!AQ$187)</f>
        <v>0</v>
      </c>
      <c r="AO91" s="3"/>
      <c r="AP91" s="3"/>
    </row>
    <row r="92" spans="2:42" hidden="1">
      <c r="B92" s="200" t="s">
        <v>346</v>
      </c>
      <c r="C92" s="182" t="str">
        <f>Data4!D$188</f>
        <v>-</v>
      </c>
      <c r="D92" s="66">
        <f>F92+NPV(FDN,G92:INDEX(G92:AJ92,PAL))</f>
        <v>0</v>
      </c>
      <c r="E92" s="170">
        <f t="shared" si="29"/>
        <v>0</v>
      </c>
      <c r="F92" s="170">
        <f>IF(ISERROR(Data4!M$188),0,Data4!M$188)</f>
        <v>0</v>
      </c>
      <c r="G92" s="170">
        <f>IF(ISERROR(Data4!N$188),0,Data4!N$188)</f>
        <v>0</v>
      </c>
      <c r="H92" s="170">
        <f>IF(ISERROR(Data4!O$188),0,Data4!O$188)</f>
        <v>0</v>
      </c>
      <c r="I92" s="170">
        <f>IF(ISERROR(Data4!P$188),0,Data4!P$188)</f>
        <v>0</v>
      </c>
      <c r="J92" s="170">
        <f>IF(ISERROR(Data4!Q$188),0,Data4!Q$188)</f>
        <v>0</v>
      </c>
      <c r="K92" s="170">
        <f>IF(ISERROR(Data4!R$188),0,Data4!R$188)</f>
        <v>0</v>
      </c>
      <c r="L92" s="170">
        <f>IF(ISERROR(Data4!S$188),0,Data4!S$188)</f>
        <v>0</v>
      </c>
      <c r="M92" s="170">
        <f>IF(ISERROR(Data4!T$188),0,Data4!T$188)</f>
        <v>0</v>
      </c>
      <c r="N92" s="170">
        <f>IF(ISERROR(Data4!U$188),0,Data4!U$188)</f>
        <v>0</v>
      </c>
      <c r="O92" s="170">
        <f>IF(ISERROR(Data4!V$188),0,Data4!V$188)</f>
        <v>0</v>
      </c>
      <c r="P92" s="170">
        <f>IF(ISERROR(Data4!W$188),0,Data4!W$188)</f>
        <v>0</v>
      </c>
      <c r="Q92" s="170">
        <f>IF(ISERROR(Data4!X$188),0,Data4!X$188)</f>
        <v>0</v>
      </c>
      <c r="R92" s="170">
        <f>IF(ISERROR(Data4!Y$188),0,Data4!Y$188)</f>
        <v>0</v>
      </c>
      <c r="S92" s="170">
        <f>IF(ISERROR(Data4!Z$188),0,Data4!Z$188)</f>
        <v>0</v>
      </c>
      <c r="T92" s="170">
        <f>IF(ISERROR(Data4!AA$188),0,Data4!AA$188)</f>
        <v>0</v>
      </c>
      <c r="U92" s="170">
        <f>IF(ISERROR(Data4!AB$188),0,Data4!AB$188)</f>
        <v>0</v>
      </c>
      <c r="V92" s="170">
        <f>IF(ISERROR(Data4!AC$188),0,Data4!AC$188)</f>
        <v>0</v>
      </c>
      <c r="W92" s="170">
        <f>IF(ISERROR(Data4!AD$188),0,Data4!AD$188)</f>
        <v>0</v>
      </c>
      <c r="X92" s="170">
        <f>IF(ISERROR(Data4!AE$188),0,Data4!AE$188)</f>
        <v>0</v>
      </c>
      <c r="Y92" s="170">
        <f>IF(ISERROR(Data4!AF$188),0,Data4!AF$188)</f>
        <v>0</v>
      </c>
      <c r="Z92" s="170">
        <f>IF(ISERROR(Data4!AG$188),0,Data4!AG$188)</f>
        <v>0</v>
      </c>
      <c r="AA92" s="170">
        <f>IF(ISERROR(Data4!AH$188),0,Data4!AH$188)</f>
        <v>0</v>
      </c>
      <c r="AB92" s="170">
        <f>IF(ISERROR(Data4!AI$188),0,Data4!AI$188)</f>
        <v>0</v>
      </c>
      <c r="AC92" s="170">
        <f>IF(ISERROR(Data4!AJ$188),0,Data4!AJ$188)</f>
        <v>0</v>
      </c>
      <c r="AD92" s="170">
        <f>IF(ISERROR(Data4!AK$188),0,Data4!AK$188)</f>
        <v>0</v>
      </c>
      <c r="AE92" s="170">
        <f>IF(ISERROR(Data4!AL$188),0,Data4!AL$188)</f>
        <v>0</v>
      </c>
      <c r="AF92" s="170">
        <f>IF(ISERROR(Data4!AM$188),0,Data4!AM$188)</f>
        <v>0</v>
      </c>
      <c r="AG92" s="170">
        <f>IF(ISERROR(Data4!AN$188),0,Data4!AN$188)</f>
        <v>0</v>
      </c>
      <c r="AH92" s="170">
        <f>IF(ISERROR(Data4!AO$188),0,Data4!AO$188)</f>
        <v>0</v>
      </c>
      <c r="AI92" s="170">
        <f>IF(ISERROR(Data4!AP$188),0,Data4!AP$188)</f>
        <v>0</v>
      </c>
      <c r="AJ92" s="170">
        <f>IF(ISERROR(Data4!AQ$188),0,Data4!AQ$188)</f>
        <v>0</v>
      </c>
      <c r="AO92" s="3"/>
      <c r="AP92" s="3"/>
    </row>
    <row r="93" spans="2:42" hidden="1">
      <c r="B93" s="200" t="s">
        <v>347</v>
      </c>
      <c r="C93" s="182" t="str">
        <f>Data4!D$189</f>
        <v>-</v>
      </c>
      <c r="D93" s="66">
        <f>F93+NPV(FDN,G93:INDEX(G93:AJ93,PAL))</f>
        <v>0</v>
      </c>
      <c r="E93" s="170">
        <f t="shared" si="29"/>
        <v>0</v>
      </c>
      <c r="F93" s="170">
        <f>IF(ISERROR(Data4!M$189),0,Data4!M$189)</f>
        <v>0</v>
      </c>
      <c r="G93" s="170">
        <f>IF(ISERROR(Data4!N$189),0,Data4!N$189)</f>
        <v>0</v>
      </c>
      <c r="H93" s="170">
        <f>IF(ISERROR(Data4!O$189),0,Data4!O$189)</f>
        <v>0</v>
      </c>
      <c r="I93" s="170">
        <f>IF(ISERROR(Data4!P$189),0,Data4!P$189)</f>
        <v>0</v>
      </c>
      <c r="J93" s="170">
        <f>IF(ISERROR(Data4!Q$189),0,Data4!Q$189)</f>
        <v>0</v>
      </c>
      <c r="K93" s="170">
        <f>IF(ISERROR(Data4!R$189),0,Data4!R$189)</f>
        <v>0</v>
      </c>
      <c r="L93" s="170">
        <f>IF(ISERROR(Data4!S$189),0,Data4!S$189)</f>
        <v>0</v>
      </c>
      <c r="M93" s="170">
        <f>IF(ISERROR(Data4!T$189),0,Data4!T$189)</f>
        <v>0</v>
      </c>
      <c r="N93" s="170">
        <f>IF(ISERROR(Data4!U$189),0,Data4!U$189)</f>
        <v>0</v>
      </c>
      <c r="O93" s="170">
        <f>IF(ISERROR(Data4!V$189),0,Data4!V$189)</f>
        <v>0</v>
      </c>
      <c r="P93" s="170">
        <f>IF(ISERROR(Data4!W$189),0,Data4!W$189)</f>
        <v>0</v>
      </c>
      <c r="Q93" s="170">
        <f>IF(ISERROR(Data4!X$189),0,Data4!X$189)</f>
        <v>0</v>
      </c>
      <c r="R93" s="170">
        <f>IF(ISERROR(Data4!Y$189),0,Data4!Y$189)</f>
        <v>0</v>
      </c>
      <c r="S93" s="170">
        <f>IF(ISERROR(Data4!Z$189),0,Data4!Z$189)</f>
        <v>0</v>
      </c>
      <c r="T93" s="170">
        <f>IF(ISERROR(Data4!AA$189),0,Data4!AA$189)</f>
        <v>0</v>
      </c>
      <c r="U93" s="170">
        <f>IF(ISERROR(Data4!AB$189),0,Data4!AB$189)</f>
        <v>0</v>
      </c>
      <c r="V93" s="170">
        <f>IF(ISERROR(Data4!AC$189),0,Data4!AC$189)</f>
        <v>0</v>
      </c>
      <c r="W93" s="170">
        <f>IF(ISERROR(Data4!AD$189),0,Data4!AD$189)</f>
        <v>0</v>
      </c>
      <c r="X93" s="170">
        <f>IF(ISERROR(Data4!AE$189),0,Data4!AE$189)</f>
        <v>0</v>
      </c>
      <c r="Y93" s="170">
        <f>IF(ISERROR(Data4!AF$189),0,Data4!AF$189)</f>
        <v>0</v>
      </c>
      <c r="Z93" s="170">
        <f>IF(ISERROR(Data4!AG$189),0,Data4!AG$189)</f>
        <v>0</v>
      </c>
      <c r="AA93" s="170">
        <f>IF(ISERROR(Data4!AH$189),0,Data4!AH$189)</f>
        <v>0</v>
      </c>
      <c r="AB93" s="170">
        <f>IF(ISERROR(Data4!AI$189),0,Data4!AI$189)</f>
        <v>0</v>
      </c>
      <c r="AC93" s="170">
        <f>IF(ISERROR(Data4!AJ$189),0,Data4!AJ$189)</f>
        <v>0</v>
      </c>
      <c r="AD93" s="170">
        <f>IF(ISERROR(Data4!AK$189),0,Data4!AK$189)</f>
        <v>0</v>
      </c>
      <c r="AE93" s="170">
        <f>IF(ISERROR(Data4!AL$189),0,Data4!AL$189)</f>
        <v>0</v>
      </c>
      <c r="AF93" s="170">
        <f>IF(ISERROR(Data4!AM$189),0,Data4!AM$189)</f>
        <v>0</v>
      </c>
      <c r="AG93" s="170">
        <f>IF(ISERROR(Data4!AN$189),0,Data4!AN$189)</f>
        <v>0</v>
      </c>
      <c r="AH93" s="170">
        <f>IF(ISERROR(Data4!AO$189),0,Data4!AO$189)</f>
        <v>0</v>
      </c>
      <c r="AI93" s="170">
        <f>IF(ISERROR(Data4!AP$189),0,Data4!AP$189)</f>
        <v>0</v>
      </c>
      <c r="AJ93" s="170">
        <f>IF(ISERROR(Data4!AQ$189),0,Data4!AQ$189)</f>
        <v>0</v>
      </c>
      <c r="AO93" s="3"/>
      <c r="AP93" s="3"/>
    </row>
    <row r="94" spans="2:42" hidden="1">
      <c r="B94" s="200" t="s">
        <v>348</v>
      </c>
      <c r="C94" s="182" t="str">
        <f>Data4!D$190</f>
        <v>-</v>
      </c>
      <c r="D94" s="66">
        <f>F94+NPV(FDN,G94:INDEX(G94:AJ94,PAL))</f>
        <v>0</v>
      </c>
      <c r="E94" s="170">
        <f t="shared" si="29"/>
        <v>0</v>
      </c>
      <c r="F94" s="170">
        <f>IF(ISERROR(Data4!M$190),0,Data4!M$190)</f>
        <v>0</v>
      </c>
      <c r="G94" s="170">
        <f>IF(ISERROR(Data4!N$190),0,Data4!N$190)</f>
        <v>0</v>
      </c>
      <c r="H94" s="170">
        <f>IF(ISERROR(Data4!O$190),0,Data4!O$190)</f>
        <v>0</v>
      </c>
      <c r="I94" s="170">
        <f>IF(ISERROR(Data4!P$190),0,Data4!P$190)</f>
        <v>0</v>
      </c>
      <c r="J94" s="170">
        <f>IF(ISERROR(Data4!Q$190),0,Data4!Q$190)</f>
        <v>0</v>
      </c>
      <c r="K94" s="170">
        <f>IF(ISERROR(Data4!R$190),0,Data4!R$190)</f>
        <v>0</v>
      </c>
      <c r="L94" s="170">
        <f>IF(ISERROR(Data4!S$190),0,Data4!S$190)</f>
        <v>0</v>
      </c>
      <c r="M94" s="170">
        <f>IF(ISERROR(Data4!T$190),0,Data4!T$190)</f>
        <v>0</v>
      </c>
      <c r="N94" s="170">
        <f>IF(ISERROR(Data4!U$190),0,Data4!U$190)</f>
        <v>0</v>
      </c>
      <c r="O94" s="170">
        <f>IF(ISERROR(Data4!V$190),0,Data4!V$190)</f>
        <v>0</v>
      </c>
      <c r="P94" s="170">
        <f>IF(ISERROR(Data4!W$190),0,Data4!W$190)</f>
        <v>0</v>
      </c>
      <c r="Q94" s="170">
        <f>IF(ISERROR(Data4!X$190),0,Data4!X$190)</f>
        <v>0</v>
      </c>
      <c r="R94" s="170">
        <f>IF(ISERROR(Data4!Y$190),0,Data4!Y$190)</f>
        <v>0</v>
      </c>
      <c r="S94" s="170">
        <f>IF(ISERROR(Data4!Z$190),0,Data4!Z$190)</f>
        <v>0</v>
      </c>
      <c r="T94" s="170">
        <f>IF(ISERROR(Data4!AA$190),0,Data4!AA$190)</f>
        <v>0</v>
      </c>
      <c r="U94" s="170">
        <f>IF(ISERROR(Data4!AB$190),0,Data4!AB$190)</f>
        <v>0</v>
      </c>
      <c r="V94" s="170">
        <f>IF(ISERROR(Data4!AC$190),0,Data4!AC$190)</f>
        <v>0</v>
      </c>
      <c r="W94" s="170">
        <f>IF(ISERROR(Data4!AD$190),0,Data4!AD$190)</f>
        <v>0</v>
      </c>
      <c r="X94" s="170">
        <f>IF(ISERROR(Data4!AE$190),0,Data4!AE$190)</f>
        <v>0</v>
      </c>
      <c r="Y94" s="170">
        <f>IF(ISERROR(Data4!AF$190),0,Data4!AF$190)</f>
        <v>0</v>
      </c>
      <c r="Z94" s="170">
        <f>IF(ISERROR(Data4!AG$190),0,Data4!AG$190)</f>
        <v>0</v>
      </c>
      <c r="AA94" s="170">
        <f>IF(ISERROR(Data4!AH$190),0,Data4!AH$190)</f>
        <v>0</v>
      </c>
      <c r="AB94" s="170">
        <f>IF(ISERROR(Data4!AI$190),0,Data4!AI$190)</f>
        <v>0</v>
      </c>
      <c r="AC94" s="170">
        <f>IF(ISERROR(Data4!AJ$190),0,Data4!AJ$190)</f>
        <v>0</v>
      </c>
      <c r="AD94" s="170">
        <f>IF(ISERROR(Data4!AK$190),0,Data4!AK$190)</f>
        <v>0</v>
      </c>
      <c r="AE94" s="170">
        <f>IF(ISERROR(Data4!AL$190),0,Data4!AL$190)</f>
        <v>0</v>
      </c>
      <c r="AF94" s="170">
        <f>IF(ISERROR(Data4!AM$190),0,Data4!AM$190)</f>
        <v>0</v>
      </c>
      <c r="AG94" s="170">
        <f>IF(ISERROR(Data4!AN$190),0,Data4!AN$190)</f>
        <v>0</v>
      </c>
      <c r="AH94" s="170">
        <f>IF(ISERROR(Data4!AO$190),0,Data4!AO$190)</f>
        <v>0</v>
      </c>
      <c r="AI94" s="170">
        <f>IF(ISERROR(Data4!AP$190),0,Data4!AP$190)</f>
        <v>0</v>
      </c>
      <c r="AJ94" s="170">
        <f>IF(ISERROR(Data4!AQ$190),0,Data4!AQ$190)</f>
        <v>0</v>
      </c>
      <c r="AO94" s="3"/>
      <c r="AP94" s="3"/>
    </row>
    <row r="95" spans="2:42" hidden="1">
      <c r="B95" s="200" t="s">
        <v>349</v>
      </c>
      <c r="C95" s="182" t="str">
        <f>Data4!D$191</f>
        <v>-</v>
      </c>
      <c r="D95" s="66">
        <f>F95+NPV(FDN,G95:INDEX(G95:AJ95,PAL))</f>
        <v>0</v>
      </c>
      <c r="E95" s="170">
        <f t="shared" si="29"/>
        <v>0</v>
      </c>
      <c r="F95" s="170">
        <f>IF(ISERROR(Data4!M$191),0,Data4!M$191)</f>
        <v>0</v>
      </c>
      <c r="G95" s="170">
        <f>IF(ISERROR(Data4!N$191),0,Data4!N$191)</f>
        <v>0</v>
      </c>
      <c r="H95" s="170">
        <f>IF(ISERROR(Data4!O$191),0,Data4!O$191)</f>
        <v>0</v>
      </c>
      <c r="I95" s="170">
        <f>IF(ISERROR(Data4!P$191),0,Data4!P$191)</f>
        <v>0</v>
      </c>
      <c r="J95" s="170">
        <f>IF(ISERROR(Data4!Q$191),0,Data4!Q$191)</f>
        <v>0</v>
      </c>
      <c r="K95" s="170">
        <f>IF(ISERROR(Data4!R$191),0,Data4!R$191)</f>
        <v>0</v>
      </c>
      <c r="L95" s="170">
        <f>IF(ISERROR(Data4!S$191),0,Data4!S$191)</f>
        <v>0</v>
      </c>
      <c r="M95" s="170">
        <f>IF(ISERROR(Data4!T$191),0,Data4!T$191)</f>
        <v>0</v>
      </c>
      <c r="N95" s="170">
        <f>IF(ISERROR(Data4!U$191),0,Data4!U$191)</f>
        <v>0</v>
      </c>
      <c r="O95" s="170">
        <f>IF(ISERROR(Data4!V$191),0,Data4!V$191)</f>
        <v>0</v>
      </c>
      <c r="P95" s="170">
        <f>IF(ISERROR(Data4!W$191),0,Data4!W$191)</f>
        <v>0</v>
      </c>
      <c r="Q95" s="170">
        <f>IF(ISERROR(Data4!X$191),0,Data4!X$191)</f>
        <v>0</v>
      </c>
      <c r="R95" s="170">
        <f>IF(ISERROR(Data4!Y$191),0,Data4!Y$191)</f>
        <v>0</v>
      </c>
      <c r="S95" s="170">
        <f>IF(ISERROR(Data4!Z$191),0,Data4!Z$191)</f>
        <v>0</v>
      </c>
      <c r="T95" s="170">
        <f>IF(ISERROR(Data4!AA$191),0,Data4!AA$191)</f>
        <v>0</v>
      </c>
      <c r="U95" s="170">
        <f>IF(ISERROR(Data4!AB$191),0,Data4!AB$191)</f>
        <v>0</v>
      </c>
      <c r="V95" s="170">
        <f>IF(ISERROR(Data4!AC$191),0,Data4!AC$191)</f>
        <v>0</v>
      </c>
      <c r="W95" s="170">
        <f>IF(ISERROR(Data4!AD$191),0,Data4!AD$191)</f>
        <v>0</v>
      </c>
      <c r="X95" s="170">
        <f>IF(ISERROR(Data4!AE$191),0,Data4!AE$191)</f>
        <v>0</v>
      </c>
      <c r="Y95" s="170">
        <f>IF(ISERROR(Data4!AF$191),0,Data4!AF$191)</f>
        <v>0</v>
      </c>
      <c r="Z95" s="170">
        <f>IF(ISERROR(Data4!AG$191),0,Data4!AG$191)</f>
        <v>0</v>
      </c>
      <c r="AA95" s="170">
        <f>IF(ISERROR(Data4!AH$191),0,Data4!AH$191)</f>
        <v>0</v>
      </c>
      <c r="AB95" s="170">
        <f>IF(ISERROR(Data4!AI$191),0,Data4!AI$191)</f>
        <v>0</v>
      </c>
      <c r="AC95" s="170">
        <f>IF(ISERROR(Data4!AJ$191),0,Data4!AJ$191)</f>
        <v>0</v>
      </c>
      <c r="AD95" s="170">
        <f>IF(ISERROR(Data4!AK$191),0,Data4!AK$191)</f>
        <v>0</v>
      </c>
      <c r="AE95" s="170">
        <f>IF(ISERROR(Data4!AL$191),0,Data4!AL$191)</f>
        <v>0</v>
      </c>
      <c r="AF95" s="170">
        <f>IF(ISERROR(Data4!AM$191),0,Data4!AM$191)</f>
        <v>0</v>
      </c>
      <c r="AG95" s="170">
        <f>IF(ISERROR(Data4!AN$191),0,Data4!AN$191)</f>
        <v>0</v>
      </c>
      <c r="AH95" s="170">
        <f>IF(ISERROR(Data4!AO$191),0,Data4!AO$191)</f>
        <v>0</v>
      </c>
      <c r="AI95" s="170">
        <f>IF(ISERROR(Data4!AP$191),0,Data4!AP$191)</f>
        <v>0</v>
      </c>
      <c r="AJ95" s="170">
        <f>IF(ISERROR(Data4!AQ$191),0,Data4!AQ$191)</f>
        <v>0</v>
      </c>
      <c r="AO95" s="3"/>
      <c r="AP95" s="3"/>
    </row>
    <row r="96" spans="2:42" hidden="1">
      <c r="B96" s="200" t="s">
        <v>350</v>
      </c>
      <c r="C96" s="182" t="str">
        <f>Data4!D$192</f>
        <v>-</v>
      </c>
      <c r="D96" s="66">
        <f>F96+NPV(FDN,G96:INDEX(G96:AJ96,PAL))</f>
        <v>0</v>
      </c>
      <c r="E96" s="170">
        <f t="shared" si="29"/>
        <v>0</v>
      </c>
      <c r="F96" s="170">
        <f>IF(ISERROR(Data4!M$192),0,Data4!M$192)</f>
        <v>0</v>
      </c>
      <c r="G96" s="170">
        <f>IF(ISERROR(Data4!N$192),0,Data4!N$192)</f>
        <v>0</v>
      </c>
      <c r="H96" s="170">
        <f>IF(ISERROR(Data4!O$192),0,Data4!O$192)</f>
        <v>0</v>
      </c>
      <c r="I96" s="170">
        <f>IF(ISERROR(Data4!P$192),0,Data4!P$192)</f>
        <v>0</v>
      </c>
      <c r="J96" s="170">
        <f>IF(ISERROR(Data4!Q$192),0,Data4!Q$192)</f>
        <v>0</v>
      </c>
      <c r="K96" s="170">
        <f>IF(ISERROR(Data4!R$192),0,Data4!R$192)</f>
        <v>0</v>
      </c>
      <c r="L96" s="170">
        <f>IF(ISERROR(Data4!S$192),0,Data4!S$192)</f>
        <v>0</v>
      </c>
      <c r="M96" s="170">
        <f>IF(ISERROR(Data4!T$192),0,Data4!T$192)</f>
        <v>0</v>
      </c>
      <c r="N96" s="170">
        <f>IF(ISERROR(Data4!U$192),0,Data4!U$192)</f>
        <v>0</v>
      </c>
      <c r="O96" s="170">
        <f>IF(ISERROR(Data4!V$192),0,Data4!V$192)</f>
        <v>0</v>
      </c>
      <c r="P96" s="170">
        <f>IF(ISERROR(Data4!W$192),0,Data4!W$192)</f>
        <v>0</v>
      </c>
      <c r="Q96" s="170">
        <f>IF(ISERROR(Data4!X$192),0,Data4!X$192)</f>
        <v>0</v>
      </c>
      <c r="R96" s="170">
        <f>IF(ISERROR(Data4!Y$192),0,Data4!Y$192)</f>
        <v>0</v>
      </c>
      <c r="S96" s="170">
        <f>IF(ISERROR(Data4!Z$192),0,Data4!Z$192)</f>
        <v>0</v>
      </c>
      <c r="T96" s="170">
        <f>IF(ISERROR(Data4!AA$192),0,Data4!AA$192)</f>
        <v>0</v>
      </c>
      <c r="U96" s="170">
        <f>IF(ISERROR(Data4!AB$192),0,Data4!AB$192)</f>
        <v>0</v>
      </c>
      <c r="V96" s="170">
        <f>IF(ISERROR(Data4!AC$192),0,Data4!AC$192)</f>
        <v>0</v>
      </c>
      <c r="W96" s="170">
        <f>IF(ISERROR(Data4!AD$192),0,Data4!AD$192)</f>
        <v>0</v>
      </c>
      <c r="X96" s="170">
        <f>IF(ISERROR(Data4!AE$192),0,Data4!AE$192)</f>
        <v>0</v>
      </c>
      <c r="Y96" s="170">
        <f>IF(ISERROR(Data4!AF$192),0,Data4!AF$192)</f>
        <v>0</v>
      </c>
      <c r="Z96" s="170">
        <f>IF(ISERROR(Data4!AG$192),0,Data4!AG$192)</f>
        <v>0</v>
      </c>
      <c r="AA96" s="170">
        <f>IF(ISERROR(Data4!AH$192),0,Data4!AH$192)</f>
        <v>0</v>
      </c>
      <c r="AB96" s="170">
        <f>IF(ISERROR(Data4!AI$192),0,Data4!AI$192)</f>
        <v>0</v>
      </c>
      <c r="AC96" s="170">
        <f>IF(ISERROR(Data4!AJ$192),0,Data4!AJ$192)</f>
        <v>0</v>
      </c>
      <c r="AD96" s="170">
        <f>IF(ISERROR(Data4!AK$192),0,Data4!AK$192)</f>
        <v>0</v>
      </c>
      <c r="AE96" s="170">
        <f>IF(ISERROR(Data4!AL$192),0,Data4!AL$192)</f>
        <v>0</v>
      </c>
      <c r="AF96" s="170">
        <f>IF(ISERROR(Data4!AM$192),0,Data4!AM$192)</f>
        <v>0</v>
      </c>
      <c r="AG96" s="170">
        <f>IF(ISERROR(Data4!AN$192),0,Data4!AN$192)</f>
        <v>0</v>
      </c>
      <c r="AH96" s="170">
        <f>IF(ISERROR(Data4!AO$192),0,Data4!AO$192)</f>
        <v>0</v>
      </c>
      <c r="AI96" s="170">
        <f>IF(ISERROR(Data4!AP$192),0,Data4!AP$192)</f>
        <v>0</v>
      </c>
      <c r="AJ96" s="170">
        <f>IF(ISERROR(Data4!AQ$192),0,Data4!AQ$192)</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0">ROUND(SUM(F98:F100),0)</f>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Data4!D$194</f>
        <v>-</v>
      </c>
      <c r="D98" s="66">
        <f>F98+NPV(FDN,G98:INDEX(G98:AJ98,PAL))</f>
        <v>0</v>
      </c>
      <c r="E98" s="66">
        <f>SUMIF($F$5:$AJ$5,"&lt;="&amp;PAL,$F98:$AJ98)</f>
        <v>0</v>
      </c>
      <c r="F98" s="170">
        <f>IF(ISERROR(Data4!M$194),0,Data4!M$194)</f>
        <v>0</v>
      </c>
      <c r="G98" s="170">
        <f>IF(ISERROR(Data4!N$194),0,Data4!N$194)</f>
        <v>0</v>
      </c>
      <c r="H98" s="170">
        <f>IF(ISERROR(Data4!O$194),0,Data4!O$194)</f>
        <v>0</v>
      </c>
      <c r="I98" s="170">
        <f>IF(ISERROR(Data4!P$194),0,Data4!P$194)</f>
        <v>0</v>
      </c>
      <c r="J98" s="170">
        <f>IF(ISERROR(Data4!Q$194),0,Data4!Q$194)</f>
        <v>0</v>
      </c>
      <c r="K98" s="170">
        <f>IF(ISERROR(Data4!R$194),0,Data4!R$194)</f>
        <v>0</v>
      </c>
      <c r="L98" s="170">
        <f>IF(ISERROR(Data4!S$194),0,Data4!S$194)</f>
        <v>0</v>
      </c>
      <c r="M98" s="170">
        <f>IF(ISERROR(Data4!T$194),0,Data4!T$194)</f>
        <v>0</v>
      </c>
      <c r="N98" s="170">
        <f>IF(ISERROR(Data4!U$194),0,Data4!U$194)</f>
        <v>0</v>
      </c>
      <c r="O98" s="170">
        <f>IF(ISERROR(Data4!V$194),0,Data4!V$194)</f>
        <v>0</v>
      </c>
      <c r="P98" s="170">
        <f>IF(ISERROR(Data4!W$194),0,Data4!W$194)</f>
        <v>0</v>
      </c>
      <c r="Q98" s="170">
        <f>IF(ISERROR(Data4!X$194),0,Data4!X$194)</f>
        <v>0</v>
      </c>
      <c r="R98" s="170">
        <f>IF(ISERROR(Data4!Y$194),0,Data4!Y$194)</f>
        <v>0</v>
      </c>
      <c r="S98" s="170">
        <f>IF(ISERROR(Data4!Z$194),0,Data4!Z$194)</f>
        <v>0</v>
      </c>
      <c r="T98" s="170">
        <f>IF(ISERROR(Data4!AA$194),0,Data4!AA$194)</f>
        <v>0</v>
      </c>
      <c r="U98" s="170">
        <f>IF(ISERROR(Data4!AB$194),0,Data4!AB$194)</f>
        <v>0</v>
      </c>
      <c r="V98" s="170">
        <f>IF(ISERROR(Data4!AC$194),0,Data4!AC$194)</f>
        <v>0</v>
      </c>
      <c r="W98" s="170">
        <f>IF(ISERROR(Data4!AD$194),0,Data4!AD$194)</f>
        <v>0</v>
      </c>
      <c r="X98" s="170">
        <f>IF(ISERROR(Data4!AE$194),0,Data4!AE$194)</f>
        <v>0</v>
      </c>
      <c r="Y98" s="170">
        <f>IF(ISERROR(Data4!AF$194),0,Data4!AF$194)</f>
        <v>0</v>
      </c>
      <c r="Z98" s="170">
        <f>IF(ISERROR(Data4!AG$194),0,Data4!AG$194)</f>
        <v>0</v>
      </c>
      <c r="AA98" s="170">
        <f>IF(ISERROR(Data4!AH$194),0,Data4!AH$194)</f>
        <v>0</v>
      </c>
      <c r="AB98" s="170">
        <f>IF(ISERROR(Data4!AI$194),0,Data4!AI$194)</f>
        <v>0</v>
      </c>
      <c r="AC98" s="170">
        <f>IF(ISERROR(Data4!AJ$194),0,Data4!AJ$194)</f>
        <v>0</v>
      </c>
      <c r="AD98" s="170">
        <f>IF(ISERROR(Data4!AK$194),0,Data4!AK$194)</f>
        <v>0</v>
      </c>
      <c r="AE98" s="170">
        <f>IF(ISERROR(Data4!AL$194),0,Data4!AL$194)</f>
        <v>0</v>
      </c>
      <c r="AF98" s="170">
        <f>IF(ISERROR(Data4!AM$194),0,Data4!AM$194)</f>
        <v>0</v>
      </c>
      <c r="AG98" s="170">
        <f>IF(ISERROR(Data4!AN$194),0,Data4!AN$194)</f>
        <v>0</v>
      </c>
      <c r="AH98" s="170">
        <f>IF(ISERROR(Data4!AO$194),0,Data4!AO$194)</f>
        <v>0</v>
      </c>
      <c r="AI98" s="170">
        <f>IF(ISERROR(Data4!AP$194),0,Data4!AP$194)</f>
        <v>0</v>
      </c>
      <c r="AJ98" s="170">
        <f>IF(ISERROR(Data4!AQ$194),0,Data4!AQ$194)</f>
        <v>0</v>
      </c>
      <c r="AO98" s="3"/>
      <c r="AP98" s="3"/>
    </row>
    <row r="99" spans="2:42" hidden="1">
      <c r="B99" s="200" t="s">
        <v>352</v>
      </c>
      <c r="C99" s="182" t="str">
        <f>Data4!D$195</f>
        <v>-</v>
      </c>
      <c r="D99" s="66">
        <f>F99+NPV(FDN,G99:INDEX(G99:AJ99,PAL))</f>
        <v>0</v>
      </c>
      <c r="E99" s="66">
        <f>SUMIF($F$5:$AJ$5,"&lt;="&amp;PAL,$F99:$AJ99)</f>
        <v>0</v>
      </c>
      <c r="F99" s="170">
        <f>IF(ISERROR(Data4!M$195),0,Data4!M$195)</f>
        <v>0</v>
      </c>
      <c r="G99" s="170">
        <f>IF(ISERROR(Data4!N$195),0,Data4!N$195)</f>
        <v>0</v>
      </c>
      <c r="H99" s="170">
        <f>IF(ISERROR(Data4!O$195),0,Data4!O$195)</f>
        <v>0</v>
      </c>
      <c r="I99" s="170">
        <f>IF(ISERROR(Data4!P$195),0,Data4!P$195)</f>
        <v>0</v>
      </c>
      <c r="J99" s="170">
        <f>IF(ISERROR(Data4!Q$195),0,Data4!Q$195)</f>
        <v>0</v>
      </c>
      <c r="K99" s="170">
        <f>IF(ISERROR(Data4!R$195),0,Data4!R$195)</f>
        <v>0</v>
      </c>
      <c r="L99" s="170">
        <f>IF(ISERROR(Data4!S$195),0,Data4!S$195)</f>
        <v>0</v>
      </c>
      <c r="M99" s="170">
        <f>IF(ISERROR(Data4!T$195),0,Data4!T$195)</f>
        <v>0</v>
      </c>
      <c r="N99" s="170">
        <f>IF(ISERROR(Data4!U$195),0,Data4!U$195)</f>
        <v>0</v>
      </c>
      <c r="O99" s="170">
        <f>IF(ISERROR(Data4!V$195),0,Data4!V$195)</f>
        <v>0</v>
      </c>
      <c r="P99" s="170">
        <f>IF(ISERROR(Data4!W$195),0,Data4!W$195)</f>
        <v>0</v>
      </c>
      <c r="Q99" s="170">
        <f>IF(ISERROR(Data4!X$195),0,Data4!X$195)</f>
        <v>0</v>
      </c>
      <c r="R99" s="170">
        <f>IF(ISERROR(Data4!Y$195),0,Data4!Y$195)</f>
        <v>0</v>
      </c>
      <c r="S99" s="170">
        <f>IF(ISERROR(Data4!Z$195),0,Data4!Z$195)</f>
        <v>0</v>
      </c>
      <c r="T99" s="170">
        <f>IF(ISERROR(Data4!AA$195),0,Data4!AA$195)</f>
        <v>0</v>
      </c>
      <c r="U99" s="170">
        <f>IF(ISERROR(Data4!AB$195),0,Data4!AB$195)</f>
        <v>0</v>
      </c>
      <c r="V99" s="170">
        <f>IF(ISERROR(Data4!AC$195),0,Data4!AC$195)</f>
        <v>0</v>
      </c>
      <c r="W99" s="170">
        <f>IF(ISERROR(Data4!AD$195),0,Data4!AD$195)</f>
        <v>0</v>
      </c>
      <c r="X99" s="170">
        <f>IF(ISERROR(Data4!AE$195),0,Data4!AE$195)</f>
        <v>0</v>
      </c>
      <c r="Y99" s="170">
        <f>IF(ISERROR(Data4!AF$195),0,Data4!AF$195)</f>
        <v>0</v>
      </c>
      <c r="Z99" s="170">
        <f>IF(ISERROR(Data4!AG$195),0,Data4!AG$195)</f>
        <v>0</v>
      </c>
      <c r="AA99" s="170">
        <f>IF(ISERROR(Data4!AH$195),0,Data4!AH$195)</f>
        <v>0</v>
      </c>
      <c r="AB99" s="170">
        <f>IF(ISERROR(Data4!AI$195),0,Data4!AI$195)</f>
        <v>0</v>
      </c>
      <c r="AC99" s="170">
        <f>IF(ISERROR(Data4!AJ$195),0,Data4!AJ$195)</f>
        <v>0</v>
      </c>
      <c r="AD99" s="170">
        <f>IF(ISERROR(Data4!AK$195),0,Data4!AK$195)</f>
        <v>0</v>
      </c>
      <c r="AE99" s="170">
        <f>IF(ISERROR(Data4!AL$195),0,Data4!AL$195)</f>
        <v>0</v>
      </c>
      <c r="AF99" s="170">
        <f>IF(ISERROR(Data4!AM$195),0,Data4!AM$195)</f>
        <v>0</v>
      </c>
      <c r="AG99" s="170">
        <f>IF(ISERROR(Data4!AN$195),0,Data4!AN$195)</f>
        <v>0</v>
      </c>
      <c r="AH99" s="170">
        <f>IF(ISERROR(Data4!AO$195),0,Data4!AO$195)</f>
        <v>0</v>
      </c>
      <c r="AI99" s="170">
        <f>IF(ISERROR(Data4!AP$195),0,Data4!AP$195)</f>
        <v>0</v>
      </c>
      <c r="AJ99" s="170">
        <f>IF(ISERROR(Data4!AQ$195),0,Data4!AQ$195)</f>
        <v>0</v>
      </c>
      <c r="AO99" s="3"/>
      <c r="AP99" s="3"/>
    </row>
    <row r="100" spans="2:42" hidden="1">
      <c r="B100" s="200" t="s">
        <v>353</v>
      </c>
      <c r="C100" s="182" t="str">
        <f>Data4!D$196</f>
        <v>-</v>
      </c>
      <c r="D100" s="66">
        <f>F100+NPV(FDN,G100:INDEX(G100:AJ100,PAL))</f>
        <v>0</v>
      </c>
      <c r="E100" s="66">
        <f>SUMIF($F$5:$AJ$5,"&lt;="&amp;PAL,$F100:$AJ100)</f>
        <v>0</v>
      </c>
      <c r="F100" s="170">
        <f>IF(ISERROR(Data4!M$196),0,Data4!M$196)</f>
        <v>0</v>
      </c>
      <c r="G100" s="170">
        <f>IF(ISERROR(Data4!N$196),0,Data4!N$196)</f>
        <v>0</v>
      </c>
      <c r="H100" s="170">
        <f>IF(ISERROR(Data4!O$196),0,Data4!O$196)</f>
        <v>0</v>
      </c>
      <c r="I100" s="170">
        <f>IF(ISERROR(Data4!P$196),0,Data4!P$196)</f>
        <v>0</v>
      </c>
      <c r="J100" s="170">
        <f>IF(ISERROR(Data4!Q$196),0,Data4!Q$196)</f>
        <v>0</v>
      </c>
      <c r="K100" s="170">
        <f>IF(ISERROR(Data4!R$196),0,Data4!R$196)</f>
        <v>0</v>
      </c>
      <c r="L100" s="170">
        <f>IF(ISERROR(Data4!S$196),0,Data4!S$196)</f>
        <v>0</v>
      </c>
      <c r="M100" s="170">
        <f>IF(ISERROR(Data4!T$196),0,Data4!T$196)</f>
        <v>0</v>
      </c>
      <c r="N100" s="170">
        <f>IF(ISERROR(Data4!U$196),0,Data4!U$196)</f>
        <v>0</v>
      </c>
      <c r="O100" s="170">
        <f>IF(ISERROR(Data4!V$196),0,Data4!V$196)</f>
        <v>0</v>
      </c>
      <c r="P100" s="170">
        <f>IF(ISERROR(Data4!W$196),0,Data4!W$196)</f>
        <v>0</v>
      </c>
      <c r="Q100" s="170">
        <f>IF(ISERROR(Data4!X$196),0,Data4!X$196)</f>
        <v>0</v>
      </c>
      <c r="R100" s="170">
        <f>IF(ISERROR(Data4!Y$196),0,Data4!Y$196)</f>
        <v>0</v>
      </c>
      <c r="S100" s="170">
        <f>IF(ISERROR(Data4!Z$196),0,Data4!Z$196)</f>
        <v>0</v>
      </c>
      <c r="T100" s="170">
        <f>IF(ISERROR(Data4!AA$196),0,Data4!AA$196)</f>
        <v>0</v>
      </c>
      <c r="U100" s="170">
        <f>IF(ISERROR(Data4!AB$196),0,Data4!AB$196)</f>
        <v>0</v>
      </c>
      <c r="V100" s="170">
        <f>IF(ISERROR(Data4!AC$196),0,Data4!AC$196)</f>
        <v>0</v>
      </c>
      <c r="W100" s="170">
        <f>IF(ISERROR(Data4!AD$196),0,Data4!AD$196)</f>
        <v>0</v>
      </c>
      <c r="X100" s="170">
        <f>IF(ISERROR(Data4!AE$196),0,Data4!AE$196)</f>
        <v>0</v>
      </c>
      <c r="Y100" s="170">
        <f>IF(ISERROR(Data4!AF$196),0,Data4!AF$196)</f>
        <v>0</v>
      </c>
      <c r="Z100" s="170">
        <f>IF(ISERROR(Data4!AG$196),0,Data4!AG$196)</f>
        <v>0</v>
      </c>
      <c r="AA100" s="170">
        <f>IF(ISERROR(Data4!AH$196),0,Data4!AH$196)</f>
        <v>0</v>
      </c>
      <c r="AB100" s="170">
        <f>IF(ISERROR(Data4!AI$196),0,Data4!AI$196)</f>
        <v>0</v>
      </c>
      <c r="AC100" s="170">
        <f>IF(ISERROR(Data4!AJ$196),0,Data4!AJ$196)</f>
        <v>0</v>
      </c>
      <c r="AD100" s="170">
        <f>IF(ISERROR(Data4!AK$196),0,Data4!AK$196)</f>
        <v>0</v>
      </c>
      <c r="AE100" s="170">
        <f>IF(ISERROR(Data4!AL$196),0,Data4!AL$196)</f>
        <v>0</v>
      </c>
      <c r="AF100" s="170">
        <f>IF(ISERROR(Data4!AM$196),0,Data4!AM$196)</f>
        <v>0</v>
      </c>
      <c r="AG100" s="170">
        <f>IF(ISERROR(Data4!AN$196),0,Data4!AN$196)</f>
        <v>0</v>
      </c>
      <c r="AH100" s="170">
        <f>IF(ISERROR(Data4!AO$196),0,Data4!AO$196)</f>
        <v>0</v>
      </c>
      <c r="AI100" s="170">
        <f>IF(ISERROR(Data4!AP$196),0,Data4!AP$196)</f>
        <v>0</v>
      </c>
      <c r="AJ100" s="170">
        <f>IF(ISERROR(Data4!AQ$196),0,Data4!AQ$196)</f>
        <v>0</v>
      </c>
      <c r="AO100" s="3"/>
      <c r="AP100" s="3"/>
    </row>
  </sheetData>
  <sheetProtection algorithmName="SHA-512" hashValue="OYJ3X9ID2ucMMfYTNhaNvRyYPnkdX2ALVvrxiHFq1Lf5kW6r1KWQoB9pJ7qAoPX/+VG3R+5Zm6LwBrKBbj7tbg==" saltValue="kiLL01EHYe/Su6uKsgom9w==" spinCount="100000" sheet="1" objects="1" scenarios="1"/>
  <mergeCells count="5">
    <mergeCell ref="B86:C86"/>
    <mergeCell ref="C2:E2"/>
    <mergeCell ref="C3:E3"/>
    <mergeCell ref="C4:E4"/>
    <mergeCell ref="AP4:AY4"/>
  </mergeCells>
  <conditionalFormatting sqref="B7:C48 B56:C56 B49:B55 B57:B59">
    <cfRule type="expression" dxfId="104" priority="4" stopIfTrue="1">
      <formula>$AO7=1</formula>
    </cfRule>
  </conditionalFormatting>
  <conditionalFormatting sqref="C4:E4">
    <cfRule type="expression" dxfId="103" priority="3" stopIfTrue="1">
      <formula>LEN($C$4)&gt;0</formula>
    </cfRule>
  </conditionalFormatting>
  <conditionalFormatting sqref="B88:C100">
    <cfRule type="expression" dxfId="102" priority="5" stopIfTrue="1">
      <formula>#REF!=1</formula>
    </cfRule>
  </conditionalFormatting>
  <conditionalFormatting sqref="C57:C59">
    <cfRule type="expression" dxfId="101"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"""&amp;Data0!O15&amp;""""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Data4!D$198</f>
        <v>-</v>
      </c>
      <c r="D90" s="170">
        <f>F90+NPV(FDN,G90:INDEX(G90:AJ90,PAL))</f>
        <v>0</v>
      </c>
      <c r="E90" s="170">
        <f t="shared" ref="E90:E96" si="29">SUMIF($F$5:$AJ$5,"&lt;="&amp;PAL,$F90:$AJ90)</f>
        <v>0</v>
      </c>
      <c r="F90" s="170">
        <f>IF(ISERROR(Data4!M$198),0,Data4!M$198)</f>
        <v>0</v>
      </c>
      <c r="G90" s="170">
        <f>IF(ISERROR(Data4!N$198),0,Data4!N$198)</f>
        <v>0</v>
      </c>
      <c r="H90" s="170">
        <f>IF(ISERROR(Data4!O$198),0,Data4!O$198)</f>
        <v>0</v>
      </c>
      <c r="I90" s="170">
        <f>IF(ISERROR(Data4!P$198),0,Data4!P$198)</f>
        <v>0</v>
      </c>
      <c r="J90" s="170">
        <f>IF(ISERROR(Data4!Q$198),0,Data4!Q$198)</f>
        <v>0</v>
      </c>
      <c r="K90" s="170">
        <f>IF(ISERROR(Data4!R$198),0,Data4!R$198)</f>
        <v>0</v>
      </c>
      <c r="L90" s="170">
        <f>IF(ISERROR(Data4!S$198),0,Data4!S$198)</f>
        <v>0</v>
      </c>
      <c r="M90" s="170">
        <f>IF(ISERROR(Data4!T$198),0,Data4!T$198)</f>
        <v>0</v>
      </c>
      <c r="N90" s="170">
        <f>IF(ISERROR(Data4!U$198),0,Data4!U$198)</f>
        <v>0</v>
      </c>
      <c r="O90" s="170">
        <f>IF(ISERROR(Data4!V$198),0,Data4!V$198)</f>
        <v>0</v>
      </c>
      <c r="P90" s="170">
        <f>IF(ISERROR(Data4!W$198),0,Data4!W$198)</f>
        <v>0</v>
      </c>
      <c r="Q90" s="170">
        <f>IF(ISERROR(Data4!X$198),0,Data4!X$198)</f>
        <v>0</v>
      </c>
      <c r="R90" s="170">
        <f>IF(ISERROR(Data4!Y$198),0,Data4!Y$198)</f>
        <v>0</v>
      </c>
      <c r="S90" s="170">
        <f>IF(ISERROR(Data4!Z$198),0,Data4!Z$198)</f>
        <v>0</v>
      </c>
      <c r="T90" s="170">
        <f>IF(ISERROR(Data4!AA$198),0,Data4!AA$198)</f>
        <v>0</v>
      </c>
      <c r="U90" s="170">
        <f>IF(ISERROR(Data4!AB$198),0,Data4!AB$198)</f>
        <v>0</v>
      </c>
      <c r="V90" s="170">
        <f>IF(ISERROR(Data4!AC$198),0,Data4!AC$198)</f>
        <v>0</v>
      </c>
      <c r="W90" s="170">
        <f>IF(ISERROR(Data4!AD$198),0,Data4!AD$198)</f>
        <v>0</v>
      </c>
      <c r="X90" s="170">
        <f>IF(ISERROR(Data4!AE$198),0,Data4!AE$198)</f>
        <v>0</v>
      </c>
      <c r="Y90" s="170">
        <f>IF(ISERROR(Data4!AF$198),0,Data4!AF$198)</f>
        <v>0</v>
      </c>
      <c r="Z90" s="170">
        <f>IF(ISERROR(Data4!AG$198),0,Data4!AG$198)</f>
        <v>0</v>
      </c>
      <c r="AA90" s="170">
        <f>IF(ISERROR(Data4!AH$198),0,Data4!AH$198)</f>
        <v>0</v>
      </c>
      <c r="AB90" s="170">
        <f>IF(ISERROR(Data4!AI$198),0,Data4!AI$198)</f>
        <v>0</v>
      </c>
      <c r="AC90" s="170">
        <f>IF(ISERROR(Data4!AJ$198),0,Data4!AJ$198)</f>
        <v>0</v>
      </c>
      <c r="AD90" s="170">
        <f>IF(ISERROR(Data4!AK$198),0,Data4!AK$198)</f>
        <v>0</v>
      </c>
      <c r="AE90" s="170">
        <f>IF(ISERROR(Data4!AL$198),0,Data4!AL$198)</f>
        <v>0</v>
      </c>
      <c r="AF90" s="170">
        <f>IF(ISERROR(Data4!AM$198),0,Data4!AM$198)</f>
        <v>0</v>
      </c>
      <c r="AG90" s="170">
        <f>IF(ISERROR(Data4!AN$198),0,Data4!AN$198)</f>
        <v>0</v>
      </c>
      <c r="AH90" s="170">
        <f>IF(ISERROR(Data4!AO$198),0,Data4!AO$198)</f>
        <v>0</v>
      </c>
      <c r="AI90" s="170">
        <f>IF(ISERROR(Data4!AP$198),0,Data4!AP$198)</f>
        <v>0</v>
      </c>
      <c r="AJ90" s="170">
        <f>IF(ISERROR(Data4!AQ$198),0,Data4!AQ$198)</f>
        <v>0</v>
      </c>
      <c r="AO90" s="3"/>
      <c r="AP90" s="3"/>
    </row>
    <row r="91" spans="2:42" hidden="1">
      <c r="B91" s="200" t="s">
        <v>52</v>
      </c>
      <c r="C91" s="182" t="str">
        <f>Data4!D$199</f>
        <v>-</v>
      </c>
      <c r="D91" s="66">
        <f>F91+NPV(FDN,G91:INDEX(G91:AJ91,PAL))</f>
        <v>0</v>
      </c>
      <c r="E91" s="170">
        <f t="shared" si="29"/>
        <v>0</v>
      </c>
      <c r="F91" s="170">
        <f>IF(ISERROR(Data4!M$199),0,Data4!M$199)</f>
        <v>0</v>
      </c>
      <c r="G91" s="170">
        <f>IF(ISERROR(Data4!N$199),0,Data4!N$199)</f>
        <v>0</v>
      </c>
      <c r="H91" s="170">
        <f>IF(ISERROR(Data4!O$199),0,Data4!O$199)</f>
        <v>0</v>
      </c>
      <c r="I91" s="170">
        <f>IF(ISERROR(Data4!P$199),0,Data4!P$199)</f>
        <v>0</v>
      </c>
      <c r="J91" s="170">
        <f>IF(ISERROR(Data4!Q$199),0,Data4!Q$199)</f>
        <v>0</v>
      </c>
      <c r="K91" s="170">
        <f>IF(ISERROR(Data4!R$199),0,Data4!R$199)</f>
        <v>0</v>
      </c>
      <c r="L91" s="170">
        <f>IF(ISERROR(Data4!S$199),0,Data4!S$199)</f>
        <v>0</v>
      </c>
      <c r="M91" s="170">
        <f>IF(ISERROR(Data4!T$199),0,Data4!T$199)</f>
        <v>0</v>
      </c>
      <c r="N91" s="170">
        <f>IF(ISERROR(Data4!U$199),0,Data4!U$199)</f>
        <v>0</v>
      </c>
      <c r="O91" s="170">
        <f>IF(ISERROR(Data4!V$199),0,Data4!V$199)</f>
        <v>0</v>
      </c>
      <c r="P91" s="170">
        <f>IF(ISERROR(Data4!W$199),0,Data4!W$199)</f>
        <v>0</v>
      </c>
      <c r="Q91" s="170">
        <f>IF(ISERROR(Data4!X$199),0,Data4!X$199)</f>
        <v>0</v>
      </c>
      <c r="R91" s="170">
        <f>IF(ISERROR(Data4!Y$199),0,Data4!Y$199)</f>
        <v>0</v>
      </c>
      <c r="S91" s="170">
        <f>IF(ISERROR(Data4!Z$199),0,Data4!Z$199)</f>
        <v>0</v>
      </c>
      <c r="T91" s="170">
        <f>IF(ISERROR(Data4!AA$199),0,Data4!AA$199)</f>
        <v>0</v>
      </c>
      <c r="U91" s="170">
        <f>IF(ISERROR(Data4!AB$199),0,Data4!AB$199)</f>
        <v>0</v>
      </c>
      <c r="V91" s="170">
        <f>IF(ISERROR(Data4!AC$199),0,Data4!AC$199)</f>
        <v>0</v>
      </c>
      <c r="W91" s="170">
        <f>IF(ISERROR(Data4!AD$199),0,Data4!AD$199)</f>
        <v>0</v>
      </c>
      <c r="X91" s="170">
        <f>IF(ISERROR(Data4!AE$199),0,Data4!AE$199)</f>
        <v>0</v>
      </c>
      <c r="Y91" s="170">
        <f>IF(ISERROR(Data4!AF$199),0,Data4!AF$199)</f>
        <v>0</v>
      </c>
      <c r="Z91" s="170">
        <f>IF(ISERROR(Data4!AG$199),0,Data4!AG$199)</f>
        <v>0</v>
      </c>
      <c r="AA91" s="170">
        <f>IF(ISERROR(Data4!AH$199),0,Data4!AH$199)</f>
        <v>0</v>
      </c>
      <c r="AB91" s="170">
        <f>IF(ISERROR(Data4!AI$199),0,Data4!AI$199)</f>
        <v>0</v>
      </c>
      <c r="AC91" s="170">
        <f>IF(ISERROR(Data4!AJ$199),0,Data4!AJ$199)</f>
        <v>0</v>
      </c>
      <c r="AD91" s="170">
        <f>IF(ISERROR(Data4!AK$199),0,Data4!AK$199)</f>
        <v>0</v>
      </c>
      <c r="AE91" s="170">
        <f>IF(ISERROR(Data4!AL$199),0,Data4!AL$199)</f>
        <v>0</v>
      </c>
      <c r="AF91" s="170">
        <f>IF(ISERROR(Data4!AM$199),0,Data4!AM$199)</f>
        <v>0</v>
      </c>
      <c r="AG91" s="170">
        <f>IF(ISERROR(Data4!AN$199),0,Data4!AN$199)</f>
        <v>0</v>
      </c>
      <c r="AH91" s="170">
        <f>IF(ISERROR(Data4!AO$199),0,Data4!AO$199)</f>
        <v>0</v>
      </c>
      <c r="AI91" s="170">
        <f>IF(ISERROR(Data4!AP$199),0,Data4!AP$199)</f>
        <v>0</v>
      </c>
      <c r="AJ91" s="170">
        <f>IF(ISERROR(Data4!AQ$199),0,Data4!AQ$199)</f>
        <v>0</v>
      </c>
      <c r="AO91" s="3"/>
      <c r="AP91" s="3"/>
    </row>
    <row r="92" spans="2:42" hidden="1">
      <c r="B92" s="200" t="s">
        <v>346</v>
      </c>
      <c r="C92" s="182" t="str">
        <f>Data4!D$200</f>
        <v>-</v>
      </c>
      <c r="D92" s="66">
        <f>F92+NPV(FDN,G92:INDEX(G92:AJ92,PAL))</f>
        <v>0</v>
      </c>
      <c r="E92" s="170">
        <f t="shared" si="29"/>
        <v>0</v>
      </c>
      <c r="F92" s="170">
        <f>IF(ISERROR(Data4!M$200),0,Data4!M$200)</f>
        <v>0</v>
      </c>
      <c r="G92" s="170">
        <f>IF(ISERROR(Data4!N$200),0,Data4!N$200)</f>
        <v>0</v>
      </c>
      <c r="H92" s="170">
        <f>IF(ISERROR(Data4!O$200),0,Data4!O$200)</f>
        <v>0</v>
      </c>
      <c r="I92" s="170">
        <f>IF(ISERROR(Data4!P$200),0,Data4!P$200)</f>
        <v>0</v>
      </c>
      <c r="J92" s="170">
        <f>IF(ISERROR(Data4!Q$200),0,Data4!Q$200)</f>
        <v>0</v>
      </c>
      <c r="K92" s="170">
        <f>IF(ISERROR(Data4!R$200),0,Data4!R$200)</f>
        <v>0</v>
      </c>
      <c r="L92" s="170">
        <f>IF(ISERROR(Data4!S$200),0,Data4!S$200)</f>
        <v>0</v>
      </c>
      <c r="M92" s="170">
        <f>IF(ISERROR(Data4!T$200),0,Data4!T$200)</f>
        <v>0</v>
      </c>
      <c r="N92" s="170">
        <f>IF(ISERROR(Data4!U$200),0,Data4!U$200)</f>
        <v>0</v>
      </c>
      <c r="O92" s="170">
        <f>IF(ISERROR(Data4!V$200),0,Data4!V$200)</f>
        <v>0</v>
      </c>
      <c r="P92" s="170">
        <f>IF(ISERROR(Data4!W$200),0,Data4!W$200)</f>
        <v>0</v>
      </c>
      <c r="Q92" s="170">
        <f>IF(ISERROR(Data4!X$200),0,Data4!X$200)</f>
        <v>0</v>
      </c>
      <c r="R92" s="170">
        <f>IF(ISERROR(Data4!Y$200),0,Data4!Y$200)</f>
        <v>0</v>
      </c>
      <c r="S92" s="170">
        <f>IF(ISERROR(Data4!Z$200),0,Data4!Z$200)</f>
        <v>0</v>
      </c>
      <c r="T92" s="170">
        <f>IF(ISERROR(Data4!AA$200),0,Data4!AA$200)</f>
        <v>0</v>
      </c>
      <c r="U92" s="170">
        <f>IF(ISERROR(Data4!AB$200),0,Data4!AB$200)</f>
        <v>0</v>
      </c>
      <c r="V92" s="170">
        <f>IF(ISERROR(Data4!AC$200),0,Data4!AC$200)</f>
        <v>0</v>
      </c>
      <c r="W92" s="170">
        <f>IF(ISERROR(Data4!AD$200),0,Data4!AD$200)</f>
        <v>0</v>
      </c>
      <c r="X92" s="170">
        <f>IF(ISERROR(Data4!AE$200),0,Data4!AE$200)</f>
        <v>0</v>
      </c>
      <c r="Y92" s="170">
        <f>IF(ISERROR(Data4!AF$200),0,Data4!AF$200)</f>
        <v>0</v>
      </c>
      <c r="Z92" s="170">
        <f>IF(ISERROR(Data4!AG$200),0,Data4!AG$200)</f>
        <v>0</v>
      </c>
      <c r="AA92" s="170">
        <f>IF(ISERROR(Data4!AH$200),0,Data4!AH$200)</f>
        <v>0</v>
      </c>
      <c r="AB92" s="170">
        <f>IF(ISERROR(Data4!AI$200),0,Data4!AI$200)</f>
        <v>0</v>
      </c>
      <c r="AC92" s="170">
        <f>IF(ISERROR(Data4!AJ$200),0,Data4!AJ$200)</f>
        <v>0</v>
      </c>
      <c r="AD92" s="170">
        <f>IF(ISERROR(Data4!AK$200),0,Data4!AK$200)</f>
        <v>0</v>
      </c>
      <c r="AE92" s="170">
        <f>IF(ISERROR(Data4!AL$200),0,Data4!AL$200)</f>
        <v>0</v>
      </c>
      <c r="AF92" s="170">
        <f>IF(ISERROR(Data4!AM$200),0,Data4!AM$200)</f>
        <v>0</v>
      </c>
      <c r="AG92" s="170">
        <f>IF(ISERROR(Data4!AN$200),0,Data4!AN$200)</f>
        <v>0</v>
      </c>
      <c r="AH92" s="170">
        <f>IF(ISERROR(Data4!AO$200),0,Data4!AO$200)</f>
        <v>0</v>
      </c>
      <c r="AI92" s="170">
        <f>IF(ISERROR(Data4!AP$200),0,Data4!AP$200)</f>
        <v>0</v>
      </c>
      <c r="AJ92" s="170">
        <f>IF(ISERROR(Data4!AQ$200),0,Data4!AQ$200)</f>
        <v>0</v>
      </c>
      <c r="AO92" s="3"/>
      <c r="AP92" s="3"/>
    </row>
    <row r="93" spans="2:42" hidden="1">
      <c r="B93" s="200" t="s">
        <v>347</v>
      </c>
      <c r="C93" s="182" t="str">
        <f>Data4!D$201</f>
        <v>-</v>
      </c>
      <c r="D93" s="66">
        <f>F93+NPV(FDN,G93:INDEX(G93:AJ93,PAL))</f>
        <v>0</v>
      </c>
      <c r="E93" s="170">
        <f t="shared" si="29"/>
        <v>0</v>
      </c>
      <c r="F93" s="170">
        <f>IF(ISERROR(Data4!M$201),0,Data4!M$201)</f>
        <v>0</v>
      </c>
      <c r="G93" s="170">
        <f>IF(ISERROR(Data4!N$201),0,Data4!N$201)</f>
        <v>0</v>
      </c>
      <c r="H93" s="170">
        <f>IF(ISERROR(Data4!O$201),0,Data4!O$201)</f>
        <v>0</v>
      </c>
      <c r="I93" s="170">
        <f>IF(ISERROR(Data4!P$201),0,Data4!P$201)</f>
        <v>0</v>
      </c>
      <c r="J93" s="170">
        <f>IF(ISERROR(Data4!Q$201),0,Data4!Q$201)</f>
        <v>0</v>
      </c>
      <c r="K93" s="170">
        <f>IF(ISERROR(Data4!R$201),0,Data4!R$201)</f>
        <v>0</v>
      </c>
      <c r="L93" s="170">
        <f>IF(ISERROR(Data4!S$201),0,Data4!S$201)</f>
        <v>0</v>
      </c>
      <c r="M93" s="170">
        <f>IF(ISERROR(Data4!T$201),0,Data4!T$201)</f>
        <v>0</v>
      </c>
      <c r="N93" s="170">
        <f>IF(ISERROR(Data4!U$201),0,Data4!U$201)</f>
        <v>0</v>
      </c>
      <c r="O93" s="170">
        <f>IF(ISERROR(Data4!V$201),0,Data4!V$201)</f>
        <v>0</v>
      </c>
      <c r="P93" s="170">
        <f>IF(ISERROR(Data4!W$201),0,Data4!W$201)</f>
        <v>0</v>
      </c>
      <c r="Q93" s="170">
        <f>IF(ISERROR(Data4!X$201),0,Data4!X$201)</f>
        <v>0</v>
      </c>
      <c r="R93" s="170">
        <f>IF(ISERROR(Data4!Y$201),0,Data4!Y$201)</f>
        <v>0</v>
      </c>
      <c r="S93" s="170">
        <f>IF(ISERROR(Data4!Z$201),0,Data4!Z$201)</f>
        <v>0</v>
      </c>
      <c r="T93" s="170">
        <f>IF(ISERROR(Data4!AA$201),0,Data4!AA$201)</f>
        <v>0</v>
      </c>
      <c r="U93" s="170">
        <f>IF(ISERROR(Data4!AB$201),0,Data4!AB$201)</f>
        <v>0</v>
      </c>
      <c r="V93" s="170">
        <f>IF(ISERROR(Data4!AC$201),0,Data4!AC$201)</f>
        <v>0</v>
      </c>
      <c r="W93" s="170">
        <f>IF(ISERROR(Data4!AD$201),0,Data4!AD$201)</f>
        <v>0</v>
      </c>
      <c r="X93" s="170">
        <f>IF(ISERROR(Data4!AE$201),0,Data4!AE$201)</f>
        <v>0</v>
      </c>
      <c r="Y93" s="170">
        <f>IF(ISERROR(Data4!AF$201),0,Data4!AF$201)</f>
        <v>0</v>
      </c>
      <c r="Z93" s="170">
        <f>IF(ISERROR(Data4!AG$201),0,Data4!AG$201)</f>
        <v>0</v>
      </c>
      <c r="AA93" s="170">
        <f>IF(ISERROR(Data4!AH$201),0,Data4!AH$201)</f>
        <v>0</v>
      </c>
      <c r="AB93" s="170">
        <f>IF(ISERROR(Data4!AI$201),0,Data4!AI$201)</f>
        <v>0</v>
      </c>
      <c r="AC93" s="170">
        <f>IF(ISERROR(Data4!AJ$201),0,Data4!AJ$201)</f>
        <v>0</v>
      </c>
      <c r="AD93" s="170">
        <f>IF(ISERROR(Data4!AK$201),0,Data4!AK$201)</f>
        <v>0</v>
      </c>
      <c r="AE93" s="170">
        <f>IF(ISERROR(Data4!AL$201),0,Data4!AL$201)</f>
        <v>0</v>
      </c>
      <c r="AF93" s="170">
        <f>IF(ISERROR(Data4!AM$201),0,Data4!AM$201)</f>
        <v>0</v>
      </c>
      <c r="AG93" s="170">
        <f>IF(ISERROR(Data4!AN$201),0,Data4!AN$201)</f>
        <v>0</v>
      </c>
      <c r="AH93" s="170">
        <f>IF(ISERROR(Data4!AO$201),0,Data4!AO$201)</f>
        <v>0</v>
      </c>
      <c r="AI93" s="170">
        <f>IF(ISERROR(Data4!AP$201),0,Data4!AP$201)</f>
        <v>0</v>
      </c>
      <c r="AJ93" s="170">
        <f>IF(ISERROR(Data4!AQ$201),0,Data4!AQ$201)</f>
        <v>0</v>
      </c>
      <c r="AO93" s="3"/>
      <c r="AP93" s="3"/>
    </row>
    <row r="94" spans="2:42" hidden="1">
      <c r="B94" s="200" t="s">
        <v>348</v>
      </c>
      <c r="C94" s="182" t="str">
        <f>Data4!D$202</f>
        <v>-</v>
      </c>
      <c r="D94" s="66">
        <f>F94+NPV(FDN,G94:INDEX(G94:AJ94,PAL))</f>
        <v>0</v>
      </c>
      <c r="E94" s="170">
        <f t="shared" si="29"/>
        <v>0</v>
      </c>
      <c r="F94" s="170">
        <f>IF(ISERROR(Data4!M$202),0,Data4!M$202)</f>
        <v>0</v>
      </c>
      <c r="G94" s="170">
        <f>IF(ISERROR(Data4!N$202),0,Data4!N$202)</f>
        <v>0</v>
      </c>
      <c r="H94" s="170">
        <f>IF(ISERROR(Data4!O$202),0,Data4!O$202)</f>
        <v>0</v>
      </c>
      <c r="I94" s="170">
        <f>IF(ISERROR(Data4!P$202),0,Data4!P$202)</f>
        <v>0</v>
      </c>
      <c r="J94" s="170">
        <f>IF(ISERROR(Data4!Q$202),0,Data4!Q$202)</f>
        <v>0</v>
      </c>
      <c r="K94" s="170">
        <f>IF(ISERROR(Data4!R$202),0,Data4!R$202)</f>
        <v>0</v>
      </c>
      <c r="L94" s="170">
        <f>IF(ISERROR(Data4!S$202),0,Data4!S$202)</f>
        <v>0</v>
      </c>
      <c r="M94" s="170">
        <f>IF(ISERROR(Data4!T$202),0,Data4!T$202)</f>
        <v>0</v>
      </c>
      <c r="N94" s="170">
        <f>IF(ISERROR(Data4!U$202),0,Data4!U$202)</f>
        <v>0</v>
      </c>
      <c r="O94" s="170">
        <f>IF(ISERROR(Data4!V$202),0,Data4!V$202)</f>
        <v>0</v>
      </c>
      <c r="P94" s="170">
        <f>IF(ISERROR(Data4!W$202),0,Data4!W$202)</f>
        <v>0</v>
      </c>
      <c r="Q94" s="170">
        <f>IF(ISERROR(Data4!X$202),0,Data4!X$202)</f>
        <v>0</v>
      </c>
      <c r="R94" s="170">
        <f>IF(ISERROR(Data4!Y$202),0,Data4!Y$202)</f>
        <v>0</v>
      </c>
      <c r="S94" s="170">
        <f>IF(ISERROR(Data4!Z$202),0,Data4!Z$202)</f>
        <v>0</v>
      </c>
      <c r="T94" s="170">
        <f>IF(ISERROR(Data4!AA$202),0,Data4!AA$202)</f>
        <v>0</v>
      </c>
      <c r="U94" s="170">
        <f>IF(ISERROR(Data4!AB$202),0,Data4!AB$202)</f>
        <v>0</v>
      </c>
      <c r="V94" s="170">
        <f>IF(ISERROR(Data4!AC$202),0,Data4!AC$202)</f>
        <v>0</v>
      </c>
      <c r="W94" s="170">
        <f>IF(ISERROR(Data4!AD$202),0,Data4!AD$202)</f>
        <v>0</v>
      </c>
      <c r="X94" s="170">
        <f>IF(ISERROR(Data4!AE$202),0,Data4!AE$202)</f>
        <v>0</v>
      </c>
      <c r="Y94" s="170">
        <f>IF(ISERROR(Data4!AF$202),0,Data4!AF$202)</f>
        <v>0</v>
      </c>
      <c r="Z94" s="170">
        <f>IF(ISERROR(Data4!AG$202),0,Data4!AG$202)</f>
        <v>0</v>
      </c>
      <c r="AA94" s="170">
        <f>IF(ISERROR(Data4!AH$202),0,Data4!AH$202)</f>
        <v>0</v>
      </c>
      <c r="AB94" s="170">
        <f>IF(ISERROR(Data4!AI$202),0,Data4!AI$202)</f>
        <v>0</v>
      </c>
      <c r="AC94" s="170">
        <f>IF(ISERROR(Data4!AJ$202),0,Data4!AJ$202)</f>
        <v>0</v>
      </c>
      <c r="AD94" s="170">
        <f>IF(ISERROR(Data4!AK$202),0,Data4!AK$202)</f>
        <v>0</v>
      </c>
      <c r="AE94" s="170">
        <f>IF(ISERROR(Data4!AL$202),0,Data4!AL$202)</f>
        <v>0</v>
      </c>
      <c r="AF94" s="170">
        <f>IF(ISERROR(Data4!AM$202),0,Data4!AM$202)</f>
        <v>0</v>
      </c>
      <c r="AG94" s="170">
        <f>IF(ISERROR(Data4!AN$202),0,Data4!AN$202)</f>
        <v>0</v>
      </c>
      <c r="AH94" s="170">
        <f>IF(ISERROR(Data4!AO$202),0,Data4!AO$202)</f>
        <v>0</v>
      </c>
      <c r="AI94" s="170">
        <f>IF(ISERROR(Data4!AP$202),0,Data4!AP$202)</f>
        <v>0</v>
      </c>
      <c r="AJ94" s="170">
        <f>IF(ISERROR(Data4!AQ$202),0,Data4!AQ$202)</f>
        <v>0</v>
      </c>
      <c r="AO94" s="3"/>
      <c r="AP94" s="3"/>
    </row>
    <row r="95" spans="2:42" hidden="1">
      <c r="B95" s="200" t="s">
        <v>349</v>
      </c>
      <c r="C95" s="182" t="str">
        <f>Data4!D$203</f>
        <v>-</v>
      </c>
      <c r="D95" s="66">
        <f>F95+NPV(FDN,G95:INDEX(G95:AJ95,PAL))</f>
        <v>0</v>
      </c>
      <c r="E95" s="170">
        <f t="shared" si="29"/>
        <v>0</v>
      </c>
      <c r="F95" s="170">
        <f>IF(ISERROR(Data4!M$203),0,Data4!M$203)</f>
        <v>0</v>
      </c>
      <c r="G95" s="170">
        <f>IF(ISERROR(Data4!N$203),0,Data4!N$203)</f>
        <v>0</v>
      </c>
      <c r="H95" s="170">
        <f>IF(ISERROR(Data4!O$203),0,Data4!O$203)</f>
        <v>0</v>
      </c>
      <c r="I95" s="170">
        <f>IF(ISERROR(Data4!P$203),0,Data4!P$203)</f>
        <v>0</v>
      </c>
      <c r="J95" s="170">
        <f>IF(ISERROR(Data4!Q$203),0,Data4!Q$203)</f>
        <v>0</v>
      </c>
      <c r="K95" s="170">
        <f>IF(ISERROR(Data4!R$203),0,Data4!R$203)</f>
        <v>0</v>
      </c>
      <c r="L95" s="170">
        <f>IF(ISERROR(Data4!S$203),0,Data4!S$203)</f>
        <v>0</v>
      </c>
      <c r="M95" s="170">
        <f>IF(ISERROR(Data4!T$203),0,Data4!T$203)</f>
        <v>0</v>
      </c>
      <c r="N95" s="170">
        <f>IF(ISERROR(Data4!U$203),0,Data4!U$203)</f>
        <v>0</v>
      </c>
      <c r="O95" s="170">
        <f>IF(ISERROR(Data4!V$203),0,Data4!V$203)</f>
        <v>0</v>
      </c>
      <c r="P95" s="170">
        <f>IF(ISERROR(Data4!W$203),0,Data4!W$203)</f>
        <v>0</v>
      </c>
      <c r="Q95" s="170">
        <f>IF(ISERROR(Data4!X$203),0,Data4!X$203)</f>
        <v>0</v>
      </c>
      <c r="R95" s="170">
        <f>IF(ISERROR(Data4!Y$203),0,Data4!Y$203)</f>
        <v>0</v>
      </c>
      <c r="S95" s="170">
        <f>IF(ISERROR(Data4!Z$203),0,Data4!Z$203)</f>
        <v>0</v>
      </c>
      <c r="T95" s="170">
        <f>IF(ISERROR(Data4!AA$203),0,Data4!AA$203)</f>
        <v>0</v>
      </c>
      <c r="U95" s="170">
        <f>IF(ISERROR(Data4!AB$203),0,Data4!AB$203)</f>
        <v>0</v>
      </c>
      <c r="V95" s="170">
        <f>IF(ISERROR(Data4!AC$203),0,Data4!AC$203)</f>
        <v>0</v>
      </c>
      <c r="W95" s="170">
        <f>IF(ISERROR(Data4!AD$203),0,Data4!AD$203)</f>
        <v>0</v>
      </c>
      <c r="X95" s="170">
        <f>IF(ISERROR(Data4!AE$203),0,Data4!AE$203)</f>
        <v>0</v>
      </c>
      <c r="Y95" s="170">
        <f>IF(ISERROR(Data4!AF$203),0,Data4!AF$203)</f>
        <v>0</v>
      </c>
      <c r="Z95" s="170">
        <f>IF(ISERROR(Data4!AG$203),0,Data4!AG$203)</f>
        <v>0</v>
      </c>
      <c r="AA95" s="170">
        <f>IF(ISERROR(Data4!AH$203),0,Data4!AH$203)</f>
        <v>0</v>
      </c>
      <c r="AB95" s="170">
        <f>IF(ISERROR(Data4!AI$203),0,Data4!AI$203)</f>
        <v>0</v>
      </c>
      <c r="AC95" s="170">
        <f>IF(ISERROR(Data4!AJ$203),0,Data4!AJ$203)</f>
        <v>0</v>
      </c>
      <c r="AD95" s="170">
        <f>IF(ISERROR(Data4!AK$203),0,Data4!AK$203)</f>
        <v>0</v>
      </c>
      <c r="AE95" s="170">
        <f>IF(ISERROR(Data4!AL$203),0,Data4!AL$203)</f>
        <v>0</v>
      </c>
      <c r="AF95" s="170">
        <f>IF(ISERROR(Data4!AM$203),0,Data4!AM$203)</f>
        <v>0</v>
      </c>
      <c r="AG95" s="170">
        <f>IF(ISERROR(Data4!AN$203),0,Data4!AN$203)</f>
        <v>0</v>
      </c>
      <c r="AH95" s="170">
        <f>IF(ISERROR(Data4!AO$203),0,Data4!AO$203)</f>
        <v>0</v>
      </c>
      <c r="AI95" s="170">
        <f>IF(ISERROR(Data4!AP$203),0,Data4!AP$203)</f>
        <v>0</v>
      </c>
      <c r="AJ95" s="170">
        <f>IF(ISERROR(Data4!AQ$203),0,Data4!AQ$203)</f>
        <v>0</v>
      </c>
      <c r="AO95" s="3"/>
      <c r="AP95" s="3"/>
    </row>
    <row r="96" spans="2:42" hidden="1">
      <c r="B96" s="200" t="s">
        <v>350</v>
      </c>
      <c r="C96" s="182" t="str">
        <f>Data4!D$204</f>
        <v>-</v>
      </c>
      <c r="D96" s="66">
        <f>F96+NPV(FDN,G96:INDEX(G96:AJ96,PAL))</f>
        <v>0</v>
      </c>
      <c r="E96" s="170">
        <f t="shared" si="29"/>
        <v>0</v>
      </c>
      <c r="F96" s="170">
        <f>IF(ISERROR(Data4!M$204),0,Data4!M$204)</f>
        <v>0</v>
      </c>
      <c r="G96" s="170">
        <f>IF(ISERROR(Data4!N$204),0,Data4!N$204)</f>
        <v>0</v>
      </c>
      <c r="H96" s="170">
        <f>IF(ISERROR(Data4!O$204),0,Data4!O$204)</f>
        <v>0</v>
      </c>
      <c r="I96" s="170">
        <f>IF(ISERROR(Data4!P$204),0,Data4!P$204)</f>
        <v>0</v>
      </c>
      <c r="J96" s="170">
        <f>IF(ISERROR(Data4!Q$204),0,Data4!Q$204)</f>
        <v>0</v>
      </c>
      <c r="K96" s="170">
        <f>IF(ISERROR(Data4!R$204),0,Data4!R$204)</f>
        <v>0</v>
      </c>
      <c r="L96" s="170">
        <f>IF(ISERROR(Data4!S$204),0,Data4!S$204)</f>
        <v>0</v>
      </c>
      <c r="M96" s="170">
        <f>IF(ISERROR(Data4!T$204),0,Data4!T$204)</f>
        <v>0</v>
      </c>
      <c r="N96" s="170">
        <f>IF(ISERROR(Data4!U$204),0,Data4!U$204)</f>
        <v>0</v>
      </c>
      <c r="O96" s="170">
        <f>IF(ISERROR(Data4!V$204),0,Data4!V$204)</f>
        <v>0</v>
      </c>
      <c r="P96" s="170">
        <f>IF(ISERROR(Data4!W$204),0,Data4!W$204)</f>
        <v>0</v>
      </c>
      <c r="Q96" s="170">
        <f>IF(ISERROR(Data4!X$204),0,Data4!X$204)</f>
        <v>0</v>
      </c>
      <c r="R96" s="170">
        <f>IF(ISERROR(Data4!Y$204),0,Data4!Y$204)</f>
        <v>0</v>
      </c>
      <c r="S96" s="170">
        <f>IF(ISERROR(Data4!Z$204),0,Data4!Z$204)</f>
        <v>0</v>
      </c>
      <c r="T96" s="170">
        <f>IF(ISERROR(Data4!AA$204),0,Data4!AA$204)</f>
        <v>0</v>
      </c>
      <c r="U96" s="170">
        <f>IF(ISERROR(Data4!AB$204),0,Data4!AB$204)</f>
        <v>0</v>
      </c>
      <c r="V96" s="170">
        <f>IF(ISERROR(Data4!AC$204),0,Data4!AC$204)</f>
        <v>0</v>
      </c>
      <c r="W96" s="170">
        <f>IF(ISERROR(Data4!AD$204),0,Data4!AD$204)</f>
        <v>0</v>
      </c>
      <c r="X96" s="170">
        <f>IF(ISERROR(Data4!AE$204),0,Data4!AE$204)</f>
        <v>0</v>
      </c>
      <c r="Y96" s="170">
        <f>IF(ISERROR(Data4!AF$204),0,Data4!AF$204)</f>
        <v>0</v>
      </c>
      <c r="Z96" s="170">
        <f>IF(ISERROR(Data4!AG$204),0,Data4!AG$204)</f>
        <v>0</v>
      </c>
      <c r="AA96" s="170">
        <f>IF(ISERROR(Data4!AH$204),0,Data4!AH$204)</f>
        <v>0</v>
      </c>
      <c r="AB96" s="170">
        <f>IF(ISERROR(Data4!AI$204),0,Data4!AI$204)</f>
        <v>0</v>
      </c>
      <c r="AC96" s="170">
        <f>IF(ISERROR(Data4!AJ$204),0,Data4!AJ$204)</f>
        <v>0</v>
      </c>
      <c r="AD96" s="170">
        <f>IF(ISERROR(Data4!AK$204),0,Data4!AK$204)</f>
        <v>0</v>
      </c>
      <c r="AE96" s="170">
        <f>IF(ISERROR(Data4!AL$204),0,Data4!AL$204)</f>
        <v>0</v>
      </c>
      <c r="AF96" s="170">
        <f>IF(ISERROR(Data4!AM$204),0,Data4!AM$204)</f>
        <v>0</v>
      </c>
      <c r="AG96" s="170">
        <f>IF(ISERROR(Data4!AN$204),0,Data4!AN$204)</f>
        <v>0</v>
      </c>
      <c r="AH96" s="170">
        <f>IF(ISERROR(Data4!AO$204),0,Data4!AO$204)</f>
        <v>0</v>
      </c>
      <c r="AI96" s="170">
        <f>IF(ISERROR(Data4!AP$204),0,Data4!AP$204)</f>
        <v>0</v>
      </c>
      <c r="AJ96" s="170">
        <f>IF(ISERROR(Data4!AQ$204),0,Data4!AQ$204)</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Data4!D$206</f>
        <v>-</v>
      </c>
      <c r="D98" s="66">
        <f>F98+NPV(FDN,G98:INDEX(G98:AJ98,PAL))</f>
        <v>0</v>
      </c>
      <c r="E98" s="66">
        <f>SUMIF($F$5:$AJ$5,"&lt;="&amp;PAL,$F98:$AJ98)</f>
        <v>0</v>
      </c>
      <c r="F98" s="170">
        <f>IF(ISERROR(Data4!M$206),0,Data4!M$206)</f>
        <v>0</v>
      </c>
      <c r="G98" s="170">
        <f>IF(ISERROR(Data4!N$206),0,Data4!N$206)</f>
        <v>0</v>
      </c>
      <c r="H98" s="170">
        <f>IF(ISERROR(Data4!O$206),0,Data4!O$206)</f>
        <v>0</v>
      </c>
      <c r="I98" s="170">
        <f>IF(ISERROR(Data4!P$206),0,Data4!P$206)</f>
        <v>0</v>
      </c>
      <c r="J98" s="170">
        <f>IF(ISERROR(Data4!Q$206),0,Data4!Q$206)</f>
        <v>0</v>
      </c>
      <c r="K98" s="170">
        <f>IF(ISERROR(Data4!R$206),0,Data4!R$206)</f>
        <v>0</v>
      </c>
      <c r="L98" s="170">
        <f>IF(ISERROR(Data4!S$206),0,Data4!S$206)</f>
        <v>0</v>
      </c>
      <c r="M98" s="170">
        <f>IF(ISERROR(Data4!T$206),0,Data4!T$206)</f>
        <v>0</v>
      </c>
      <c r="N98" s="170">
        <f>IF(ISERROR(Data4!U$206),0,Data4!U$206)</f>
        <v>0</v>
      </c>
      <c r="O98" s="170">
        <f>IF(ISERROR(Data4!V$206),0,Data4!V$206)</f>
        <v>0</v>
      </c>
      <c r="P98" s="170">
        <f>IF(ISERROR(Data4!W$206),0,Data4!W$206)</f>
        <v>0</v>
      </c>
      <c r="Q98" s="170">
        <f>IF(ISERROR(Data4!X$206),0,Data4!X$206)</f>
        <v>0</v>
      </c>
      <c r="R98" s="170">
        <f>IF(ISERROR(Data4!Y$206),0,Data4!Y$206)</f>
        <v>0</v>
      </c>
      <c r="S98" s="170">
        <f>IF(ISERROR(Data4!Z$206),0,Data4!Z$206)</f>
        <v>0</v>
      </c>
      <c r="T98" s="170">
        <f>IF(ISERROR(Data4!AA$206),0,Data4!AA$206)</f>
        <v>0</v>
      </c>
      <c r="U98" s="170">
        <f>IF(ISERROR(Data4!AB$206),0,Data4!AB$206)</f>
        <v>0</v>
      </c>
      <c r="V98" s="170">
        <f>IF(ISERROR(Data4!AC$206),0,Data4!AC$206)</f>
        <v>0</v>
      </c>
      <c r="W98" s="170">
        <f>IF(ISERROR(Data4!AD$206),0,Data4!AD$206)</f>
        <v>0</v>
      </c>
      <c r="X98" s="170">
        <f>IF(ISERROR(Data4!AE$206),0,Data4!AE$206)</f>
        <v>0</v>
      </c>
      <c r="Y98" s="170">
        <f>IF(ISERROR(Data4!AF$206),0,Data4!AF$206)</f>
        <v>0</v>
      </c>
      <c r="Z98" s="170">
        <f>IF(ISERROR(Data4!AG$206),0,Data4!AG$206)</f>
        <v>0</v>
      </c>
      <c r="AA98" s="170">
        <f>IF(ISERROR(Data4!AH$206),0,Data4!AH$206)</f>
        <v>0</v>
      </c>
      <c r="AB98" s="170">
        <f>IF(ISERROR(Data4!AI$206),0,Data4!AI$206)</f>
        <v>0</v>
      </c>
      <c r="AC98" s="170">
        <f>IF(ISERROR(Data4!AJ$206),0,Data4!AJ$206)</f>
        <v>0</v>
      </c>
      <c r="AD98" s="170">
        <f>IF(ISERROR(Data4!AK$206),0,Data4!AK$206)</f>
        <v>0</v>
      </c>
      <c r="AE98" s="170">
        <f>IF(ISERROR(Data4!AL$206),0,Data4!AL$206)</f>
        <v>0</v>
      </c>
      <c r="AF98" s="170">
        <f>IF(ISERROR(Data4!AM$206),0,Data4!AM$206)</f>
        <v>0</v>
      </c>
      <c r="AG98" s="170">
        <f>IF(ISERROR(Data4!AN$206),0,Data4!AN$206)</f>
        <v>0</v>
      </c>
      <c r="AH98" s="170">
        <f>IF(ISERROR(Data4!AO$206),0,Data4!AO$206)</f>
        <v>0</v>
      </c>
      <c r="AI98" s="170">
        <f>IF(ISERROR(Data4!AP$206),0,Data4!AP$206)</f>
        <v>0</v>
      </c>
      <c r="AJ98" s="170">
        <f>IF(ISERROR(Data4!AQ$206),0,Data4!AQ$206)</f>
        <v>0</v>
      </c>
      <c r="AO98" s="3"/>
      <c r="AP98" s="3"/>
    </row>
    <row r="99" spans="2:42" hidden="1">
      <c r="B99" s="200" t="s">
        <v>352</v>
      </c>
      <c r="C99" s="182" t="str">
        <f>Data4!D$207</f>
        <v>-</v>
      </c>
      <c r="D99" s="66">
        <f>F99+NPV(FDN,G99:INDEX(G99:AJ99,PAL))</f>
        <v>0</v>
      </c>
      <c r="E99" s="66">
        <f>SUMIF($F$5:$AJ$5,"&lt;="&amp;PAL,$F99:$AJ99)</f>
        <v>0</v>
      </c>
      <c r="F99" s="170">
        <f>IF(ISERROR(Data4!M$207),0,Data4!M$207)</f>
        <v>0</v>
      </c>
      <c r="G99" s="170">
        <f>IF(ISERROR(Data4!N$207),0,Data4!N$207)</f>
        <v>0</v>
      </c>
      <c r="H99" s="170">
        <f>IF(ISERROR(Data4!O$207),0,Data4!O$207)</f>
        <v>0</v>
      </c>
      <c r="I99" s="170">
        <f>IF(ISERROR(Data4!P$207),0,Data4!P$207)</f>
        <v>0</v>
      </c>
      <c r="J99" s="170">
        <f>IF(ISERROR(Data4!Q$207),0,Data4!Q$207)</f>
        <v>0</v>
      </c>
      <c r="K99" s="170">
        <f>IF(ISERROR(Data4!R$207),0,Data4!R$207)</f>
        <v>0</v>
      </c>
      <c r="L99" s="170">
        <f>IF(ISERROR(Data4!S$207),0,Data4!S$207)</f>
        <v>0</v>
      </c>
      <c r="M99" s="170">
        <f>IF(ISERROR(Data4!T$207),0,Data4!T$207)</f>
        <v>0</v>
      </c>
      <c r="N99" s="170">
        <f>IF(ISERROR(Data4!U$207),0,Data4!U$207)</f>
        <v>0</v>
      </c>
      <c r="O99" s="170">
        <f>IF(ISERROR(Data4!V$207),0,Data4!V$207)</f>
        <v>0</v>
      </c>
      <c r="P99" s="170">
        <f>IF(ISERROR(Data4!W$207),0,Data4!W$207)</f>
        <v>0</v>
      </c>
      <c r="Q99" s="170">
        <f>IF(ISERROR(Data4!X$207),0,Data4!X$207)</f>
        <v>0</v>
      </c>
      <c r="R99" s="170">
        <f>IF(ISERROR(Data4!Y$207),0,Data4!Y$207)</f>
        <v>0</v>
      </c>
      <c r="S99" s="170">
        <f>IF(ISERROR(Data4!Z$207),0,Data4!Z$207)</f>
        <v>0</v>
      </c>
      <c r="T99" s="170">
        <f>IF(ISERROR(Data4!AA$207),0,Data4!AA$207)</f>
        <v>0</v>
      </c>
      <c r="U99" s="170">
        <f>IF(ISERROR(Data4!AB$207),0,Data4!AB$207)</f>
        <v>0</v>
      </c>
      <c r="V99" s="170">
        <f>IF(ISERROR(Data4!AC$207),0,Data4!AC$207)</f>
        <v>0</v>
      </c>
      <c r="W99" s="170">
        <f>IF(ISERROR(Data4!AD$207),0,Data4!AD$207)</f>
        <v>0</v>
      </c>
      <c r="X99" s="170">
        <f>IF(ISERROR(Data4!AE$207),0,Data4!AE$207)</f>
        <v>0</v>
      </c>
      <c r="Y99" s="170">
        <f>IF(ISERROR(Data4!AF$207),0,Data4!AF$207)</f>
        <v>0</v>
      </c>
      <c r="Z99" s="170">
        <f>IF(ISERROR(Data4!AG$207),0,Data4!AG$207)</f>
        <v>0</v>
      </c>
      <c r="AA99" s="170">
        <f>IF(ISERROR(Data4!AH$207),0,Data4!AH$207)</f>
        <v>0</v>
      </c>
      <c r="AB99" s="170">
        <f>IF(ISERROR(Data4!AI$207),0,Data4!AI$207)</f>
        <v>0</v>
      </c>
      <c r="AC99" s="170">
        <f>IF(ISERROR(Data4!AJ$207),0,Data4!AJ$207)</f>
        <v>0</v>
      </c>
      <c r="AD99" s="170">
        <f>IF(ISERROR(Data4!AK$207),0,Data4!AK$207)</f>
        <v>0</v>
      </c>
      <c r="AE99" s="170">
        <f>IF(ISERROR(Data4!AL$207),0,Data4!AL$207)</f>
        <v>0</v>
      </c>
      <c r="AF99" s="170">
        <f>IF(ISERROR(Data4!AM$207),0,Data4!AM$207)</f>
        <v>0</v>
      </c>
      <c r="AG99" s="170">
        <f>IF(ISERROR(Data4!AN$207),0,Data4!AN$207)</f>
        <v>0</v>
      </c>
      <c r="AH99" s="170">
        <f>IF(ISERROR(Data4!AO$207),0,Data4!AO$207)</f>
        <v>0</v>
      </c>
      <c r="AI99" s="170">
        <f>IF(ISERROR(Data4!AP$207),0,Data4!AP$207)</f>
        <v>0</v>
      </c>
      <c r="AJ99" s="170">
        <f>IF(ISERROR(Data4!AQ$207),0,Data4!AQ$207)</f>
        <v>0</v>
      </c>
      <c r="AO99" s="3"/>
      <c r="AP99" s="3"/>
    </row>
    <row r="100" spans="2:42" hidden="1">
      <c r="B100" s="200" t="s">
        <v>353</v>
      </c>
      <c r="C100" s="182" t="str">
        <f>Data4!D$208</f>
        <v>-</v>
      </c>
      <c r="D100" s="66">
        <f>F100+NPV(FDN,G100:INDEX(G100:AJ100,PAL))</f>
        <v>0</v>
      </c>
      <c r="E100" s="66">
        <f>SUMIF($F$5:$AJ$5,"&lt;="&amp;PAL,$F100:$AJ100)</f>
        <v>0</v>
      </c>
      <c r="F100" s="170">
        <f>IF(ISERROR(Data4!M$208),0,Data4!M$208)</f>
        <v>0</v>
      </c>
      <c r="G100" s="170">
        <f>IF(ISERROR(Data4!N$208),0,Data4!N$208)</f>
        <v>0</v>
      </c>
      <c r="H100" s="170">
        <f>IF(ISERROR(Data4!O$208),0,Data4!O$208)</f>
        <v>0</v>
      </c>
      <c r="I100" s="170">
        <f>IF(ISERROR(Data4!P$208),0,Data4!P$208)</f>
        <v>0</v>
      </c>
      <c r="J100" s="170">
        <f>IF(ISERROR(Data4!Q$208),0,Data4!Q$208)</f>
        <v>0</v>
      </c>
      <c r="K100" s="170">
        <f>IF(ISERROR(Data4!R$208),0,Data4!R$208)</f>
        <v>0</v>
      </c>
      <c r="L100" s="170">
        <f>IF(ISERROR(Data4!S$208),0,Data4!S$208)</f>
        <v>0</v>
      </c>
      <c r="M100" s="170">
        <f>IF(ISERROR(Data4!T$208),0,Data4!T$208)</f>
        <v>0</v>
      </c>
      <c r="N100" s="170">
        <f>IF(ISERROR(Data4!U$208),0,Data4!U$208)</f>
        <v>0</v>
      </c>
      <c r="O100" s="170">
        <f>IF(ISERROR(Data4!V$208),0,Data4!V$208)</f>
        <v>0</v>
      </c>
      <c r="P100" s="170">
        <f>IF(ISERROR(Data4!W$208),0,Data4!W$208)</f>
        <v>0</v>
      </c>
      <c r="Q100" s="170">
        <f>IF(ISERROR(Data4!X$208),0,Data4!X$208)</f>
        <v>0</v>
      </c>
      <c r="R100" s="170">
        <f>IF(ISERROR(Data4!Y$208),0,Data4!Y$208)</f>
        <v>0</v>
      </c>
      <c r="S100" s="170">
        <f>IF(ISERROR(Data4!Z$208),0,Data4!Z$208)</f>
        <v>0</v>
      </c>
      <c r="T100" s="170">
        <f>IF(ISERROR(Data4!AA$208),0,Data4!AA$208)</f>
        <v>0</v>
      </c>
      <c r="U100" s="170">
        <f>IF(ISERROR(Data4!AB$208),0,Data4!AB$208)</f>
        <v>0</v>
      </c>
      <c r="V100" s="170">
        <f>IF(ISERROR(Data4!AC$208),0,Data4!AC$208)</f>
        <v>0</v>
      </c>
      <c r="W100" s="170">
        <f>IF(ISERROR(Data4!AD$208),0,Data4!AD$208)</f>
        <v>0</v>
      </c>
      <c r="X100" s="170">
        <f>IF(ISERROR(Data4!AE$208),0,Data4!AE$208)</f>
        <v>0</v>
      </c>
      <c r="Y100" s="170">
        <f>IF(ISERROR(Data4!AF$208),0,Data4!AF$208)</f>
        <v>0</v>
      </c>
      <c r="Z100" s="170">
        <f>IF(ISERROR(Data4!AG$208),0,Data4!AG$208)</f>
        <v>0</v>
      </c>
      <c r="AA100" s="170">
        <f>IF(ISERROR(Data4!AH$208),0,Data4!AH$208)</f>
        <v>0</v>
      </c>
      <c r="AB100" s="170">
        <f>IF(ISERROR(Data4!AI$208),0,Data4!AI$208)</f>
        <v>0</v>
      </c>
      <c r="AC100" s="170">
        <f>IF(ISERROR(Data4!AJ$208),0,Data4!AJ$208)</f>
        <v>0</v>
      </c>
      <c r="AD100" s="170">
        <f>IF(ISERROR(Data4!AK$208),0,Data4!AK$208)</f>
        <v>0</v>
      </c>
      <c r="AE100" s="170">
        <f>IF(ISERROR(Data4!AL$208),0,Data4!AL$208)</f>
        <v>0</v>
      </c>
      <c r="AF100" s="170">
        <f>IF(ISERROR(Data4!AM$208),0,Data4!AM$208)</f>
        <v>0</v>
      </c>
      <c r="AG100" s="170">
        <f>IF(ISERROR(Data4!AN$208),0,Data4!AN$208)</f>
        <v>0</v>
      </c>
      <c r="AH100" s="170">
        <f>IF(ISERROR(Data4!AO$208),0,Data4!AO$208)</f>
        <v>0</v>
      </c>
      <c r="AI100" s="170">
        <f>IF(ISERROR(Data4!AP$208),0,Data4!AP$208)</f>
        <v>0</v>
      </c>
      <c r="AJ100" s="170">
        <f>IF(ISERROR(Data4!AQ$208),0,Data4!AQ$208)</f>
        <v>0</v>
      </c>
      <c r="AO100" s="3"/>
      <c r="AP100" s="3"/>
    </row>
  </sheetData>
  <sheetProtection algorithmName="SHA-512" hashValue="9sbfbqgk3Nm9U8iao4VeOTb3txPOsARyckMo9QBaOms0M1lehkhM6aH9lner0cE07T16mkxeeEbWbsrzP8EsoA==" saltValue="yECEEsBpwSJp0nLJS7Sesw==" spinCount="100000" sheet="1" objects="1" scenarios="1"/>
  <mergeCells count="5">
    <mergeCell ref="B86:C86"/>
    <mergeCell ref="C2:E2"/>
    <mergeCell ref="C3:E3"/>
    <mergeCell ref="C4:E4"/>
    <mergeCell ref="AP4:AY4"/>
  </mergeCells>
  <conditionalFormatting sqref="B7:C48 B56:C56 B49:B55 B57:B59">
    <cfRule type="expression" dxfId="99" priority="4" stopIfTrue="1">
      <formula>$AO7=1</formula>
    </cfRule>
  </conditionalFormatting>
  <conditionalFormatting sqref="C4:E4">
    <cfRule type="expression" dxfId="98" priority="3" stopIfTrue="1">
      <formula>LEN($C$4)&gt;0</formula>
    </cfRule>
  </conditionalFormatting>
  <conditionalFormatting sqref="B88:C100">
    <cfRule type="expression" dxfId="97" priority="5" stopIfTrue="1">
      <formula>#REF!=1</formula>
    </cfRule>
  </conditionalFormatting>
  <conditionalFormatting sqref="C57:C59">
    <cfRule type="expression" dxfId="96"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"""&amp;Data0!O16&amp;""""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Data4!D$210</f>
        <v>-</v>
      </c>
      <c r="D90" s="170">
        <f>F90+NPV(FDN,G90:INDEX(G90:AJ90,PAL))</f>
        <v>0</v>
      </c>
      <c r="E90" s="170">
        <f t="shared" ref="E90:E96" si="29">SUMIF($F$5:$AJ$5,"&lt;="&amp;PAL,$F90:$AJ90)</f>
        <v>0</v>
      </c>
      <c r="F90" s="170">
        <f>IF(ISERROR(Data4!M$210),0,Data4!M$210)</f>
        <v>0</v>
      </c>
      <c r="G90" s="170">
        <f>IF(ISERROR(Data4!N$210),0,Data4!N$210)</f>
        <v>0</v>
      </c>
      <c r="H90" s="170">
        <f>IF(ISERROR(Data4!O$210),0,Data4!O$210)</f>
        <v>0</v>
      </c>
      <c r="I90" s="170">
        <f>IF(ISERROR(Data4!P$210),0,Data4!P$210)</f>
        <v>0</v>
      </c>
      <c r="J90" s="170">
        <f>IF(ISERROR(Data4!Q$210),0,Data4!Q$210)</f>
        <v>0</v>
      </c>
      <c r="K90" s="170">
        <f>IF(ISERROR(Data4!R$210),0,Data4!R$210)</f>
        <v>0</v>
      </c>
      <c r="L90" s="170">
        <f>IF(ISERROR(Data4!S$210),0,Data4!S$210)</f>
        <v>0</v>
      </c>
      <c r="M90" s="170">
        <f>IF(ISERROR(Data4!T$210),0,Data4!T$210)</f>
        <v>0</v>
      </c>
      <c r="N90" s="170">
        <f>IF(ISERROR(Data4!U$210),0,Data4!U$210)</f>
        <v>0</v>
      </c>
      <c r="O90" s="170">
        <f>IF(ISERROR(Data4!V$210),0,Data4!V$210)</f>
        <v>0</v>
      </c>
      <c r="P90" s="170">
        <f>IF(ISERROR(Data4!W$210),0,Data4!W$210)</f>
        <v>0</v>
      </c>
      <c r="Q90" s="170">
        <f>IF(ISERROR(Data4!X$210),0,Data4!X$210)</f>
        <v>0</v>
      </c>
      <c r="R90" s="170">
        <f>IF(ISERROR(Data4!Y$210),0,Data4!Y$210)</f>
        <v>0</v>
      </c>
      <c r="S90" s="170">
        <f>IF(ISERROR(Data4!Z$210),0,Data4!Z$210)</f>
        <v>0</v>
      </c>
      <c r="T90" s="170">
        <f>IF(ISERROR(Data4!AA$210),0,Data4!AA$210)</f>
        <v>0</v>
      </c>
      <c r="U90" s="170">
        <f>IF(ISERROR(Data4!AB$210),0,Data4!AB$210)</f>
        <v>0</v>
      </c>
      <c r="V90" s="170">
        <f>IF(ISERROR(Data4!AC$210),0,Data4!AC$210)</f>
        <v>0</v>
      </c>
      <c r="W90" s="170">
        <f>IF(ISERROR(Data4!AD$210),0,Data4!AD$210)</f>
        <v>0</v>
      </c>
      <c r="X90" s="170">
        <f>IF(ISERROR(Data4!AE$210),0,Data4!AE$210)</f>
        <v>0</v>
      </c>
      <c r="Y90" s="170">
        <f>IF(ISERROR(Data4!AF$210),0,Data4!AF$210)</f>
        <v>0</v>
      </c>
      <c r="Z90" s="170">
        <f>IF(ISERROR(Data4!AG$210),0,Data4!AG$210)</f>
        <v>0</v>
      </c>
      <c r="AA90" s="170">
        <f>IF(ISERROR(Data4!AH$210),0,Data4!AH$210)</f>
        <v>0</v>
      </c>
      <c r="AB90" s="170">
        <f>IF(ISERROR(Data4!AI$210),0,Data4!AI$210)</f>
        <v>0</v>
      </c>
      <c r="AC90" s="170">
        <f>IF(ISERROR(Data4!AJ$210),0,Data4!AJ$210)</f>
        <v>0</v>
      </c>
      <c r="AD90" s="170">
        <f>IF(ISERROR(Data4!AK$210),0,Data4!AK$210)</f>
        <v>0</v>
      </c>
      <c r="AE90" s="170">
        <f>IF(ISERROR(Data4!AL$210),0,Data4!AL$210)</f>
        <v>0</v>
      </c>
      <c r="AF90" s="170">
        <f>IF(ISERROR(Data4!AM$210),0,Data4!AM$210)</f>
        <v>0</v>
      </c>
      <c r="AG90" s="170">
        <f>IF(ISERROR(Data4!AN$210),0,Data4!AN$210)</f>
        <v>0</v>
      </c>
      <c r="AH90" s="170">
        <f>IF(ISERROR(Data4!AO$210),0,Data4!AO$210)</f>
        <v>0</v>
      </c>
      <c r="AI90" s="170">
        <f>IF(ISERROR(Data4!AP$210),0,Data4!AP$210)</f>
        <v>0</v>
      </c>
      <c r="AJ90" s="170">
        <f>IF(ISERROR(Data4!AQ$210),0,Data4!AQ$210)</f>
        <v>0</v>
      </c>
      <c r="AO90" s="3"/>
      <c r="AP90" s="3"/>
    </row>
    <row r="91" spans="2:42" hidden="1">
      <c r="B91" s="200" t="s">
        <v>52</v>
      </c>
      <c r="C91" s="182" t="str">
        <f>Data4!D$211</f>
        <v>-</v>
      </c>
      <c r="D91" s="66">
        <f>F91+NPV(FDN,G91:INDEX(G91:AJ91,PAL))</f>
        <v>0</v>
      </c>
      <c r="E91" s="170">
        <f t="shared" si="29"/>
        <v>0</v>
      </c>
      <c r="F91" s="170">
        <f>IF(ISERROR(Data4!M$211),0,Data4!M$211)</f>
        <v>0</v>
      </c>
      <c r="G91" s="170">
        <f>IF(ISERROR(Data4!N$211),0,Data4!N$211)</f>
        <v>0</v>
      </c>
      <c r="H91" s="170">
        <f>IF(ISERROR(Data4!O$211),0,Data4!O$211)</f>
        <v>0</v>
      </c>
      <c r="I91" s="170">
        <f>IF(ISERROR(Data4!P$211),0,Data4!P$211)</f>
        <v>0</v>
      </c>
      <c r="J91" s="170">
        <f>IF(ISERROR(Data4!Q$211),0,Data4!Q$211)</f>
        <v>0</v>
      </c>
      <c r="K91" s="170">
        <f>IF(ISERROR(Data4!R$211),0,Data4!R$211)</f>
        <v>0</v>
      </c>
      <c r="L91" s="170">
        <f>IF(ISERROR(Data4!S$211),0,Data4!S$211)</f>
        <v>0</v>
      </c>
      <c r="M91" s="170">
        <f>IF(ISERROR(Data4!T$211),0,Data4!T$211)</f>
        <v>0</v>
      </c>
      <c r="N91" s="170">
        <f>IF(ISERROR(Data4!U$211),0,Data4!U$211)</f>
        <v>0</v>
      </c>
      <c r="O91" s="170">
        <f>IF(ISERROR(Data4!V$211),0,Data4!V$211)</f>
        <v>0</v>
      </c>
      <c r="P91" s="170">
        <f>IF(ISERROR(Data4!W$211),0,Data4!W$211)</f>
        <v>0</v>
      </c>
      <c r="Q91" s="170">
        <f>IF(ISERROR(Data4!X$211),0,Data4!X$211)</f>
        <v>0</v>
      </c>
      <c r="R91" s="170">
        <f>IF(ISERROR(Data4!Y$211),0,Data4!Y$211)</f>
        <v>0</v>
      </c>
      <c r="S91" s="170">
        <f>IF(ISERROR(Data4!Z$211),0,Data4!Z$211)</f>
        <v>0</v>
      </c>
      <c r="T91" s="170">
        <f>IF(ISERROR(Data4!AA$211),0,Data4!AA$211)</f>
        <v>0</v>
      </c>
      <c r="U91" s="170">
        <f>IF(ISERROR(Data4!AB$211),0,Data4!AB$211)</f>
        <v>0</v>
      </c>
      <c r="V91" s="170">
        <f>IF(ISERROR(Data4!AC$211),0,Data4!AC$211)</f>
        <v>0</v>
      </c>
      <c r="W91" s="170">
        <f>IF(ISERROR(Data4!AD$211),0,Data4!AD$211)</f>
        <v>0</v>
      </c>
      <c r="X91" s="170">
        <f>IF(ISERROR(Data4!AE$211),0,Data4!AE$211)</f>
        <v>0</v>
      </c>
      <c r="Y91" s="170">
        <f>IF(ISERROR(Data4!AF$211),0,Data4!AF$211)</f>
        <v>0</v>
      </c>
      <c r="Z91" s="170">
        <f>IF(ISERROR(Data4!AG$211),0,Data4!AG$211)</f>
        <v>0</v>
      </c>
      <c r="AA91" s="170">
        <f>IF(ISERROR(Data4!AH$211),0,Data4!AH$211)</f>
        <v>0</v>
      </c>
      <c r="AB91" s="170">
        <f>IF(ISERROR(Data4!AI$211),0,Data4!AI$211)</f>
        <v>0</v>
      </c>
      <c r="AC91" s="170">
        <f>IF(ISERROR(Data4!AJ$211),0,Data4!AJ$211)</f>
        <v>0</v>
      </c>
      <c r="AD91" s="170">
        <f>IF(ISERROR(Data4!AK$211),0,Data4!AK$211)</f>
        <v>0</v>
      </c>
      <c r="AE91" s="170">
        <f>IF(ISERROR(Data4!AL$211),0,Data4!AL$211)</f>
        <v>0</v>
      </c>
      <c r="AF91" s="170">
        <f>IF(ISERROR(Data4!AM$211),0,Data4!AM$211)</f>
        <v>0</v>
      </c>
      <c r="AG91" s="170">
        <f>IF(ISERROR(Data4!AN$211),0,Data4!AN$211)</f>
        <v>0</v>
      </c>
      <c r="AH91" s="170">
        <f>IF(ISERROR(Data4!AO$211),0,Data4!AO$211)</f>
        <v>0</v>
      </c>
      <c r="AI91" s="170">
        <f>IF(ISERROR(Data4!AP$211),0,Data4!AP$211)</f>
        <v>0</v>
      </c>
      <c r="AJ91" s="170">
        <f>IF(ISERROR(Data4!AQ$211),0,Data4!AQ$211)</f>
        <v>0</v>
      </c>
      <c r="AO91" s="3"/>
      <c r="AP91" s="3"/>
    </row>
    <row r="92" spans="2:42" hidden="1">
      <c r="B92" s="200" t="s">
        <v>346</v>
      </c>
      <c r="C92" s="182" t="str">
        <f>Data4!D$212</f>
        <v>-</v>
      </c>
      <c r="D92" s="66">
        <f>F92+NPV(FDN,G92:INDEX(G92:AJ92,PAL))</f>
        <v>0</v>
      </c>
      <c r="E92" s="170">
        <f t="shared" si="29"/>
        <v>0</v>
      </c>
      <c r="F92" s="170">
        <f>IF(ISERROR(Data4!M$212),0,Data4!M$212)</f>
        <v>0</v>
      </c>
      <c r="G92" s="170">
        <f>IF(ISERROR(Data4!N$212),0,Data4!N$212)</f>
        <v>0</v>
      </c>
      <c r="H92" s="170">
        <f>IF(ISERROR(Data4!O$212),0,Data4!O$212)</f>
        <v>0</v>
      </c>
      <c r="I92" s="170">
        <f>IF(ISERROR(Data4!P$212),0,Data4!P$212)</f>
        <v>0</v>
      </c>
      <c r="J92" s="170">
        <f>IF(ISERROR(Data4!Q$212),0,Data4!Q$212)</f>
        <v>0</v>
      </c>
      <c r="K92" s="170">
        <f>IF(ISERROR(Data4!R$212),0,Data4!R$212)</f>
        <v>0</v>
      </c>
      <c r="L92" s="170">
        <f>IF(ISERROR(Data4!S$212),0,Data4!S$212)</f>
        <v>0</v>
      </c>
      <c r="M92" s="170">
        <f>IF(ISERROR(Data4!T$212),0,Data4!T$212)</f>
        <v>0</v>
      </c>
      <c r="N92" s="170">
        <f>IF(ISERROR(Data4!U$212),0,Data4!U$212)</f>
        <v>0</v>
      </c>
      <c r="O92" s="170">
        <f>IF(ISERROR(Data4!V$212),0,Data4!V$212)</f>
        <v>0</v>
      </c>
      <c r="P92" s="170">
        <f>IF(ISERROR(Data4!W$212),0,Data4!W$212)</f>
        <v>0</v>
      </c>
      <c r="Q92" s="170">
        <f>IF(ISERROR(Data4!X$212),0,Data4!X$212)</f>
        <v>0</v>
      </c>
      <c r="R92" s="170">
        <f>IF(ISERROR(Data4!Y$212),0,Data4!Y$212)</f>
        <v>0</v>
      </c>
      <c r="S92" s="170">
        <f>IF(ISERROR(Data4!Z$212),0,Data4!Z$212)</f>
        <v>0</v>
      </c>
      <c r="T92" s="170">
        <f>IF(ISERROR(Data4!AA$212),0,Data4!AA$212)</f>
        <v>0</v>
      </c>
      <c r="U92" s="170">
        <f>IF(ISERROR(Data4!AB$212),0,Data4!AB$212)</f>
        <v>0</v>
      </c>
      <c r="V92" s="170">
        <f>IF(ISERROR(Data4!AC$212),0,Data4!AC$212)</f>
        <v>0</v>
      </c>
      <c r="W92" s="170">
        <f>IF(ISERROR(Data4!AD$212),0,Data4!AD$212)</f>
        <v>0</v>
      </c>
      <c r="X92" s="170">
        <f>IF(ISERROR(Data4!AE$212),0,Data4!AE$212)</f>
        <v>0</v>
      </c>
      <c r="Y92" s="170">
        <f>IF(ISERROR(Data4!AF$212),0,Data4!AF$212)</f>
        <v>0</v>
      </c>
      <c r="Z92" s="170">
        <f>IF(ISERROR(Data4!AG$212),0,Data4!AG$212)</f>
        <v>0</v>
      </c>
      <c r="AA92" s="170">
        <f>IF(ISERROR(Data4!AH$212),0,Data4!AH$212)</f>
        <v>0</v>
      </c>
      <c r="AB92" s="170">
        <f>IF(ISERROR(Data4!AI$212),0,Data4!AI$212)</f>
        <v>0</v>
      </c>
      <c r="AC92" s="170">
        <f>IF(ISERROR(Data4!AJ$212),0,Data4!AJ$212)</f>
        <v>0</v>
      </c>
      <c r="AD92" s="170">
        <f>IF(ISERROR(Data4!AK$212),0,Data4!AK$212)</f>
        <v>0</v>
      </c>
      <c r="AE92" s="170">
        <f>IF(ISERROR(Data4!AL$212),0,Data4!AL$212)</f>
        <v>0</v>
      </c>
      <c r="AF92" s="170">
        <f>IF(ISERROR(Data4!AM$212),0,Data4!AM$212)</f>
        <v>0</v>
      </c>
      <c r="AG92" s="170">
        <f>IF(ISERROR(Data4!AN$212),0,Data4!AN$212)</f>
        <v>0</v>
      </c>
      <c r="AH92" s="170">
        <f>IF(ISERROR(Data4!AO$212),0,Data4!AO$212)</f>
        <v>0</v>
      </c>
      <c r="AI92" s="170">
        <f>IF(ISERROR(Data4!AP$212),0,Data4!AP$212)</f>
        <v>0</v>
      </c>
      <c r="AJ92" s="170">
        <f>IF(ISERROR(Data4!AQ$212),0,Data4!AQ$212)</f>
        <v>0</v>
      </c>
      <c r="AO92" s="3"/>
      <c r="AP92" s="3"/>
    </row>
    <row r="93" spans="2:42" hidden="1">
      <c r="B93" s="200" t="s">
        <v>347</v>
      </c>
      <c r="C93" s="182" t="str">
        <f>Data4!D$213</f>
        <v>-</v>
      </c>
      <c r="D93" s="66">
        <f>F93+NPV(FDN,G93:INDEX(G93:AJ93,PAL))</f>
        <v>0</v>
      </c>
      <c r="E93" s="170">
        <f t="shared" si="29"/>
        <v>0</v>
      </c>
      <c r="F93" s="170">
        <f>IF(ISERROR(Data4!M$213),0,Data4!M$213)</f>
        <v>0</v>
      </c>
      <c r="G93" s="170">
        <f>IF(ISERROR(Data4!N$213),0,Data4!N$213)</f>
        <v>0</v>
      </c>
      <c r="H93" s="170">
        <f>IF(ISERROR(Data4!O$213),0,Data4!O$213)</f>
        <v>0</v>
      </c>
      <c r="I93" s="170">
        <f>IF(ISERROR(Data4!P$213),0,Data4!P$213)</f>
        <v>0</v>
      </c>
      <c r="J93" s="170">
        <f>IF(ISERROR(Data4!Q$213),0,Data4!Q$213)</f>
        <v>0</v>
      </c>
      <c r="K93" s="170">
        <f>IF(ISERROR(Data4!R$213),0,Data4!R$213)</f>
        <v>0</v>
      </c>
      <c r="L93" s="170">
        <f>IF(ISERROR(Data4!S$213),0,Data4!S$213)</f>
        <v>0</v>
      </c>
      <c r="M93" s="170">
        <f>IF(ISERROR(Data4!T$213),0,Data4!T$213)</f>
        <v>0</v>
      </c>
      <c r="N93" s="170">
        <f>IF(ISERROR(Data4!U$213),0,Data4!U$213)</f>
        <v>0</v>
      </c>
      <c r="O93" s="170">
        <f>IF(ISERROR(Data4!V$213),0,Data4!V$213)</f>
        <v>0</v>
      </c>
      <c r="P93" s="170">
        <f>IF(ISERROR(Data4!W$213),0,Data4!W$213)</f>
        <v>0</v>
      </c>
      <c r="Q93" s="170">
        <f>IF(ISERROR(Data4!X$213),0,Data4!X$213)</f>
        <v>0</v>
      </c>
      <c r="R93" s="170">
        <f>IF(ISERROR(Data4!Y$213),0,Data4!Y$213)</f>
        <v>0</v>
      </c>
      <c r="S93" s="170">
        <f>IF(ISERROR(Data4!Z$213),0,Data4!Z$213)</f>
        <v>0</v>
      </c>
      <c r="T93" s="170">
        <f>IF(ISERROR(Data4!AA$213),0,Data4!AA$213)</f>
        <v>0</v>
      </c>
      <c r="U93" s="170">
        <f>IF(ISERROR(Data4!AB$213),0,Data4!AB$213)</f>
        <v>0</v>
      </c>
      <c r="V93" s="170">
        <f>IF(ISERROR(Data4!AC$213),0,Data4!AC$213)</f>
        <v>0</v>
      </c>
      <c r="W93" s="170">
        <f>IF(ISERROR(Data4!AD$213),0,Data4!AD$213)</f>
        <v>0</v>
      </c>
      <c r="X93" s="170">
        <f>IF(ISERROR(Data4!AE$213),0,Data4!AE$213)</f>
        <v>0</v>
      </c>
      <c r="Y93" s="170">
        <f>IF(ISERROR(Data4!AF$213),0,Data4!AF$213)</f>
        <v>0</v>
      </c>
      <c r="Z93" s="170">
        <f>IF(ISERROR(Data4!AG$213),0,Data4!AG$213)</f>
        <v>0</v>
      </c>
      <c r="AA93" s="170">
        <f>IF(ISERROR(Data4!AH$213),0,Data4!AH$213)</f>
        <v>0</v>
      </c>
      <c r="AB93" s="170">
        <f>IF(ISERROR(Data4!AI$213),0,Data4!AI$213)</f>
        <v>0</v>
      </c>
      <c r="AC93" s="170">
        <f>IF(ISERROR(Data4!AJ$213),0,Data4!AJ$213)</f>
        <v>0</v>
      </c>
      <c r="AD93" s="170">
        <f>IF(ISERROR(Data4!AK$213),0,Data4!AK$213)</f>
        <v>0</v>
      </c>
      <c r="AE93" s="170">
        <f>IF(ISERROR(Data4!AL$213),0,Data4!AL$213)</f>
        <v>0</v>
      </c>
      <c r="AF93" s="170">
        <f>IF(ISERROR(Data4!AM$213),0,Data4!AM$213)</f>
        <v>0</v>
      </c>
      <c r="AG93" s="170">
        <f>IF(ISERROR(Data4!AN$213),0,Data4!AN$213)</f>
        <v>0</v>
      </c>
      <c r="AH93" s="170">
        <f>IF(ISERROR(Data4!AO$213),0,Data4!AO$213)</f>
        <v>0</v>
      </c>
      <c r="AI93" s="170">
        <f>IF(ISERROR(Data4!AP$213),0,Data4!AP$213)</f>
        <v>0</v>
      </c>
      <c r="AJ93" s="170">
        <f>IF(ISERROR(Data4!AQ$213),0,Data4!AQ$213)</f>
        <v>0</v>
      </c>
      <c r="AO93" s="3"/>
      <c r="AP93" s="3"/>
    </row>
    <row r="94" spans="2:42" hidden="1">
      <c r="B94" s="200" t="s">
        <v>348</v>
      </c>
      <c r="C94" s="182" t="str">
        <f>Data4!D$214</f>
        <v>-</v>
      </c>
      <c r="D94" s="66">
        <f>F94+NPV(FDN,G94:INDEX(G94:AJ94,PAL))</f>
        <v>0</v>
      </c>
      <c r="E94" s="170">
        <f t="shared" si="29"/>
        <v>0</v>
      </c>
      <c r="F94" s="170">
        <f>IF(ISERROR(Data4!M$214),0,Data4!M$214)</f>
        <v>0</v>
      </c>
      <c r="G94" s="170">
        <f>IF(ISERROR(Data4!N$214),0,Data4!N$214)</f>
        <v>0</v>
      </c>
      <c r="H94" s="170">
        <f>IF(ISERROR(Data4!O$214),0,Data4!O$214)</f>
        <v>0</v>
      </c>
      <c r="I94" s="170">
        <f>IF(ISERROR(Data4!P$214),0,Data4!P$214)</f>
        <v>0</v>
      </c>
      <c r="J94" s="170">
        <f>IF(ISERROR(Data4!Q$214),0,Data4!Q$214)</f>
        <v>0</v>
      </c>
      <c r="K94" s="170">
        <f>IF(ISERROR(Data4!R$214),0,Data4!R$214)</f>
        <v>0</v>
      </c>
      <c r="L94" s="170">
        <f>IF(ISERROR(Data4!S$214),0,Data4!S$214)</f>
        <v>0</v>
      </c>
      <c r="M94" s="170">
        <f>IF(ISERROR(Data4!T$214),0,Data4!T$214)</f>
        <v>0</v>
      </c>
      <c r="N94" s="170">
        <f>IF(ISERROR(Data4!U$214),0,Data4!U$214)</f>
        <v>0</v>
      </c>
      <c r="O94" s="170">
        <f>IF(ISERROR(Data4!V$214),0,Data4!V$214)</f>
        <v>0</v>
      </c>
      <c r="P94" s="170">
        <f>IF(ISERROR(Data4!W$214),0,Data4!W$214)</f>
        <v>0</v>
      </c>
      <c r="Q94" s="170">
        <f>IF(ISERROR(Data4!X$214),0,Data4!X$214)</f>
        <v>0</v>
      </c>
      <c r="R94" s="170">
        <f>IF(ISERROR(Data4!Y$214),0,Data4!Y$214)</f>
        <v>0</v>
      </c>
      <c r="S94" s="170">
        <f>IF(ISERROR(Data4!Z$214),0,Data4!Z$214)</f>
        <v>0</v>
      </c>
      <c r="T94" s="170">
        <f>IF(ISERROR(Data4!AA$214),0,Data4!AA$214)</f>
        <v>0</v>
      </c>
      <c r="U94" s="170">
        <f>IF(ISERROR(Data4!AB$214),0,Data4!AB$214)</f>
        <v>0</v>
      </c>
      <c r="V94" s="170">
        <f>IF(ISERROR(Data4!AC$214),0,Data4!AC$214)</f>
        <v>0</v>
      </c>
      <c r="W94" s="170">
        <f>IF(ISERROR(Data4!AD$214),0,Data4!AD$214)</f>
        <v>0</v>
      </c>
      <c r="X94" s="170">
        <f>IF(ISERROR(Data4!AE$214),0,Data4!AE$214)</f>
        <v>0</v>
      </c>
      <c r="Y94" s="170">
        <f>IF(ISERROR(Data4!AF$214),0,Data4!AF$214)</f>
        <v>0</v>
      </c>
      <c r="Z94" s="170">
        <f>IF(ISERROR(Data4!AG$214),0,Data4!AG$214)</f>
        <v>0</v>
      </c>
      <c r="AA94" s="170">
        <f>IF(ISERROR(Data4!AH$214),0,Data4!AH$214)</f>
        <v>0</v>
      </c>
      <c r="AB94" s="170">
        <f>IF(ISERROR(Data4!AI$214),0,Data4!AI$214)</f>
        <v>0</v>
      </c>
      <c r="AC94" s="170">
        <f>IF(ISERROR(Data4!AJ$214),0,Data4!AJ$214)</f>
        <v>0</v>
      </c>
      <c r="AD94" s="170">
        <f>IF(ISERROR(Data4!AK$214),0,Data4!AK$214)</f>
        <v>0</v>
      </c>
      <c r="AE94" s="170">
        <f>IF(ISERROR(Data4!AL$214),0,Data4!AL$214)</f>
        <v>0</v>
      </c>
      <c r="AF94" s="170">
        <f>IF(ISERROR(Data4!AM$214),0,Data4!AM$214)</f>
        <v>0</v>
      </c>
      <c r="AG94" s="170">
        <f>IF(ISERROR(Data4!AN$214),0,Data4!AN$214)</f>
        <v>0</v>
      </c>
      <c r="AH94" s="170">
        <f>IF(ISERROR(Data4!AO$214),0,Data4!AO$214)</f>
        <v>0</v>
      </c>
      <c r="AI94" s="170">
        <f>IF(ISERROR(Data4!AP$214),0,Data4!AP$214)</f>
        <v>0</v>
      </c>
      <c r="AJ94" s="170">
        <f>IF(ISERROR(Data4!AQ$214),0,Data4!AQ$214)</f>
        <v>0</v>
      </c>
      <c r="AO94" s="3"/>
      <c r="AP94" s="3"/>
    </row>
    <row r="95" spans="2:42" hidden="1">
      <c r="B95" s="200" t="s">
        <v>349</v>
      </c>
      <c r="C95" s="182" t="str">
        <f>Data4!D$215</f>
        <v>-</v>
      </c>
      <c r="D95" s="66">
        <f>F95+NPV(FDN,G95:INDEX(G95:AJ95,PAL))</f>
        <v>0</v>
      </c>
      <c r="E95" s="170">
        <f t="shared" si="29"/>
        <v>0</v>
      </c>
      <c r="F95" s="170">
        <f>IF(ISERROR(Data4!M$215),0,Data4!M$215)</f>
        <v>0</v>
      </c>
      <c r="G95" s="170">
        <f>IF(ISERROR(Data4!N$215),0,Data4!N$215)</f>
        <v>0</v>
      </c>
      <c r="H95" s="170">
        <f>IF(ISERROR(Data4!O$215),0,Data4!O$215)</f>
        <v>0</v>
      </c>
      <c r="I95" s="170">
        <f>IF(ISERROR(Data4!P$215),0,Data4!P$215)</f>
        <v>0</v>
      </c>
      <c r="J95" s="170">
        <f>IF(ISERROR(Data4!Q$215),0,Data4!Q$215)</f>
        <v>0</v>
      </c>
      <c r="K95" s="170">
        <f>IF(ISERROR(Data4!R$215),0,Data4!R$215)</f>
        <v>0</v>
      </c>
      <c r="L95" s="170">
        <f>IF(ISERROR(Data4!S$215),0,Data4!S$215)</f>
        <v>0</v>
      </c>
      <c r="M95" s="170">
        <f>IF(ISERROR(Data4!T$215),0,Data4!T$215)</f>
        <v>0</v>
      </c>
      <c r="N95" s="170">
        <f>IF(ISERROR(Data4!U$215),0,Data4!U$215)</f>
        <v>0</v>
      </c>
      <c r="O95" s="170">
        <f>IF(ISERROR(Data4!V$215),0,Data4!V$215)</f>
        <v>0</v>
      </c>
      <c r="P95" s="170">
        <f>IF(ISERROR(Data4!W$215),0,Data4!W$215)</f>
        <v>0</v>
      </c>
      <c r="Q95" s="170">
        <f>IF(ISERROR(Data4!X$215),0,Data4!X$215)</f>
        <v>0</v>
      </c>
      <c r="R95" s="170">
        <f>IF(ISERROR(Data4!Y$215),0,Data4!Y$215)</f>
        <v>0</v>
      </c>
      <c r="S95" s="170">
        <f>IF(ISERROR(Data4!Z$215),0,Data4!Z$215)</f>
        <v>0</v>
      </c>
      <c r="T95" s="170">
        <f>IF(ISERROR(Data4!AA$215),0,Data4!AA$215)</f>
        <v>0</v>
      </c>
      <c r="U95" s="170">
        <f>IF(ISERROR(Data4!AB$215),0,Data4!AB$215)</f>
        <v>0</v>
      </c>
      <c r="V95" s="170">
        <f>IF(ISERROR(Data4!AC$215),0,Data4!AC$215)</f>
        <v>0</v>
      </c>
      <c r="W95" s="170">
        <f>IF(ISERROR(Data4!AD$215),0,Data4!AD$215)</f>
        <v>0</v>
      </c>
      <c r="X95" s="170">
        <f>IF(ISERROR(Data4!AE$215),0,Data4!AE$215)</f>
        <v>0</v>
      </c>
      <c r="Y95" s="170">
        <f>IF(ISERROR(Data4!AF$215),0,Data4!AF$215)</f>
        <v>0</v>
      </c>
      <c r="Z95" s="170">
        <f>IF(ISERROR(Data4!AG$215),0,Data4!AG$215)</f>
        <v>0</v>
      </c>
      <c r="AA95" s="170">
        <f>IF(ISERROR(Data4!AH$215),0,Data4!AH$215)</f>
        <v>0</v>
      </c>
      <c r="AB95" s="170">
        <f>IF(ISERROR(Data4!AI$215),0,Data4!AI$215)</f>
        <v>0</v>
      </c>
      <c r="AC95" s="170">
        <f>IF(ISERROR(Data4!AJ$215),0,Data4!AJ$215)</f>
        <v>0</v>
      </c>
      <c r="AD95" s="170">
        <f>IF(ISERROR(Data4!AK$215),0,Data4!AK$215)</f>
        <v>0</v>
      </c>
      <c r="AE95" s="170">
        <f>IF(ISERROR(Data4!AL$215),0,Data4!AL$215)</f>
        <v>0</v>
      </c>
      <c r="AF95" s="170">
        <f>IF(ISERROR(Data4!AM$215),0,Data4!AM$215)</f>
        <v>0</v>
      </c>
      <c r="AG95" s="170">
        <f>IF(ISERROR(Data4!AN$215),0,Data4!AN$215)</f>
        <v>0</v>
      </c>
      <c r="AH95" s="170">
        <f>IF(ISERROR(Data4!AO$215),0,Data4!AO$215)</f>
        <v>0</v>
      </c>
      <c r="AI95" s="170">
        <f>IF(ISERROR(Data4!AP$215),0,Data4!AP$215)</f>
        <v>0</v>
      </c>
      <c r="AJ95" s="170">
        <f>IF(ISERROR(Data4!AQ$215),0,Data4!AQ$215)</f>
        <v>0</v>
      </c>
      <c r="AO95" s="3"/>
      <c r="AP95" s="3"/>
    </row>
    <row r="96" spans="2:42" hidden="1">
      <c r="B96" s="200" t="s">
        <v>350</v>
      </c>
      <c r="C96" s="182" t="str">
        <f>Data4!D$216</f>
        <v>-</v>
      </c>
      <c r="D96" s="66">
        <f>F96+NPV(FDN,G96:INDEX(G96:AJ96,PAL))</f>
        <v>0</v>
      </c>
      <c r="E96" s="170">
        <f t="shared" si="29"/>
        <v>0</v>
      </c>
      <c r="F96" s="170">
        <f>IF(ISERROR(Data4!M$216),0,Data4!M$216)</f>
        <v>0</v>
      </c>
      <c r="G96" s="170">
        <f>IF(ISERROR(Data4!N$216),0,Data4!N$216)</f>
        <v>0</v>
      </c>
      <c r="H96" s="170">
        <f>IF(ISERROR(Data4!O$216),0,Data4!O$216)</f>
        <v>0</v>
      </c>
      <c r="I96" s="170">
        <f>IF(ISERROR(Data4!P$216),0,Data4!P$216)</f>
        <v>0</v>
      </c>
      <c r="J96" s="170">
        <f>IF(ISERROR(Data4!Q$216),0,Data4!Q$216)</f>
        <v>0</v>
      </c>
      <c r="K96" s="170">
        <f>IF(ISERROR(Data4!R$216),0,Data4!R$216)</f>
        <v>0</v>
      </c>
      <c r="L96" s="170">
        <f>IF(ISERROR(Data4!S$216),0,Data4!S$216)</f>
        <v>0</v>
      </c>
      <c r="M96" s="170">
        <f>IF(ISERROR(Data4!T$216),0,Data4!T$216)</f>
        <v>0</v>
      </c>
      <c r="N96" s="170">
        <f>IF(ISERROR(Data4!U$216),0,Data4!U$216)</f>
        <v>0</v>
      </c>
      <c r="O96" s="170">
        <f>IF(ISERROR(Data4!V$216),0,Data4!V$216)</f>
        <v>0</v>
      </c>
      <c r="P96" s="170">
        <f>IF(ISERROR(Data4!W$216),0,Data4!W$216)</f>
        <v>0</v>
      </c>
      <c r="Q96" s="170">
        <f>IF(ISERROR(Data4!X$216),0,Data4!X$216)</f>
        <v>0</v>
      </c>
      <c r="R96" s="170">
        <f>IF(ISERROR(Data4!Y$216),0,Data4!Y$216)</f>
        <v>0</v>
      </c>
      <c r="S96" s="170">
        <f>IF(ISERROR(Data4!Z$216),0,Data4!Z$216)</f>
        <v>0</v>
      </c>
      <c r="T96" s="170">
        <f>IF(ISERROR(Data4!AA$216),0,Data4!AA$216)</f>
        <v>0</v>
      </c>
      <c r="U96" s="170">
        <f>IF(ISERROR(Data4!AB$216),0,Data4!AB$216)</f>
        <v>0</v>
      </c>
      <c r="V96" s="170">
        <f>IF(ISERROR(Data4!AC$216),0,Data4!AC$216)</f>
        <v>0</v>
      </c>
      <c r="W96" s="170">
        <f>IF(ISERROR(Data4!AD$216),0,Data4!AD$216)</f>
        <v>0</v>
      </c>
      <c r="X96" s="170">
        <f>IF(ISERROR(Data4!AE$216),0,Data4!AE$216)</f>
        <v>0</v>
      </c>
      <c r="Y96" s="170">
        <f>IF(ISERROR(Data4!AF$216),0,Data4!AF$216)</f>
        <v>0</v>
      </c>
      <c r="Z96" s="170">
        <f>IF(ISERROR(Data4!AG$216),0,Data4!AG$216)</f>
        <v>0</v>
      </c>
      <c r="AA96" s="170">
        <f>IF(ISERROR(Data4!AH$216),0,Data4!AH$216)</f>
        <v>0</v>
      </c>
      <c r="AB96" s="170">
        <f>IF(ISERROR(Data4!AI$216),0,Data4!AI$216)</f>
        <v>0</v>
      </c>
      <c r="AC96" s="170">
        <f>IF(ISERROR(Data4!AJ$216),0,Data4!AJ$216)</f>
        <v>0</v>
      </c>
      <c r="AD96" s="170">
        <f>IF(ISERROR(Data4!AK$216),0,Data4!AK$216)</f>
        <v>0</v>
      </c>
      <c r="AE96" s="170">
        <f>IF(ISERROR(Data4!AL$216),0,Data4!AL$216)</f>
        <v>0</v>
      </c>
      <c r="AF96" s="170">
        <f>IF(ISERROR(Data4!AM$216),0,Data4!AM$216)</f>
        <v>0</v>
      </c>
      <c r="AG96" s="170">
        <f>IF(ISERROR(Data4!AN$216),0,Data4!AN$216)</f>
        <v>0</v>
      </c>
      <c r="AH96" s="170">
        <f>IF(ISERROR(Data4!AO$216),0,Data4!AO$216)</f>
        <v>0</v>
      </c>
      <c r="AI96" s="170">
        <f>IF(ISERROR(Data4!AP$216),0,Data4!AP$216)</f>
        <v>0</v>
      </c>
      <c r="AJ96" s="170">
        <f>IF(ISERROR(Data4!AQ$216),0,Data4!AQ$216)</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Data4!D$218</f>
        <v>-</v>
      </c>
      <c r="D98" s="66">
        <f>F98+NPV(FDN,G98:INDEX(G98:AJ98,PAL))</f>
        <v>0</v>
      </c>
      <c r="E98" s="66">
        <f>SUMIF($F$5:$AJ$5,"&lt;="&amp;PAL,$F98:$AJ98)</f>
        <v>0</v>
      </c>
      <c r="F98" s="170">
        <f>IF(ISERROR(Data4!M$218),0,Data4!M$218)</f>
        <v>0</v>
      </c>
      <c r="G98" s="170">
        <f>IF(ISERROR(Data4!N$218),0,Data4!N$218)</f>
        <v>0</v>
      </c>
      <c r="H98" s="170">
        <f>IF(ISERROR(Data4!O$218),0,Data4!O$218)</f>
        <v>0</v>
      </c>
      <c r="I98" s="170">
        <f>IF(ISERROR(Data4!P$218),0,Data4!P$218)</f>
        <v>0</v>
      </c>
      <c r="J98" s="170">
        <f>IF(ISERROR(Data4!Q$218),0,Data4!Q$218)</f>
        <v>0</v>
      </c>
      <c r="K98" s="170">
        <f>IF(ISERROR(Data4!R$218),0,Data4!R$218)</f>
        <v>0</v>
      </c>
      <c r="L98" s="170">
        <f>IF(ISERROR(Data4!S$218),0,Data4!S$218)</f>
        <v>0</v>
      </c>
      <c r="M98" s="170">
        <f>IF(ISERROR(Data4!T$218),0,Data4!T$218)</f>
        <v>0</v>
      </c>
      <c r="N98" s="170">
        <f>IF(ISERROR(Data4!U$218),0,Data4!U$218)</f>
        <v>0</v>
      </c>
      <c r="O98" s="170">
        <f>IF(ISERROR(Data4!V$218),0,Data4!V$218)</f>
        <v>0</v>
      </c>
      <c r="P98" s="170">
        <f>IF(ISERROR(Data4!W$218),0,Data4!W$218)</f>
        <v>0</v>
      </c>
      <c r="Q98" s="170">
        <f>IF(ISERROR(Data4!X$218),0,Data4!X$218)</f>
        <v>0</v>
      </c>
      <c r="R98" s="170">
        <f>IF(ISERROR(Data4!Y$218),0,Data4!Y$218)</f>
        <v>0</v>
      </c>
      <c r="S98" s="170">
        <f>IF(ISERROR(Data4!Z$218),0,Data4!Z$218)</f>
        <v>0</v>
      </c>
      <c r="T98" s="170">
        <f>IF(ISERROR(Data4!AA$218),0,Data4!AA$218)</f>
        <v>0</v>
      </c>
      <c r="U98" s="170">
        <f>IF(ISERROR(Data4!AB$218),0,Data4!AB$218)</f>
        <v>0</v>
      </c>
      <c r="V98" s="170">
        <f>IF(ISERROR(Data4!AC$218),0,Data4!AC$218)</f>
        <v>0</v>
      </c>
      <c r="W98" s="170">
        <f>IF(ISERROR(Data4!AD$218),0,Data4!AD$218)</f>
        <v>0</v>
      </c>
      <c r="X98" s="170">
        <f>IF(ISERROR(Data4!AE$218),0,Data4!AE$218)</f>
        <v>0</v>
      </c>
      <c r="Y98" s="170">
        <f>IF(ISERROR(Data4!AF$218),0,Data4!AF$218)</f>
        <v>0</v>
      </c>
      <c r="Z98" s="170">
        <f>IF(ISERROR(Data4!AG$218),0,Data4!AG$218)</f>
        <v>0</v>
      </c>
      <c r="AA98" s="170">
        <f>IF(ISERROR(Data4!AH$218),0,Data4!AH$218)</f>
        <v>0</v>
      </c>
      <c r="AB98" s="170">
        <f>IF(ISERROR(Data4!AI$218),0,Data4!AI$218)</f>
        <v>0</v>
      </c>
      <c r="AC98" s="170">
        <f>IF(ISERROR(Data4!AJ$218),0,Data4!AJ$218)</f>
        <v>0</v>
      </c>
      <c r="AD98" s="170">
        <f>IF(ISERROR(Data4!AK$218),0,Data4!AK$218)</f>
        <v>0</v>
      </c>
      <c r="AE98" s="170">
        <f>IF(ISERROR(Data4!AL$218),0,Data4!AL$218)</f>
        <v>0</v>
      </c>
      <c r="AF98" s="170">
        <f>IF(ISERROR(Data4!AM$218),0,Data4!AM$218)</f>
        <v>0</v>
      </c>
      <c r="AG98" s="170">
        <f>IF(ISERROR(Data4!AN$218),0,Data4!AN$218)</f>
        <v>0</v>
      </c>
      <c r="AH98" s="170">
        <f>IF(ISERROR(Data4!AO$218),0,Data4!AO$218)</f>
        <v>0</v>
      </c>
      <c r="AI98" s="170">
        <f>IF(ISERROR(Data4!AP$218),0,Data4!AP$218)</f>
        <v>0</v>
      </c>
      <c r="AJ98" s="170">
        <f>IF(ISERROR(Data4!AQ$218),0,Data4!AQ$218)</f>
        <v>0</v>
      </c>
      <c r="AO98" s="3"/>
      <c r="AP98" s="3"/>
    </row>
    <row r="99" spans="2:42" hidden="1">
      <c r="B99" s="200" t="s">
        <v>352</v>
      </c>
      <c r="C99" s="182" t="str">
        <f>Data4!D$219</f>
        <v>-</v>
      </c>
      <c r="D99" s="66">
        <f>F99+NPV(FDN,G99:INDEX(G99:AJ99,PAL))</f>
        <v>0</v>
      </c>
      <c r="E99" s="66">
        <f>SUMIF($F$5:$AJ$5,"&lt;="&amp;PAL,$F99:$AJ99)</f>
        <v>0</v>
      </c>
      <c r="F99" s="170">
        <f>IF(ISERROR(Data4!M$219),0,Data4!M$219)</f>
        <v>0</v>
      </c>
      <c r="G99" s="170">
        <f>IF(ISERROR(Data4!N$219),0,Data4!N$219)</f>
        <v>0</v>
      </c>
      <c r="H99" s="170">
        <f>IF(ISERROR(Data4!O$219),0,Data4!O$219)</f>
        <v>0</v>
      </c>
      <c r="I99" s="170">
        <f>IF(ISERROR(Data4!P$219),0,Data4!P$219)</f>
        <v>0</v>
      </c>
      <c r="J99" s="170">
        <f>IF(ISERROR(Data4!Q$219),0,Data4!Q$219)</f>
        <v>0</v>
      </c>
      <c r="K99" s="170">
        <f>IF(ISERROR(Data4!R$219),0,Data4!R$219)</f>
        <v>0</v>
      </c>
      <c r="L99" s="170">
        <f>IF(ISERROR(Data4!S$219),0,Data4!S$219)</f>
        <v>0</v>
      </c>
      <c r="M99" s="170">
        <f>IF(ISERROR(Data4!T$219),0,Data4!T$219)</f>
        <v>0</v>
      </c>
      <c r="N99" s="170">
        <f>IF(ISERROR(Data4!U$219),0,Data4!U$219)</f>
        <v>0</v>
      </c>
      <c r="O99" s="170">
        <f>IF(ISERROR(Data4!V$219),0,Data4!V$219)</f>
        <v>0</v>
      </c>
      <c r="P99" s="170">
        <f>IF(ISERROR(Data4!W$219),0,Data4!W$219)</f>
        <v>0</v>
      </c>
      <c r="Q99" s="170">
        <f>IF(ISERROR(Data4!X$219),0,Data4!X$219)</f>
        <v>0</v>
      </c>
      <c r="R99" s="170">
        <f>IF(ISERROR(Data4!Y$219),0,Data4!Y$219)</f>
        <v>0</v>
      </c>
      <c r="S99" s="170">
        <f>IF(ISERROR(Data4!Z$219),0,Data4!Z$219)</f>
        <v>0</v>
      </c>
      <c r="T99" s="170">
        <f>IF(ISERROR(Data4!AA$219),0,Data4!AA$219)</f>
        <v>0</v>
      </c>
      <c r="U99" s="170">
        <f>IF(ISERROR(Data4!AB$219),0,Data4!AB$219)</f>
        <v>0</v>
      </c>
      <c r="V99" s="170">
        <f>IF(ISERROR(Data4!AC$219),0,Data4!AC$219)</f>
        <v>0</v>
      </c>
      <c r="W99" s="170">
        <f>IF(ISERROR(Data4!AD$219),0,Data4!AD$219)</f>
        <v>0</v>
      </c>
      <c r="X99" s="170">
        <f>IF(ISERROR(Data4!AE$219),0,Data4!AE$219)</f>
        <v>0</v>
      </c>
      <c r="Y99" s="170">
        <f>IF(ISERROR(Data4!AF$219),0,Data4!AF$219)</f>
        <v>0</v>
      </c>
      <c r="Z99" s="170">
        <f>IF(ISERROR(Data4!AG$219),0,Data4!AG$219)</f>
        <v>0</v>
      </c>
      <c r="AA99" s="170">
        <f>IF(ISERROR(Data4!AH$219),0,Data4!AH$219)</f>
        <v>0</v>
      </c>
      <c r="AB99" s="170">
        <f>IF(ISERROR(Data4!AI$219),0,Data4!AI$219)</f>
        <v>0</v>
      </c>
      <c r="AC99" s="170">
        <f>IF(ISERROR(Data4!AJ$219),0,Data4!AJ$219)</f>
        <v>0</v>
      </c>
      <c r="AD99" s="170">
        <f>IF(ISERROR(Data4!AK$219),0,Data4!AK$219)</f>
        <v>0</v>
      </c>
      <c r="AE99" s="170">
        <f>IF(ISERROR(Data4!AL$219),0,Data4!AL$219)</f>
        <v>0</v>
      </c>
      <c r="AF99" s="170">
        <f>IF(ISERROR(Data4!AM$219),0,Data4!AM$219)</f>
        <v>0</v>
      </c>
      <c r="AG99" s="170">
        <f>IF(ISERROR(Data4!AN$219),0,Data4!AN$219)</f>
        <v>0</v>
      </c>
      <c r="AH99" s="170">
        <f>IF(ISERROR(Data4!AO$219),0,Data4!AO$219)</f>
        <v>0</v>
      </c>
      <c r="AI99" s="170">
        <f>IF(ISERROR(Data4!AP$219),0,Data4!AP$219)</f>
        <v>0</v>
      </c>
      <c r="AJ99" s="170">
        <f>IF(ISERROR(Data4!AQ$219),0,Data4!AQ$219)</f>
        <v>0</v>
      </c>
      <c r="AO99" s="3"/>
      <c r="AP99" s="3"/>
    </row>
    <row r="100" spans="2:42" hidden="1">
      <c r="B100" s="200" t="s">
        <v>353</v>
      </c>
      <c r="C100" s="182" t="str">
        <f>Data4!D$220</f>
        <v>-</v>
      </c>
      <c r="D100" s="66">
        <f>F100+NPV(FDN,G100:INDEX(G100:AJ100,PAL))</f>
        <v>0</v>
      </c>
      <c r="E100" s="66">
        <f>SUMIF($F$5:$AJ$5,"&lt;="&amp;PAL,$F100:$AJ100)</f>
        <v>0</v>
      </c>
      <c r="F100" s="170">
        <f>IF(ISERROR(Data4!M$220),0,Data4!M$220)</f>
        <v>0</v>
      </c>
      <c r="G100" s="170">
        <f>IF(ISERROR(Data4!N$220),0,Data4!N$220)</f>
        <v>0</v>
      </c>
      <c r="H100" s="170">
        <f>IF(ISERROR(Data4!O$220),0,Data4!O$220)</f>
        <v>0</v>
      </c>
      <c r="I100" s="170">
        <f>IF(ISERROR(Data4!P$220),0,Data4!P$220)</f>
        <v>0</v>
      </c>
      <c r="J100" s="170">
        <f>IF(ISERROR(Data4!Q$220),0,Data4!Q$220)</f>
        <v>0</v>
      </c>
      <c r="K100" s="170">
        <f>IF(ISERROR(Data4!R$220),0,Data4!R$220)</f>
        <v>0</v>
      </c>
      <c r="L100" s="170">
        <f>IF(ISERROR(Data4!S$220),0,Data4!S$220)</f>
        <v>0</v>
      </c>
      <c r="M100" s="170">
        <f>IF(ISERROR(Data4!T$220),0,Data4!T$220)</f>
        <v>0</v>
      </c>
      <c r="N100" s="170">
        <f>IF(ISERROR(Data4!U$220),0,Data4!U$220)</f>
        <v>0</v>
      </c>
      <c r="O100" s="170">
        <f>IF(ISERROR(Data4!V$220),0,Data4!V$220)</f>
        <v>0</v>
      </c>
      <c r="P100" s="170">
        <f>IF(ISERROR(Data4!W$220),0,Data4!W$220)</f>
        <v>0</v>
      </c>
      <c r="Q100" s="170">
        <f>IF(ISERROR(Data4!X$220),0,Data4!X$220)</f>
        <v>0</v>
      </c>
      <c r="R100" s="170">
        <f>IF(ISERROR(Data4!Y$220),0,Data4!Y$220)</f>
        <v>0</v>
      </c>
      <c r="S100" s="170">
        <f>IF(ISERROR(Data4!Z$220),0,Data4!Z$220)</f>
        <v>0</v>
      </c>
      <c r="T100" s="170">
        <f>IF(ISERROR(Data4!AA$220),0,Data4!AA$220)</f>
        <v>0</v>
      </c>
      <c r="U100" s="170">
        <f>IF(ISERROR(Data4!AB$220),0,Data4!AB$220)</f>
        <v>0</v>
      </c>
      <c r="V100" s="170">
        <f>IF(ISERROR(Data4!AC$220),0,Data4!AC$220)</f>
        <v>0</v>
      </c>
      <c r="W100" s="170">
        <f>IF(ISERROR(Data4!AD$220),0,Data4!AD$220)</f>
        <v>0</v>
      </c>
      <c r="X100" s="170">
        <f>IF(ISERROR(Data4!AE$220),0,Data4!AE$220)</f>
        <v>0</v>
      </c>
      <c r="Y100" s="170">
        <f>IF(ISERROR(Data4!AF$220),0,Data4!AF$220)</f>
        <v>0</v>
      </c>
      <c r="Z100" s="170">
        <f>IF(ISERROR(Data4!AG$220),0,Data4!AG$220)</f>
        <v>0</v>
      </c>
      <c r="AA100" s="170">
        <f>IF(ISERROR(Data4!AH$220),0,Data4!AH$220)</f>
        <v>0</v>
      </c>
      <c r="AB100" s="170">
        <f>IF(ISERROR(Data4!AI$220),0,Data4!AI$220)</f>
        <v>0</v>
      </c>
      <c r="AC100" s="170">
        <f>IF(ISERROR(Data4!AJ$220),0,Data4!AJ$220)</f>
        <v>0</v>
      </c>
      <c r="AD100" s="170">
        <f>IF(ISERROR(Data4!AK$220),0,Data4!AK$220)</f>
        <v>0</v>
      </c>
      <c r="AE100" s="170">
        <f>IF(ISERROR(Data4!AL$220),0,Data4!AL$220)</f>
        <v>0</v>
      </c>
      <c r="AF100" s="170">
        <f>IF(ISERROR(Data4!AM$220),0,Data4!AM$220)</f>
        <v>0</v>
      </c>
      <c r="AG100" s="170">
        <f>IF(ISERROR(Data4!AN$220),0,Data4!AN$220)</f>
        <v>0</v>
      </c>
      <c r="AH100" s="170">
        <f>IF(ISERROR(Data4!AO$220),0,Data4!AO$220)</f>
        <v>0</v>
      </c>
      <c r="AI100" s="170">
        <f>IF(ISERROR(Data4!AP$220),0,Data4!AP$220)</f>
        <v>0</v>
      </c>
      <c r="AJ100" s="170">
        <f>IF(ISERROR(Data4!AQ$220),0,Data4!AQ$220)</f>
        <v>0</v>
      </c>
      <c r="AO100" s="3"/>
      <c r="AP100" s="3"/>
    </row>
  </sheetData>
  <sheetProtection algorithmName="SHA-512" hashValue="m4TNAb12e7VeY6zSzcTzZe3hXID95N8W7rJ0fvNxmkwU9tYGUjOiyAuc4JvI02xeA2oAMmlBLOjc6qFqqfZw4w==" saltValue="cyzMxYcYKDGSz3uvW5KKag==" spinCount="100000" sheet="1" objects="1" scenarios="1"/>
  <mergeCells count="5">
    <mergeCell ref="B86:C86"/>
    <mergeCell ref="C2:E2"/>
    <mergeCell ref="C3:E3"/>
    <mergeCell ref="C4:E4"/>
    <mergeCell ref="AP4:AY4"/>
  </mergeCells>
  <conditionalFormatting sqref="B7:C48 B56:C56 B49:B55 B57:B59">
    <cfRule type="expression" dxfId="94" priority="4" stopIfTrue="1">
      <formula>$AO7=1</formula>
    </cfRule>
  </conditionalFormatting>
  <conditionalFormatting sqref="C4:E4">
    <cfRule type="expression" dxfId="93" priority="3" stopIfTrue="1">
      <formula>LEN($C$4)&gt;0</formula>
    </cfRule>
  </conditionalFormatting>
  <conditionalFormatting sqref="B88:C100">
    <cfRule type="expression" dxfId="92" priority="5" stopIfTrue="1">
      <formula>#REF!=1</formula>
    </cfRule>
  </conditionalFormatting>
  <conditionalFormatting sqref="C57:C59">
    <cfRule type="expression" dxfId="91"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140625" style="3" customWidth="1"/>
    <col min="38" max="39" width="9.140625" style="3" hidden="1" customWidth="1"/>
    <col min="40" max="40" width="18.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"""&amp;Data0!O17&amp;""""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Data4!D$222</f>
        <v>-</v>
      </c>
      <c r="D90" s="170">
        <f>F90+NPV(FDN,G90:INDEX(G90:AJ90,PAL))</f>
        <v>0</v>
      </c>
      <c r="E90" s="170">
        <f t="shared" ref="E90:E96" si="29">SUMIF($F$5:$AJ$5,"&lt;="&amp;PAL,$F90:$AJ90)</f>
        <v>0</v>
      </c>
      <c r="F90" s="170">
        <f>IF(ISERROR(Data4!M$222),0,Data4!M$222)</f>
        <v>0</v>
      </c>
      <c r="G90" s="170">
        <f>IF(ISERROR(Data4!N$222),0,Data4!N$222)</f>
        <v>0</v>
      </c>
      <c r="H90" s="170">
        <f>IF(ISERROR(Data4!O$222),0,Data4!O$222)</f>
        <v>0</v>
      </c>
      <c r="I90" s="170">
        <f>IF(ISERROR(Data4!P$222),0,Data4!P$222)</f>
        <v>0</v>
      </c>
      <c r="J90" s="170">
        <f>IF(ISERROR(Data4!Q$222),0,Data4!Q$222)</f>
        <v>0</v>
      </c>
      <c r="K90" s="170">
        <f>IF(ISERROR(Data4!R$222),0,Data4!R$222)</f>
        <v>0</v>
      </c>
      <c r="L90" s="170">
        <f>IF(ISERROR(Data4!S$222),0,Data4!S$222)</f>
        <v>0</v>
      </c>
      <c r="M90" s="170">
        <f>IF(ISERROR(Data4!T$222),0,Data4!T$222)</f>
        <v>0</v>
      </c>
      <c r="N90" s="170">
        <f>IF(ISERROR(Data4!U$222),0,Data4!U$222)</f>
        <v>0</v>
      </c>
      <c r="O90" s="170">
        <f>IF(ISERROR(Data4!V$222),0,Data4!V$222)</f>
        <v>0</v>
      </c>
      <c r="P90" s="170">
        <f>IF(ISERROR(Data4!W$222),0,Data4!W$222)</f>
        <v>0</v>
      </c>
      <c r="Q90" s="170">
        <f>IF(ISERROR(Data4!X$222),0,Data4!X$222)</f>
        <v>0</v>
      </c>
      <c r="R90" s="170">
        <f>IF(ISERROR(Data4!Y$222),0,Data4!Y$222)</f>
        <v>0</v>
      </c>
      <c r="S90" s="170">
        <f>IF(ISERROR(Data4!Z$222),0,Data4!Z$222)</f>
        <v>0</v>
      </c>
      <c r="T90" s="170">
        <f>IF(ISERROR(Data4!AA$222),0,Data4!AA$222)</f>
        <v>0</v>
      </c>
      <c r="U90" s="170">
        <f>IF(ISERROR(Data4!AB$222),0,Data4!AB$222)</f>
        <v>0</v>
      </c>
      <c r="V90" s="170">
        <f>IF(ISERROR(Data4!AC$222),0,Data4!AC$222)</f>
        <v>0</v>
      </c>
      <c r="W90" s="170">
        <f>IF(ISERROR(Data4!AD$222),0,Data4!AD$222)</f>
        <v>0</v>
      </c>
      <c r="X90" s="170">
        <f>IF(ISERROR(Data4!AE$222),0,Data4!AE$222)</f>
        <v>0</v>
      </c>
      <c r="Y90" s="170">
        <f>IF(ISERROR(Data4!AF$222),0,Data4!AF$222)</f>
        <v>0</v>
      </c>
      <c r="Z90" s="170">
        <f>IF(ISERROR(Data4!AG$222),0,Data4!AG$222)</f>
        <v>0</v>
      </c>
      <c r="AA90" s="170">
        <f>IF(ISERROR(Data4!AH$222),0,Data4!AH$222)</f>
        <v>0</v>
      </c>
      <c r="AB90" s="170">
        <f>IF(ISERROR(Data4!AI$222),0,Data4!AI$222)</f>
        <v>0</v>
      </c>
      <c r="AC90" s="170">
        <f>IF(ISERROR(Data4!AJ$222),0,Data4!AJ$222)</f>
        <v>0</v>
      </c>
      <c r="AD90" s="170">
        <f>IF(ISERROR(Data4!AK$222),0,Data4!AK$222)</f>
        <v>0</v>
      </c>
      <c r="AE90" s="170">
        <f>IF(ISERROR(Data4!AL$222),0,Data4!AL$222)</f>
        <v>0</v>
      </c>
      <c r="AF90" s="170">
        <f>IF(ISERROR(Data4!AM$222),0,Data4!AM$222)</f>
        <v>0</v>
      </c>
      <c r="AG90" s="170">
        <f>IF(ISERROR(Data4!AN$222),0,Data4!AN$222)</f>
        <v>0</v>
      </c>
      <c r="AH90" s="170">
        <f>IF(ISERROR(Data4!AO$222),0,Data4!AO$222)</f>
        <v>0</v>
      </c>
      <c r="AI90" s="170">
        <f>IF(ISERROR(Data4!AP$222),0,Data4!AP$222)</f>
        <v>0</v>
      </c>
      <c r="AJ90" s="170">
        <f>IF(ISERROR(Data4!AQ$222),0,Data4!AQ$222)</f>
        <v>0</v>
      </c>
      <c r="AO90" s="3"/>
      <c r="AP90" s="3"/>
    </row>
    <row r="91" spans="2:42" hidden="1">
      <c r="B91" s="200" t="s">
        <v>52</v>
      </c>
      <c r="C91" s="182" t="str">
        <f>Data4!D$223</f>
        <v>-</v>
      </c>
      <c r="D91" s="66">
        <f>F91+NPV(FDN,G91:INDEX(G91:AJ91,PAL))</f>
        <v>0</v>
      </c>
      <c r="E91" s="170">
        <f t="shared" si="29"/>
        <v>0</v>
      </c>
      <c r="F91" s="170">
        <f>IF(ISERROR(Data4!M$223),0,Data4!M$223)</f>
        <v>0</v>
      </c>
      <c r="G91" s="170">
        <f>IF(ISERROR(Data4!N$223),0,Data4!N$223)</f>
        <v>0</v>
      </c>
      <c r="H91" s="170">
        <f>IF(ISERROR(Data4!O$223),0,Data4!O$223)</f>
        <v>0</v>
      </c>
      <c r="I91" s="170">
        <f>IF(ISERROR(Data4!P$223),0,Data4!P$223)</f>
        <v>0</v>
      </c>
      <c r="J91" s="170">
        <f>IF(ISERROR(Data4!Q$223),0,Data4!Q$223)</f>
        <v>0</v>
      </c>
      <c r="K91" s="170">
        <f>IF(ISERROR(Data4!R$223),0,Data4!R$223)</f>
        <v>0</v>
      </c>
      <c r="L91" s="170">
        <f>IF(ISERROR(Data4!S$223),0,Data4!S$223)</f>
        <v>0</v>
      </c>
      <c r="M91" s="170">
        <f>IF(ISERROR(Data4!T$223),0,Data4!T$223)</f>
        <v>0</v>
      </c>
      <c r="N91" s="170">
        <f>IF(ISERROR(Data4!U$223),0,Data4!U$223)</f>
        <v>0</v>
      </c>
      <c r="O91" s="170">
        <f>IF(ISERROR(Data4!V$223),0,Data4!V$223)</f>
        <v>0</v>
      </c>
      <c r="P91" s="170">
        <f>IF(ISERROR(Data4!W$223),0,Data4!W$223)</f>
        <v>0</v>
      </c>
      <c r="Q91" s="170">
        <f>IF(ISERROR(Data4!X$223),0,Data4!X$223)</f>
        <v>0</v>
      </c>
      <c r="R91" s="170">
        <f>IF(ISERROR(Data4!Y$223),0,Data4!Y$223)</f>
        <v>0</v>
      </c>
      <c r="S91" s="170">
        <f>IF(ISERROR(Data4!Z$223),0,Data4!Z$223)</f>
        <v>0</v>
      </c>
      <c r="T91" s="170">
        <f>IF(ISERROR(Data4!AA$223),0,Data4!AA$223)</f>
        <v>0</v>
      </c>
      <c r="U91" s="170">
        <f>IF(ISERROR(Data4!AB$223),0,Data4!AB$223)</f>
        <v>0</v>
      </c>
      <c r="V91" s="170">
        <f>IF(ISERROR(Data4!AC$223),0,Data4!AC$223)</f>
        <v>0</v>
      </c>
      <c r="W91" s="170">
        <f>IF(ISERROR(Data4!AD$223),0,Data4!AD$223)</f>
        <v>0</v>
      </c>
      <c r="X91" s="170">
        <f>IF(ISERROR(Data4!AE$223),0,Data4!AE$223)</f>
        <v>0</v>
      </c>
      <c r="Y91" s="170">
        <f>IF(ISERROR(Data4!AF$223),0,Data4!AF$223)</f>
        <v>0</v>
      </c>
      <c r="Z91" s="170">
        <f>IF(ISERROR(Data4!AG$223),0,Data4!AG$223)</f>
        <v>0</v>
      </c>
      <c r="AA91" s="170">
        <f>IF(ISERROR(Data4!AH$223),0,Data4!AH$223)</f>
        <v>0</v>
      </c>
      <c r="AB91" s="170">
        <f>IF(ISERROR(Data4!AI$223),0,Data4!AI$223)</f>
        <v>0</v>
      </c>
      <c r="AC91" s="170">
        <f>IF(ISERROR(Data4!AJ$223),0,Data4!AJ$223)</f>
        <v>0</v>
      </c>
      <c r="AD91" s="170">
        <f>IF(ISERROR(Data4!AK$223),0,Data4!AK$223)</f>
        <v>0</v>
      </c>
      <c r="AE91" s="170">
        <f>IF(ISERROR(Data4!AL$223),0,Data4!AL$223)</f>
        <v>0</v>
      </c>
      <c r="AF91" s="170">
        <f>IF(ISERROR(Data4!AM$223),0,Data4!AM$223)</f>
        <v>0</v>
      </c>
      <c r="AG91" s="170">
        <f>IF(ISERROR(Data4!AN$223),0,Data4!AN$223)</f>
        <v>0</v>
      </c>
      <c r="AH91" s="170">
        <f>IF(ISERROR(Data4!AO$223),0,Data4!AO$223)</f>
        <v>0</v>
      </c>
      <c r="AI91" s="170">
        <f>IF(ISERROR(Data4!AP$223),0,Data4!AP$223)</f>
        <v>0</v>
      </c>
      <c r="AJ91" s="170">
        <f>IF(ISERROR(Data4!AQ$223),0,Data4!AQ$223)</f>
        <v>0</v>
      </c>
      <c r="AO91" s="3"/>
      <c r="AP91" s="3"/>
    </row>
    <row r="92" spans="2:42" hidden="1">
      <c r="B92" s="200" t="s">
        <v>346</v>
      </c>
      <c r="C92" s="182" t="str">
        <f>Data4!D$224</f>
        <v>-</v>
      </c>
      <c r="D92" s="66">
        <f>F92+NPV(FDN,G92:INDEX(G92:AJ92,PAL))</f>
        <v>0</v>
      </c>
      <c r="E92" s="170">
        <f t="shared" si="29"/>
        <v>0</v>
      </c>
      <c r="F92" s="170">
        <f>IF(ISERROR(Data4!M$224),0,Data4!M$224)</f>
        <v>0</v>
      </c>
      <c r="G92" s="170">
        <f>IF(ISERROR(Data4!N$224),0,Data4!N$224)</f>
        <v>0</v>
      </c>
      <c r="H92" s="170">
        <f>IF(ISERROR(Data4!O$224),0,Data4!O$224)</f>
        <v>0</v>
      </c>
      <c r="I92" s="170">
        <f>IF(ISERROR(Data4!P$224),0,Data4!P$224)</f>
        <v>0</v>
      </c>
      <c r="J92" s="170">
        <f>IF(ISERROR(Data4!Q$224),0,Data4!Q$224)</f>
        <v>0</v>
      </c>
      <c r="K92" s="170">
        <f>IF(ISERROR(Data4!R$224),0,Data4!R$224)</f>
        <v>0</v>
      </c>
      <c r="L92" s="170">
        <f>IF(ISERROR(Data4!S$224),0,Data4!S$224)</f>
        <v>0</v>
      </c>
      <c r="M92" s="170">
        <f>IF(ISERROR(Data4!T$224),0,Data4!T$224)</f>
        <v>0</v>
      </c>
      <c r="N92" s="170">
        <f>IF(ISERROR(Data4!U$224),0,Data4!U$224)</f>
        <v>0</v>
      </c>
      <c r="O92" s="170">
        <f>IF(ISERROR(Data4!V$224),0,Data4!V$224)</f>
        <v>0</v>
      </c>
      <c r="P92" s="170">
        <f>IF(ISERROR(Data4!W$224),0,Data4!W$224)</f>
        <v>0</v>
      </c>
      <c r="Q92" s="170">
        <f>IF(ISERROR(Data4!X$224),0,Data4!X$224)</f>
        <v>0</v>
      </c>
      <c r="R92" s="170">
        <f>IF(ISERROR(Data4!Y$224),0,Data4!Y$224)</f>
        <v>0</v>
      </c>
      <c r="S92" s="170">
        <f>IF(ISERROR(Data4!Z$224),0,Data4!Z$224)</f>
        <v>0</v>
      </c>
      <c r="T92" s="170">
        <f>IF(ISERROR(Data4!AA$224),0,Data4!AA$224)</f>
        <v>0</v>
      </c>
      <c r="U92" s="170">
        <f>IF(ISERROR(Data4!AB$224),0,Data4!AB$224)</f>
        <v>0</v>
      </c>
      <c r="V92" s="170">
        <f>IF(ISERROR(Data4!AC$224),0,Data4!AC$224)</f>
        <v>0</v>
      </c>
      <c r="W92" s="170">
        <f>IF(ISERROR(Data4!AD$224),0,Data4!AD$224)</f>
        <v>0</v>
      </c>
      <c r="X92" s="170">
        <f>IF(ISERROR(Data4!AE$224),0,Data4!AE$224)</f>
        <v>0</v>
      </c>
      <c r="Y92" s="170">
        <f>IF(ISERROR(Data4!AF$224),0,Data4!AF$224)</f>
        <v>0</v>
      </c>
      <c r="Z92" s="170">
        <f>IF(ISERROR(Data4!AG$224),0,Data4!AG$224)</f>
        <v>0</v>
      </c>
      <c r="AA92" s="170">
        <f>IF(ISERROR(Data4!AH$224),0,Data4!AH$224)</f>
        <v>0</v>
      </c>
      <c r="AB92" s="170">
        <f>IF(ISERROR(Data4!AI$224),0,Data4!AI$224)</f>
        <v>0</v>
      </c>
      <c r="AC92" s="170">
        <f>IF(ISERROR(Data4!AJ$224),0,Data4!AJ$224)</f>
        <v>0</v>
      </c>
      <c r="AD92" s="170">
        <f>IF(ISERROR(Data4!AK$224),0,Data4!AK$224)</f>
        <v>0</v>
      </c>
      <c r="AE92" s="170">
        <f>IF(ISERROR(Data4!AL$224),0,Data4!AL$224)</f>
        <v>0</v>
      </c>
      <c r="AF92" s="170">
        <f>IF(ISERROR(Data4!AM$224),0,Data4!AM$224)</f>
        <v>0</v>
      </c>
      <c r="AG92" s="170">
        <f>IF(ISERROR(Data4!AN$224),0,Data4!AN$224)</f>
        <v>0</v>
      </c>
      <c r="AH92" s="170">
        <f>IF(ISERROR(Data4!AO$224),0,Data4!AO$224)</f>
        <v>0</v>
      </c>
      <c r="AI92" s="170">
        <f>IF(ISERROR(Data4!AP$224),0,Data4!AP$224)</f>
        <v>0</v>
      </c>
      <c r="AJ92" s="170">
        <f>IF(ISERROR(Data4!AQ$224),0,Data4!AQ$224)</f>
        <v>0</v>
      </c>
      <c r="AO92" s="3"/>
      <c r="AP92" s="3"/>
    </row>
    <row r="93" spans="2:42" hidden="1">
      <c r="B93" s="200" t="s">
        <v>347</v>
      </c>
      <c r="C93" s="182" t="str">
        <f>Data4!D$225</f>
        <v>-</v>
      </c>
      <c r="D93" s="66">
        <f>F93+NPV(FDN,G93:INDEX(G93:AJ93,PAL))</f>
        <v>0</v>
      </c>
      <c r="E93" s="170">
        <f t="shared" si="29"/>
        <v>0</v>
      </c>
      <c r="F93" s="170">
        <f>IF(ISERROR(Data4!M$225),0,Data4!M$225)</f>
        <v>0</v>
      </c>
      <c r="G93" s="170">
        <f>IF(ISERROR(Data4!N$225),0,Data4!N$225)</f>
        <v>0</v>
      </c>
      <c r="H93" s="170">
        <f>IF(ISERROR(Data4!O$225),0,Data4!O$225)</f>
        <v>0</v>
      </c>
      <c r="I93" s="170">
        <f>IF(ISERROR(Data4!P$225),0,Data4!P$225)</f>
        <v>0</v>
      </c>
      <c r="J93" s="170">
        <f>IF(ISERROR(Data4!Q$225),0,Data4!Q$225)</f>
        <v>0</v>
      </c>
      <c r="K93" s="170">
        <f>IF(ISERROR(Data4!R$225),0,Data4!R$225)</f>
        <v>0</v>
      </c>
      <c r="L93" s="170">
        <f>IF(ISERROR(Data4!S$225),0,Data4!S$225)</f>
        <v>0</v>
      </c>
      <c r="M93" s="170">
        <f>IF(ISERROR(Data4!T$225),0,Data4!T$225)</f>
        <v>0</v>
      </c>
      <c r="N93" s="170">
        <f>IF(ISERROR(Data4!U$225),0,Data4!U$225)</f>
        <v>0</v>
      </c>
      <c r="O93" s="170">
        <f>IF(ISERROR(Data4!V$225),0,Data4!V$225)</f>
        <v>0</v>
      </c>
      <c r="P93" s="170">
        <f>IF(ISERROR(Data4!W$225),0,Data4!W$225)</f>
        <v>0</v>
      </c>
      <c r="Q93" s="170">
        <f>IF(ISERROR(Data4!X$225),0,Data4!X$225)</f>
        <v>0</v>
      </c>
      <c r="R93" s="170">
        <f>IF(ISERROR(Data4!Y$225),0,Data4!Y$225)</f>
        <v>0</v>
      </c>
      <c r="S93" s="170">
        <f>IF(ISERROR(Data4!Z$225),0,Data4!Z$225)</f>
        <v>0</v>
      </c>
      <c r="T93" s="170">
        <f>IF(ISERROR(Data4!AA$225),0,Data4!AA$225)</f>
        <v>0</v>
      </c>
      <c r="U93" s="170">
        <f>IF(ISERROR(Data4!AB$225),0,Data4!AB$225)</f>
        <v>0</v>
      </c>
      <c r="V93" s="170">
        <f>IF(ISERROR(Data4!AC$225),0,Data4!AC$225)</f>
        <v>0</v>
      </c>
      <c r="W93" s="170">
        <f>IF(ISERROR(Data4!AD$225),0,Data4!AD$225)</f>
        <v>0</v>
      </c>
      <c r="X93" s="170">
        <f>IF(ISERROR(Data4!AE$225),0,Data4!AE$225)</f>
        <v>0</v>
      </c>
      <c r="Y93" s="170">
        <f>IF(ISERROR(Data4!AF$225),0,Data4!AF$225)</f>
        <v>0</v>
      </c>
      <c r="Z93" s="170">
        <f>IF(ISERROR(Data4!AG$225),0,Data4!AG$225)</f>
        <v>0</v>
      </c>
      <c r="AA93" s="170">
        <f>IF(ISERROR(Data4!AH$225),0,Data4!AH$225)</f>
        <v>0</v>
      </c>
      <c r="AB93" s="170">
        <f>IF(ISERROR(Data4!AI$225),0,Data4!AI$225)</f>
        <v>0</v>
      </c>
      <c r="AC93" s="170">
        <f>IF(ISERROR(Data4!AJ$225),0,Data4!AJ$225)</f>
        <v>0</v>
      </c>
      <c r="AD93" s="170">
        <f>IF(ISERROR(Data4!AK$225),0,Data4!AK$225)</f>
        <v>0</v>
      </c>
      <c r="AE93" s="170">
        <f>IF(ISERROR(Data4!AL$225),0,Data4!AL$225)</f>
        <v>0</v>
      </c>
      <c r="AF93" s="170">
        <f>IF(ISERROR(Data4!AM$225),0,Data4!AM$225)</f>
        <v>0</v>
      </c>
      <c r="AG93" s="170">
        <f>IF(ISERROR(Data4!AN$225),0,Data4!AN$225)</f>
        <v>0</v>
      </c>
      <c r="AH93" s="170">
        <f>IF(ISERROR(Data4!AO$225),0,Data4!AO$225)</f>
        <v>0</v>
      </c>
      <c r="AI93" s="170">
        <f>IF(ISERROR(Data4!AP$225),0,Data4!AP$225)</f>
        <v>0</v>
      </c>
      <c r="AJ93" s="170">
        <f>IF(ISERROR(Data4!AQ$225),0,Data4!AQ$225)</f>
        <v>0</v>
      </c>
      <c r="AO93" s="3"/>
      <c r="AP93" s="3"/>
    </row>
    <row r="94" spans="2:42" hidden="1">
      <c r="B94" s="200" t="s">
        <v>348</v>
      </c>
      <c r="C94" s="182" t="str">
        <f>Data4!D$226</f>
        <v>-</v>
      </c>
      <c r="D94" s="66">
        <f>F94+NPV(FDN,G94:INDEX(G94:AJ94,PAL))</f>
        <v>0</v>
      </c>
      <c r="E94" s="170">
        <f t="shared" si="29"/>
        <v>0</v>
      </c>
      <c r="F94" s="170">
        <f>IF(ISERROR(Data4!M$226),0,Data4!M$226)</f>
        <v>0</v>
      </c>
      <c r="G94" s="170">
        <f>IF(ISERROR(Data4!N$226),0,Data4!N$226)</f>
        <v>0</v>
      </c>
      <c r="H94" s="170">
        <f>IF(ISERROR(Data4!O$226),0,Data4!O$226)</f>
        <v>0</v>
      </c>
      <c r="I94" s="170">
        <f>IF(ISERROR(Data4!P$226),0,Data4!P$226)</f>
        <v>0</v>
      </c>
      <c r="J94" s="170">
        <f>IF(ISERROR(Data4!Q$226),0,Data4!Q$226)</f>
        <v>0</v>
      </c>
      <c r="K94" s="170">
        <f>IF(ISERROR(Data4!R$226),0,Data4!R$226)</f>
        <v>0</v>
      </c>
      <c r="L94" s="170">
        <f>IF(ISERROR(Data4!S$226),0,Data4!S$226)</f>
        <v>0</v>
      </c>
      <c r="M94" s="170">
        <f>IF(ISERROR(Data4!T$226),0,Data4!T$226)</f>
        <v>0</v>
      </c>
      <c r="N94" s="170">
        <f>IF(ISERROR(Data4!U$226),0,Data4!U$226)</f>
        <v>0</v>
      </c>
      <c r="O94" s="170">
        <f>IF(ISERROR(Data4!V$226),0,Data4!V$226)</f>
        <v>0</v>
      </c>
      <c r="P94" s="170">
        <f>IF(ISERROR(Data4!W$226),0,Data4!W$226)</f>
        <v>0</v>
      </c>
      <c r="Q94" s="170">
        <f>IF(ISERROR(Data4!X$226),0,Data4!X$226)</f>
        <v>0</v>
      </c>
      <c r="R94" s="170">
        <f>IF(ISERROR(Data4!Y$226),0,Data4!Y$226)</f>
        <v>0</v>
      </c>
      <c r="S94" s="170">
        <f>IF(ISERROR(Data4!Z$226),0,Data4!Z$226)</f>
        <v>0</v>
      </c>
      <c r="T94" s="170">
        <f>IF(ISERROR(Data4!AA$226),0,Data4!AA$226)</f>
        <v>0</v>
      </c>
      <c r="U94" s="170">
        <f>IF(ISERROR(Data4!AB$226),0,Data4!AB$226)</f>
        <v>0</v>
      </c>
      <c r="V94" s="170">
        <f>IF(ISERROR(Data4!AC$226),0,Data4!AC$226)</f>
        <v>0</v>
      </c>
      <c r="W94" s="170">
        <f>IF(ISERROR(Data4!AD$226),0,Data4!AD$226)</f>
        <v>0</v>
      </c>
      <c r="X94" s="170">
        <f>IF(ISERROR(Data4!AE$226),0,Data4!AE$226)</f>
        <v>0</v>
      </c>
      <c r="Y94" s="170">
        <f>IF(ISERROR(Data4!AF$226),0,Data4!AF$226)</f>
        <v>0</v>
      </c>
      <c r="Z94" s="170">
        <f>IF(ISERROR(Data4!AG$226),0,Data4!AG$226)</f>
        <v>0</v>
      </c>
      <c r="AA94" s="170">
        <f>IF(ISERROR(Data4!AH$226),0,Data4!AH$226)</f>
        <v>0</v>
      </c>
      <c r="AB94" s="170">
        <f>IF(ISERROR(Data4!AI$226),0,Data4!AI$226)</f>
        <v>0</v>
      </c>
      <c r="AC94" s="170">
        <f>IF(ISERROR(Data4!AJ$226),0,Data4!AJ$226)</f>
        <v>0</v>
      </c>
      <c r="AD94" s="170">
        <f>IF(ISERROR(Data4!AK$226),0,Data4!AK$226)</f>
        <v>0</v>
      </c>
      <c r="AE94" s="170">
        <f>IF(ISERROR(Data4!AL$226),0,Data4!AL$226)</f>
        <v>0</v>
      </c>
      <c r="AF94" s="170">
        <f>IF(ISERROR(Data4!AM$226),0,Data4!AM$226)</f>
        <v>0</v>
      </c>
      <c r="AG94" s="170">
        <f>IF(ISERROR(Data4!AN$226),0,Data4!AN$226)</f>
        <v>0</v>
      </c>
      <c r="AH94" s="170">
        <f>IF(ISERROR(Data4!AO$226),0,Data4!AO$226)</f>
        <v>0</v>
      </c>
      <c r="AI94" s="170">
        <f>IF(ISERROR(Data4!AP$226),0,Data4!AP$226)</f>
        <v>0</v>
      </c>
      <c r="AJ94" s="170">
        <f>IF(ISERROR(Data4!AQ$226),0,Data4!AQ$226)</f>
        <v>0</v>
      </c>
      <c r="AO94" s="3"/>
      <c r="AP94" s="3"/>
    </row>
    <row r="95" spans="2:42" hidden="1">
      <c r="B95" s="200" t="s">
        <v>349</v>
      </c>
      <c r="C95" s="182" t="str">
        <f>Data4!D$227</f>
        <v>-</v>
      </c>
      <c r="D95" s="66">
        <f>F95+NPV(FDN,G95:INDEX(G95:AJ95,PAL))</f>
        <v>0</v>
      </c>
      <c r="E95" s="170">
        <f t="shared" si="29"/>
        <v>0</v>
      </c>
      <c r="F95" s="170">
        <f>IF(ISERROR(Data4!M$227),0,Data4!M$227)</f>
        <v>0</v>
      </c>
      <c r="G95" s="170">
        <f>IF(ISERROR(Data4!N$227),0,Data4!N$227)</f>
        <v>0</v>
      </c>
      <c r="H95" s="170">
        <f>IF(ISERROR(Data4!O$227),0,Data4!O$227)</f>
        <v>0</v>
      </c>
      <c r="I95" s="170">
        <f>IF(ISERROR(Data4!P$227),0,Data4!P$227)</f>
        <v>0</v>
      </c>
      <c r="J95" s="170">
        <f>IF(ISERROR(Data4!Q$227),0,Data4!Q$227)</f>
        <v>0</v>
      </c>
      <c r="K95" s="170">
        <f>IF(ISERROR(Data4!R$227),0,Data4!R$227)</f>
        <v>0</v>
      </c>
      <c r="L95" s="170">
        <f>IF(ISERROR(Data4!S$227),0,Data4!S$227)</f>
        <v>0</v>
      </c>
      <c r="M95" s="170">
        <f>IF(ISERROR(Data4!T$227),0,Data4!T$227)</f>
        <v>0</v>
      </c>
      <c r="N95" s="170">
        <f>IF(ISERROR(Data4!U$227),0,Data4!U$227)</f>
        <v>0</v>
      </c>
      <c r="O95" s="170">
        <f>IF(ISERROR(Data4!V$227),0,Data4!V$227)</f>
        <v>0</v>
      </c>
      <c r="P95" s="170">
        <f>IF(ISERROR(Data4!W$227),0,Data4!W$227)</f>
        <v>0</v>
      </c>
      <c r="Q95" s="170">
        <f>IF(ISERROR(Data4!X$227),0,Data4!X$227)</f>
        <v>0</v>
      </c>
      <c r="R95" s="170">
        <f>IF(ISERROR(Data4!Y$227),0,Data4!Y$227)</f>
        <v>0</v>
      </c>
      <c r="S95" s="170">
        <f>IF(ISERROR(Data4!Z$227),0,Data4!Z$227)</f>
        <v>0</v>
      </c>
      <c r="T95" s="170">
        <f>IF(ISERROR(Data4!AA$227),0,Data4!AA$227)</f>
        <v>0</v>
      </c>
      <c r="U95" s="170">
        <f>IF(ISERROR(Data4!AB$227),0,Data4!AB$227)</f>
        <v>0</v>
      </c>
      <c r="V95" s="170">
        <f>IF(ISERROR(Data4!AC$227),0,Data4!AC$227)</f>
        <v>0</v>
      </c>
      <c r="W95" s="170">
        <f>IF(ISERROR(Data4!AD$227),0,Data4!AD$227)</f>
        <v>0</v>
      </c>
      <c r="X95" s="170">
        <f>IF(ISERROR(Data4!AE$227),0,Data4!AE$227)</f>
        <v>0</v>
      </c>
      <c r="Y95" s="170">
        <f>IF(ISERROR(Data4!AF$227),0,Data4!AF$227)</f>
        <v>0</v>
      </c>
      <c r="Z95" s="170">
        <f>IF(ISERROR(Data4!AG$227),0,Data4!AG$227)</f>
        <v>0</v>
      </c>
      <c r="AA95" s="170">
        <f>IF(ISERROR(Data4!AH$227),0,Data4!AH$227)</f>
        <v>0</v>
      </c>
      <c r="AB95" s="170">
        <f>IF(ISERROR(Data4!AI$227),0,Data4!AI$227)</f>
        <v>0</v>
      </c>
      <c r="AC95" s="170">
        <f>IF(ISERROR(Data4!AJ$227),0,Data4!AJ$227)</f>
        <v>0</v>
      </c>
      <c r="AD95" s="170">
        <f>IF(ISERROR(Data4!AK$227),0,Data4!AK$227)</f>
        <v>0</v>
      </c>
      <c r="AE95" s="170">
        <f>IF(ISERROR(Data4!AL$227),0,Data4!AL$227)</f>
        <v>0</v>
      </c>
      <c r="AF95" s="170">
        <f>IF(ISERROR(Data4!AM$227),0,Data4!AM$227)</f>
        <v>0</v>
      </c>
      <c r="AG95" s="170">
        <f>IF(ISERROR(Data4!AN$227),0,Data4!AN$227)</f>
        <v>0</v>
      </c>
      <c r="AH95" s="170">
        <f>IF(ISERROR(Data4!AO$227),0,Data4!AO$227)</f>
        <v>0</v>
      </c>
      <c r="AI95" s="170">
        <f>IF(ISERROR(Data4!AP$227),0,Data4!AP$227)</f>
        <v>0</v>
      </c>
      <c r="AJ95" s="170">
        <f>IF(ISERROR(Data4!AQ$227),0,Data4!AQ$227)</f>
        <v>0</v>
      </c>
      <c r="AO95" s="3"/>
      <c r="AP95" s="3"/>
    </row>
    <row r="96" spans="2:42" hidden="1">
      <c r="B96" s="200" t="s">
        <v>350</v>
      </c>
      <c r="C96" s="182" t="str">
        <f>Data4!D$228</f>
        <v>-</v>
      </c>
      <c r="D96" s="66">
        <f>F96+NPV(FDN,G96:INDEX(G96:AJ96,PAL))</f>
        <v>0</v>
      </c>
      <c r="E96" s="170">
        <f t="shared" si="29"/>
        <v>0</v>
      </c>
      <c r="F96" s="170">
        <f>IF(ISERROR(Data4!M$228),0,Data4!M$228)</f>
        <v>0</v>
      </c>
      <c r="G96" s="170">
        <f>IF(ISERROR(Data4!N$228),0,Data4!N$228)</f>
        <v>0</v>
      </c>
      <c r="H96" s="170">
        <f>IF(ISERROR(Data4!O$228),0,Data4!O$228)</f>
        <v>0</v>
      </c>
      <c r="I96" s="170">
        <f>IF(ISERROR(Data4!P$228),0,Data4!P$228)</f>
        <v>0</v>
      </c>
      <c r="J96" s="170">
        <f>IF(ISERROR(Data4!Q$228),0,Data4!Q$228)</f>
        <v>0</v>
      </c>
      <c r="K96" s="170">
        <f>IF(ISERROR(Data4!R$228),0,Data4!R$228)</f>
        <v>0</v>
      </c>
      <c r="L96" s="170">
        <f>IF(ISERROR(Data4!S$228),0,Data4!S$228)</f>
        <v>0</v>
      </c>
      <c r="M96" s="170">
        <f>IF(ISERROR(Data4!T$228),0,Data4!T$228)</f>
        <v>0</v>
      </c>
      <c r="N96" s="170">
        <f>IF(ISERROR(Data4!U$228),0,Data4!U$228)</f>
        <v>0</v>
      </c>
      <c r="O96" s="170">
        <f>IF(ISERROR(Data4!V$228),0,Data4!V$228)</f>
        <v>0</v>
      </c>
      <c r="P96" s="170">
        <f>IF(ISERROR(Data4!W$228),0,Data4!W$228)</f>
        <v>0</v>
      </c>
      <c r="Q96" s="170">
        <f>IF(ISERROR(Data4!X$228),0,Data4!X$228)</f>
        <v>0</v>
      </c>
      <c r="R96" s="170">
        <f>IF(ISERROR(Data4!Y$228),0,Data4!Y$228)</f>
        <v>0</v>
      </c>
      <c r="S96" s="170">
        <f>IF(ISERROR(Data4!Z$228),0,Data4!Z$228)</f>
        <v>0</v>
      </c>
      <c r="T96" s="170">
        <f>IF(ISERROR(Data4!AA$228),0,Data4!AA$228)</f>
        <v>0</v>
      </c>
      <c r="U96" s="170">
        <f>IF(ISERROR(Data4!AB$228),0,Data4!AB$228)</f>
        <v>0</v>
      </c>
      <c r="V96" s="170">
        <f>IF(ISERROR(Data4!AC$228),0,Data4!AC$228)</f>
        <v>0</v>
      </c>
      <c r="W96" s="170">
        <f>IF(ISERROR(Data4!AD$228),0,Data4!AD$228)</f>
        <v>0</v>
      </c>
      <c r="X96" s="170">
        <f>IF(ISERROR(Data4!AE$228),0,Data4!AE$228)</f>
        <v>0</v>
      </c>
      <c r="Y96" s="170">
        <f>IF(ISERROR(Data4!AF$228),0,Data4!AF$228)</f>
        <v>0</v>
      </c>
      <c r="Z96" s="170">
        <f>IF(ISERROR(Data4!AG$228),0,Data4!AG$228)</f>
        <v>0</v>
      </c>
      <c r="AA96" s="170">
        <f>IF(ISERROR(Data4!AH$228),0,Data4!AH$228)</f>
        <v>0</v>
      </c>
      <c r="AB96" s="170">
        <f>IF(ISERROR(Data4!AI$228),0,Data4!AI$228)</f>
        <v>0</v>
      </c>
      <c r="AC96" s="170">
        <f>IF(ISERROR(Data4!AJ$228),0,Data4!AJ$228)</f>
        <v>0</v>
      </c>
      <c r="AD96" s="170">
        <f>IF(ISERROR(Data4!AK$228),0,Data4!AK$228)</f>
        <v>0</v>
      </c>
      <c r="AE96" s="170">
        <f>IF(ISERROR(Data4!AL$228),0,Data4!AL$228)</f>
        <v>0</v>
      </c>
      <c r="AF96" s="170">
        <f>IF(ISERROR(Data4!AM$228),0,Data4!AM$228)</f>
        <v>0</v>
      </c>
      <c r="AG96" s="170">
        <f>IF(ISERROR(Data4!AN$228),0,Data4!AN$228)</f>
        <v>0</v>
      </c>
      <c r="AH96" s="170">
        <f>IF(ISERROR(Data4!AO$228),0,Data4!AO$228)</f>
        <v>0</v>
      </c>
      <c r="AI96" s="170">
        <f>IF(ISERROR(Data4!AP$228),0,Data4!AP$228)</f>
        <v>0</v>
      </c>
      <c r="AJ96" s="170">
        <f>IF(ISERROR(Data4!AQ$228),0,Data4!AQ$228)</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ROUND(SUM(F98:F100),0)</f>
        <v>0</v>
      </c>
      <c r="G97" s="63">
        <f t="shared" ref="G97:AJ97" si="30">ROUND(SUM(G98:G100),0)</f>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Data4!D$230</f>
        <v>-</v>
      </c>
      <c r="D98" s="66">
        <f>F98+NPV(FDN,G98:INDEX(G98:AJ98,PAL))</f>
        <v>0</v>
      </c>
      <c r="E98" s="66">
        <f>SUMIF($F$5:$AJ$5,"&lt;="&amp;PAL,$F98:$AJ98)</f>
        <v>0</v>
      </c>
      <c r="F98" s="170">
        <f>IF(ISERROR(Data4!M$230),0,Data4!M$230)</f>
        <v>0</v>
      </c>
      <c r="G98" s="170">
        <f>IF(ISERROR(Data4!N$230),0,Data4!N$230)</f>
        <v>0</v>
      </c>
      <c r="H98" s="170">
        <f>IF(ISERROR(Data4!O$230),0,Data4!O$230)</f>
        <v>0</v>
      </c>
      <c r="I98" s="170">
        <f>IF(ISERROR(Data4!P$230),0,Data4!P$230)</f>
        <v>0</v>
      </c>
      <c r="J98" s="170">
        <f>IF(ISERROR(Data4!Q$230),0,Data4!Q$230)</f>
        <v>0</v>
      </c>
      <c r="K98" s="170">
        <f>IF(ISERROR(Data4!R$230),0,Data4!R$230)</f>
        <v>0</v>
      </c>
      <c r="L98" s="170">
        <f>IF(ISERROR(Data4!S$230),0,Data4!S$230)</f>
        <v>0</v>
      </c>
      <c r="M98" s="170">
        <f>IF(ISERROR(Data4!T$230),0,Data4!T$230)</f>
        <v>0</v>
      </c>
      <c r="N98" s="170">
        <f>IF(ISERROR(Data4!U$230),0,Data4!U$230)</f>
        <v>0</v>
      </c>
      <c r="O98" s="170">
        <f>IF(ISERROR(Data4!V$230),0,Data4!V$230)</f>
        <v>0</v>
      </c>
      <c r="P98" s="170">
        <f>IF(ISERROR(Data4!W$230),0,Data4!W$230)</f>
        <v>0</v>
      </c>
      <c r="Q98" s="170">
        <f>IF(ISERROR(Data4!X$230),0,Data4!X$230)</f>
        <v>0</v>
      </c>
      <c r="R98" s="170">
        <f>IF(ISERROR(Data4!Y$230),0,Data4!Y$230)</f>
        <v>0</v>
      </c>
      <c r="S98" s="170">
        <f>IF(ISERROR(Data4!Z$230),0,Data4!Z$230)</f>
        <v>0</v>
      </c>
      <c r="T98" s="170">
        <f>IF(ISERROR(Data4!AA$230),0,Data4!AA$230)</f>
        <v>0</v>
      </c>
      <c r="U98" s="170">
        <f>IF(ISERROR(Data4!AB$230),0,Data4!AB$230)</f>
        <v>0</v>
      </c>
      <c r="V98" s="170">
        <f>IF(ISERROR(Data4!AC$230),0,Data4!AC$230)</f>
        <v>0</v>
      </c>
      <c r="W98" s="170">
        <f>IF(ISERROR(Data4!AD$230),0,Data4!AD$230)</f>
        <v>0</v>
      </c>
      <c r="X98" s="170">
        <f>IF(ISERROR(Data4!AE$230),0,Data4!AE$230)</f>
        <v>0</v>
      </c>
      <c r="Y98" s="170">
        <f>IF(ISERROR(Data4!AF$230),0,Data4!AF$230)</f>
        <v>0</v>
      </c>
      <c r="Z98" s="170">
        <f>IF(ISERROR(Data4!AG$230),0,Data4!AG$230)</f>
        <v>0</v>
      </c>
      <c r="AA98" s="170">
        <f>IF(ISERROR(Data4!AH$230),0,Data4!AH$230)</f>
        <v>0</v>
      </c>
      <c r="AB98" s="170">
        <f>IF(ISERROR(Data4!AI$230),0,Data4!AI$230)</f>
        <v>0</v>
      </c>
      <c r="AC98" s="170">
        <f>IF(ISERROR(Data4!AJ$230),0,Data4!AJ$230)</f>
        <v>0</v>
      </c>
      <c r="AD98" s="170">
        <f>IF(ISERROR(Data4!AK$230),0,Data4!AK$230)</f>
        <v>0</v>
      </c>
      <c r="AE98" s="170">
        <f>IF(ISERROR(Data4!AL$230),0,Data4!AL$230)</f>
        <v>0</v>
      </c>
      <c r="AF98" s="170">
        <f>IF(ISERROR(Data4!AM$230),0,Data4!AM$230)</f>
        <v>0</v>
      </c>
      <c r="AG98" s="170">
        <f>IF(ISERROR(Data4!AN$230),0,Data4!AN$230)</f>
        <v>0</v>
      </c>
      <c r="AH98" s="170">
        <f>IF(ISERROR(Data4!AO$230),0,Data4!AO$230)</f>
        <v>0</v>
      </c>
      <c r="AI98" s="170">
        <f>IF(ISERROR(Data4!AP$230),0,Data4!AP$230)</f>
        <v>0</v>
      </c>
      <c r="AJ98" s="170">
        <f>IF(ISERROR(Data4!AQ$230),0,Data4!AQ$230)</f>
        <v>0</v>
      </c>
      <c r="AO98" s="3"/>
      <c r="AP98" s="3"/>
    </row>
    <row r="99" spans="2:42" hidden="1">
      <c r="B99" s="200" t="s">
        <v>352</v>
      </c>
      <c r="C99" s="182" t="str">
        <f>Data4!D$231</f>
        <v>-</v>
      </c>
      <c r="D99" s="66">
        <f>F99+NPV(FDN,G99:INDEX(G99:AJ99,PAL))</f>
        <v>0</v>
      </c>
      <c r="E99" s="66">
        <f>SUMIF($F$5:$AJ$5,"&lt;="&amp;PAL,$F99:$AJ99)</f>
        <v>0</v>
      </c>
      <c r="F99" s="170">
        <f>IF(ISERROR(Data4!M$231),0,Data4!M$231)</f>
        <v>0</v>
      </c>
      <c r="G99" s="170">
        <f>IF(ISERROR(Data4!N$231),0,Data4!N$231)</f>
        <v>0</v>
      </c>
      <c r="H99" s="170">
        <f>IF(ISERROR(Data4!O$231),0,Data4!O$231)</f>
        <v>0</v>
      </c>
      <c r="I99" s="170">
        <f>IF(ISERROR(Data4!P$231),0,Data4!P$231)</f>
        <v>0</v>
      </c>
      <c r="J99" s="170">
        <f>IF(ISERROR(Data4!Q$231),0,Data4!Q$231)</f>
        <v>0</v>
      </c>
      <c r="K99" s="170">
        <f>IF(ISERROR(Data4!R$231),0,Data4!R$231)</f>
        <v>0</v>
      </c>
      <c r="L99" s="170">
        <f>IF(ISERROR(Data4!S$231),0,Data4!S$231)</f>
        <v>0</v>
      </c>
      <c r="M99" s="170">
        <f>IF(ISERROR(Data4!T$231),0,Data4!T$231)</f>
        <v>0</v>
      </c>
      <c r="N99" s="170">
        <f>IF(ISERROR(Data4!U$231),0,Data4!U$231)</f>
        <v>0</v>
      </c>
      <c r="O99" s="170">
        <f>IF(ISERROR(Data4!V$231),0,Data4!V$231)</f>
        <v>0</v>
      </c>
      <c r="P99" s="170">
        <f>IF(ISERROR(Data4!W$231),0,Data4!W$231)</f>
        <v>0</v>
      </c>
      <c r="Q99" s="170">
        <f>IF(ISERROR(Data4!X$231),0,Data4!X$231)</f>
        <v>0</v>
      </c>
      <c r="R99" s="170">
        <f>IF(ISERROR(Data4!Y$231),0,Data4!Y$231)</f>
        <v>0</v>
      </c>
      <c r="S99" s="170">
        <f>IF(ISERROR(Data4!Z$231),0,Data4!Z$231)</f>
        <v>0</v>
      </c>
      <c r="T99" s="170">
        <f>IF(ISERROR(Data4!AA$231),0,Data4!AA$231)</f>
        <v>0</v>
      </c>
      <c r="U99" s="170">
        <f>IF(ISERROR(Data4!AB$231),0,Data4!AB$231)</f>
        <v>0</v>
      </c>
      <c r="V99" s="170">
        <f>IF(ISERROR(Data4!AC$231),0,Data4!AC$231)</f>
        <v>0</v>
      </c>
      <c r="W99" s="170">
        <f>IF(ISERROR(Data4!AD$231),0,Data4!AD$231)</f>
        <v>0</v>
      </c>
      <c r="X99" s="170">
        <f>IF(ISERROR(Data4!AE$231),0,Data4!AE$231)</f>
        <v>0</v>
      </c>
      <c r="Y99" s="170">
        <f>IF(ISERROR(Data4!AF$231),0,Data4!AF$231)</f>
        <v>0</v>
      </c>
      <c r="Z99" s="170">
        <f>IF(ISERROR(Data4!AG$231),0,Data4!AG$231)</f>
        <v>0</v>
      </c>
      <c r="AA99" s="170">
        <f>IF(ISERROR(Data4!AH$231),0,Data4!AH$231)</f>
        <v>0</v>
      </c>
      <c r="AB99" s="170">
        <f>IF(ISERROR(Data4!AI$231),0,Data4!AI$231)</f>
        <v>0</v>
      </c>
      <c r="AC99" s="170">
        <f>IF(ISERROR(Data4!AJ$231),0,Data4!AJ$231)</f>
        <v>0</v>
      </c>
      <c r="AD99" s="170">
        <f>IF(ISERROR(Data4!AK$231),0,Data4!AK$231)</f>
        <v>0</v>
      </c>
      <c r="AE99" s="170">
        <f>IF(ISERROR(Data4!AL$231),0,Data4!AL$231)</f>
        <v>0</v>
      </c>
      <c r="AF99" s="170">
        <f>IF(ISERROR(Data4!AM$231),0,Data4!AM$231)</f>
        <v>0</v>
      </c>
      <c r="AG99" s="170">
        <f>IF(ISERROR(Data4!AN$231),0,Data4!AN$231)</f>
        <v>0</v>
      </c>
      <c r="AH99" s="170">
        <f>IF(ISERROR(Data4!AO$231),0,Data4!AO$231)</f>
        <v>0</v>
      </c>
      <c r="AI99" s="170">
        <f>IF(ISERROR(Data4!AP$231),0,Data4!AP$231)</f>
        <v>0</v>
      </c>
      <c r="AJ99" s="170">
        <f>IF(ISERROR(Data4!AQ$231),0,Data4!AQ$231)</f>
        <v>0</v>
      </c>
      <c r="AO99" s="3"/>
      <c r="AP99" s="3"/>
    </row>
    <row r="100" spans="2:42" hidden="1">
      <c r="B100" s="200" t="s">
        <v>353</v>
      </c>
      <c r="C100" s="182" t="str">
        <f>Data4!D$232</f>
        <v>-</v>
      </c>
      <c r="D100" s="66">
        <f>F100+NPV(FDN,G100:INDEX(G100:AJ100,PAL))</f>
        <v>0</v>
      </c>
      <c r="E100" s="66">
        <f>SUMIF($F$5:$AJ$5,"&lt;="&amp;PAL,$F100:$AJ100)</f>
        <v>0</v>
      </c>
      <c r="F100" s="170">
        <f>IF(ISERROR(Data4!M$232),0,Data4!M$232)</f>
        <v>0</v>
      </c>
      <c r="G100" s="170">
        <f>IF(ISERROR(Data4!N$232),0,Data4!N$232)</f>
        <v>0</v>
      </c>
      <c r="H100" s="170">
        <f>IF(ISERROR(Data4!O$232),0,Data4!O$232)</f>
        <v>0</v>
      </c>
      <c r="I100" s="170">
        <f>IF(ISERROR(Data4!P$232),0,Data4!P$232)</f>
        <v>0</v>
      </c>
      <c r="J100" s="170">
        <f>IF(ISERROR(Data4!Q$232),0,Data4!Q$232)</f>
        <v>0</v>
      </c>
      <c r="K100" s="170">
        <f>IF(ISERROR(Data4!R$232),0,Data4!R$232)</f>
        <v>0</v>
      </c>
      <c r="L100" s="170">
        <f>IF(ISERROR(Data4!S$232),0,Data4!S$232)</f>
        <v>0</v>
      </c>
      <c r="M100" s="170">
        <f>IF(ISERROR(Data4!T$232),0,Data4!T$232)</f>
        <v>0</v>
      </c>
      <c r="N100" s="170">
        <f>IF(ISERROR(Data4!U$232),0,Data4!U$232)</f>
        <v>0</v>
      </c>
      <c r="O100" s="170">
        <f>IF(ISERROR(Data4!V$232),0,Data4!V$232)</f>
        <v>0</v>
      </c>
      <c r="P100" s="170">
        <f>IF(ISERROR(Data4!W$232),0,Data4!W$232)</f>
        <v>0</v>
      </c>
      <c r="Q100" s="170">
        <f>IF(ISERROR(Data4!X$232),0,Data4!X$232)</f>
        <v>0</v>
      </c>
      <c r="R100" s="170">
        <f>IF(ISERROR(Data4!Y$232),0,Data4!Y$232)</f>
        <v>0</v>
      </c>
      <c r="S100" s="170">
        <f>IF(ISERROR(Data4!Z$232),0,Data4!Z$232)</f>
        <v>0</v>
      </c>
      <c r="T100" s="170">
        <f>IF(ISERROR(Data4!AA$232),0,Data4!AA$232)</f>
        <v>0</v>
      </c>
      <c r="U100" s="170">
        <f>IF(ISERROR(Data4!AB$232),0,Data4!AB$232)</f>
        <v>0</v>
      </c>
      <c r="V100" s="170">
        <f>IF(ISERROR(Data4!AC$232),0,Data4!AC$232)</f>
        <v>0</v>
      </c>
      <c r="W100" s="170">
        <f>IF(ISERROR(Data4!AD$232),0,Data4!AD$232)</f>
        <v>0</v>
      </c>
      <c r="X100" s="170">
        <f>IF(ISERROR(Data4!AE$232),0,Data4!AE$232)</f>
        <v>0</v>
      </c>
      <c r="Y100" s="170">
        <f>IF(ISERROR(Data4!AF$232),0,Data4!AF$232)</f>
        <v>0</v>
      </c>
      <c r="Z100" s="170">
        <f>IF(ISERROR(Data4!AG$232),0,Data4!AG$232)</f>
        <v>0</v>
      </c>
      <c r="AA100" s="170">
        <f>IF(ISERROR(Data4!AH$232),0,Data4!AH$232)</f>
        <v>0</v>
      </c>
      <c r="AB100" s="170">
        <f>IF(ISERROR(Data4!AI$232),0,Data4!AI$232)</f>
        <v>0</v>
      </c>
      <c r="AC100" s="170">
        <f>IF(ISERROR(Data4!AJ$232),0,Data4!AJ$232)</f>
        <v>0</v>
      </c>
      <c r="AD100" s="170">
        <f>IF(ISERROR(Data4!AK$232),0,Data4!AK$232)</f>
        <v>0</v>
      </c>
      <c r="AE100" s="170">
        <f>IF(ISERROR(Data4!AL$232),0,Data4!AL$232)</f>
        <v>0</v>
      </c>
      <c r="AF100" s="170">
        <f>IF(ISERROR(Data4!AM$232),0,Data4!AM$232)</f>
        <v>0</v>
      </c>
      <c r="AG100" s="170">
        <f>IF(ISERROR(Data4!AN$232),0,Data4!AN$232)</f>
        <v>0</v>
      </c>
      <c r="AH100" s="170">
        <f>IF(ISERROR(Data4!AO$232),0,Data4!AO$232)</f>
        <v>0</v>
      </c>
      <c r="AI100" s="170">
        <f>IF(ISERROR(Data4!AP$232),0,Data4!AP$232)</f>
        <v>0</v>
      </c>
      <c r="AJ100" s="170">
        <f>IF(ISERROR(Data4!AQ$232),0,Data4!AQ$232)</f>
        <v>0</v>
      </c>
      <c r="AO100" s="3"/>
      <c r="AP100" s="3"/>
    </row>
  </sheetData>
  <sheetProtection algorithmName="SHA-512" hashValue="gY62u9miuNeqDtMrl8R4jvelsfjq62md/vkmTnbcFRgfmmBQo3gma2XTeTnepl2Gk7icKVD07wAf41hyoy1NRw==" saltValue="CusK8iFoTGBNSPt8zXNitg==" spinCount="100000" sheet="1" objects="1" scenarios="1"/>
  <mergeCells count="5">
    <mergeCell ref="B86:C86"/>
    <mergeCell ref="C2:E2"/>
    <mergeCell ref="C3:E3"/>
    <mergeCell ref="C4:E4"/>
    <mergeCell ref="AP4:AY4"/>
  </mergeCells>
  <conditionalFormatting sqref="B7:C48 B56:C56 B49:B55 B57:B59">
    <cfRule type="expression" dxfId="89" priority="4" stopIfTrue="1">
      <formula>$AO7=1</formula>
    </cfRule>
  </conditionalFormatting>
  <conditionalFormatting sqref="C4:E4">
    <cfRule type="expression" dxfId="88" priority="3" stopIfTrue="1">
      <formula>LEN($C$4)&gt;0</formula>
    </cfRule>
  </conditionalFormatting>
  <conditionalFormatting sqref="B88:C100">
    <cfRule type="expression" dxfId="87" priority="5" stopIfTrue="1">
      <formula>#REF!=1</formula>
    </cfRule>
  </conditionalFormatting>
  <conditionalFormatting sqref="C57:C59">
    <cfRule type="expression" dxfId="86"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"""&amp;Data0!O18&amp;""""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Data4!D$234</f>
        <v>-</v>
      </c>
      <c r="D90" s="170">
        <f>F90+NPV(FDN,G90:INDEX(G90:AJ90,PAL))</f>
        <v>0</v>
      </c>
      <c r="E90" s="170">
        <f t="shared" ref="E90:E96" si="29">SUMIF($F$5:$AJ$5,"&lt;="&amp;PAL,$F90:$AJ90)</f>
        <v>0</v>
      </c>
      <c r="F90" s="170">
        <f>IF(ISERROR(Data4!M$234),0,Data4!M$234)</f>
        <v>0</v>
      </c>
      <c r="G90" s="170">
        <f>IF(ISERROR(Data4!N$234),0,Data4!N$234)</f>
        <v>0</v>
      </c>
      <c r="H90" s="170">
        <f>IF(ISERROR(Data4!O$234),0,Data4!O$234)</f>
        <v>0</v>
      </c>
      <c r="I90" s="170">
        <f>IF(ISERROR(Data4!P$234),0,Data4!P$234)</f>
        <v>0</v>
      </c>
      <c r="J90" s="170">
        <f>IF(ISERROR(Data4!Q$234),0,Data4!Q$234)</f>
        <v>0</v>
      </c>
      <c r="K90" s="170">
        <f>IF(ISERROR(Data4!R$234),0,Data4!R$234)</f>
        <v>0</v>
      </c>
      <c r="L90" s="170">
        <f>IF(ISERROR(Data4!S$234),0,Data4!S$234)</f>
        <v>0</v>
      </c>
      <c r="M90" s="170">
        <f>IF(ISERROR(Data4!T$234),0,Data4!T$234)</f>
        <v>0</v>
      </c>
      <c r="N90" s="170">
        <f>IF(ISERROR(Data4!U$234),0,Data4!U$234)</f>
        <v>0</v>
      </c>
      <c r="O90" s="170">
        <f>IF(ISERROR(Data4!V$234),0,Data4!V$234)</f>
        <v>0</v>
      </c>
      <c r="P90" s="170">
        <f>IF(ISERROR(Data4!W$234),0,Data4!W$234)</f>
        <v>0</v>
      </c>
      <c r="Q90" s="170">
        <f>IF(ISERROR(Data4!X$234),0,Data4!X$234)</f>
        <v>0</v>
      </c>
      <c r="R90" s="170">
        <f>IF(ISERROR(Data4!Y$234),0,Data4!Y$234)</f>
        <v>0</v>
      </c>
      <c r="S90" s="170">
        <f>IF(ISERROR(Data4!Z$234),0,Data4!Z$234)</f>
        <v>0</v>
      </c>
      <c r="T90" s="170">
        <f>IF(ISERROR(Data4!AA$234),0,Data4!AA$234)</f>
        <v>0</v>
      </c>
      <c r="U90" s="170">
        <f>IF(ISERROR(Data4!AB$234),0,Data4!AB$234)</f>
        <v>0</v>
      </c>
      <c r="V90" s="170">
        <f>IF(ISERROR(Data4!AC$234),0,Data4!AC$234)</f>
        <v>0</v>
      </c>
      <c r="W90" s="170">
        <f>IF(ISERROR(Data4!AD$234),0,Data4!AD$234)</f>
        <v>0</v>
      </c>
      <c r="X90" s="170">
        <f>IF(ISERROR(Data4!AE$234),0,Data4!AE$234)</f>
        <v>0</v>
      </c>
      <c r="Y90" s="170">
        <f>IF(ISERROR(Data4!AF$234),0,Data4!AF$234)</f>
        <v>0</v>
      </c>
      <c r="Z90" s="170">
        <f>IF(ISERROR(Data4!AG$234),0,Data4!AG$234)</f>
        <v>0</v>
      </c>
      <c r="AA90" s="170">
        <f>IF(ISERROR(Data4!AH$234),0,Data4!AH$234)</f>
        <v>0</v>
      </c>
      <c r="AB90" s="170">
        <f>IF(ISERROR(Data4!AI$234),0,Data4!AI$234)</f>
        <v>0</v>
      </c>
      <c r="AC90" s="170">
        <f>IF(ISERROR(Data4!AJ$234),0,Data4!AJ$234)</f>
        <v>0</v>
      </c>
      <c r="AD90" s="170">
        <f>IF(ISERROR(Data4!AK$234),0,Data4!AK$234)</f>
        <v>0</v>
      </c>
      <c r="AE90" s="170">
        <f>IF(ISERROR(Data4!AL$234),0,Data4!AL$234)</f>
        <v>0</v>
      </c>
      <c r="AF90" s="170">
        <f>IF(ISERROR(Data4!AM$234),0,Data4!AM$234)</f>
        <v>0</v>
      </c>
      <c r="AG90" s="170">
        <f>IF(ISERROR(Data4!AN$234),0,Data4!AN$234)</f>
        <v>0</v>
      </c>
      <c r="AH90" s="170">
        <f>IF(ISERROR(Data4!AO$234),0,Data4!AO$234)</f>
        <v>0</v>
      </c>
      <c r="AI90" s="170">
        <f>IF(ISERROR(Data4!AP$234),0,Data4!AP$234)</f>
        <v>0</v>
      </c>
      <c r="AJ90" s="170">
        <f>IF(ISERROR(Data4!AQ$234),0,Data4!AQ$234)</f>
        <v>0</v>
      </c>
      <c r="AO90" s="3"/>
      <c r="AP90" s="3"/>
    </row>
    <row r="91" spans="2:42" hidden="1">
      <c r="B91" s="200" t="s">
        <v>52</v>
      </c>
      <c r="C91" s="182" t="str">
        <f>Data4!D$235</f>
        <v>-</v>
      </c>
      <c r="D91" s="66">
        <f>F91+NPV(FDN,G91:INDEX(G91:AJ91,PAL))</f>
        <v>0</v>
      </c>
      <c r="E91" s="170">
        <f t="shared" si="29"/>
        <v>0</v>
      </c>
      <c r="F91" s="170">
        <f>IF(ISERROR(Data4!M$235),0,Data4!M$235)</f>
        <v>0</v>
      </c>
      <c r="G91" s="170">
        <f>IF(ISERROR(Data4!N$235),0,Data4!N$235)</f>
        <v>0</v>
      </c>
      <c r="H91" s="170">
        <f>IF(ISERROR(Data4!O$235),0,Data4!O$235)</f>
        <v>0</v>
      </c>
      <c r="I91" s="170">
        <f>IF(ISERROR(Data4!P$235),0,Data4!P$235)</f>
        <v>0</v>
      </c>
      <c r="J91" s="170">
        <f>IF(ISERROR(Data4!Q$235),0,Data4!Q$235)</f>
        <v>0</v>
      </c>
      <c r="K91" s="170">
        <f>IF(ISERROR(Data4!R$235),0,Data4!R$235)</f>
        <v>0</v>
      </c>
      <c r="L91" s="170">
        <f>IF(ISERROR(Data4!S$235),0,Data4!S$235)</f>
        <v>0</v>
      </c>
      <c r="M91" s="170">
        <f>IF(ISERROR(Data4!T$235),0,Data4!T$235)</f>
        <v>0</v>
      </c>
      <c r="N91" s="170">
        <f>IF(ISERROR(Data4!U$235),0,Data4!U$235)</f>
        <v>0</v>
      </c>
      <c r="O91" s="170">
        <f>IF(ISERROR(Data4!V$235),0,Data4!V$235)</f>
        <v>0</v>
      </c>
      <c r="P91" s="170">
        <f>IF(ISERROR(Data4!W$235),0,Data4!W$235)</f>
        <v>0</v>
      </c>
      <c r="Q91" s="170">
        <f>IF(ISERROR(Data4!X$235),0,Data4!X$235)</f>
        <v>0</v>
      </c>
      <c r="R91" s="170">
        <f>IF(ISERROR(Data4!Y$235),0,Data4!Y$235)</f>
        <v>0</v>
      </c>
      <c r="S91" s="170">
        <f>IF(ISERROR(Data4!Z$235),0,Data4!Z$235)</f>
        <v>0</v>
      </c>
      <c r="T91" s="170">
        <f>IF(ISERROR(Data4!AA$235),0,Data4!AA$235)</f>
        <v>0</v>
      </c>
      <c r="U91" s="170">
        <f>IF(ISERROR(Data4!AB$235),0,Data4!AB$235)</f>
        <v>0</v>
      </c>
      <c r="V91" s="170">
        <f>IF(ISERROR(Data4!AC$235),0,Data4!AC$235)</f>
        <v>0</v>
      </c>
      <c r="W91" s="170">
        <f>IF(ISERROR(Data4!AD$235),0,Data4!AD$235)</f>
        <v>0</v>
      </c>
      <c r="X91" s="170">
        <f>IF(ISERROR(Data4!AE$235),0,Data4!AE$235)</f>
        <v>0</v>
      </c>
      <c r="Y91" s="170">
        <f>IF(ISERROR(Data4!AF$235),0,Data4!AF$235)</f>
        <v>0</v>
      </c>
      <c r="Z91" s="170">
        <f>IF(ISERROR(Data4!AG$235),0,Data4!AG$235)</f>
        <v>0</v>
      </c>
      <c r="AA91" s="170">
        <f>IF(ISERROR(Data4!AH$235),0,Data4!AH$235)</f>
        <v>0</v>
      </c>
      <c r="AB91" s="170">
        <f>IF(ISERROR(Data4!AI$235),0,Data4!AI$235)</f>
        <v>0</v>
      </c>
      <c r="AC91" s="170">
        <f>IF(ISERROR(Data4!AJ$235),0,Data4!AJ$235)</f>
        <v>0</v>
      </c>
      <c r="AD91" s="170">
        <f>IF(ISERROR(Data4!AK$235),0,Data4!AK$235)</f>
        <v>0</v>
      </c>
      <c r="AE91" s="170">
        <f>IF(ISERROR(Data4!AL$235),0,Data4!AL$235)</f>
        <v>0</v>
      </c>
      <c r="AF91" s="170">
        <f>IF(ISERROR(Data4!AM$235),0,Data4!AM$235)</f>
        <v>0</v>
      </c>
      <c r="AG91" s="170">
        <f>IF(ISERROR(Data4!AN$235),0,Data4!AN$235)</f>
        <v>0</v>
      </c>
      <c r="AH91" s="170">
        <f>IF(ISERROR(Data4!AO$235),0,Data4!AO$235)</f>
        <v>0</v>
      </c>
      <c r="AI91" s="170">
        <f>IF(ISERROR(Data4!AP$235),0,Data4!AP$235)</f>
        <v>0</v>
      </c>
      <c r="AJ91" s="170">
        <f>IF(ISERROR(Data4!AQ$235),0,Data4!AQ$235)</f>
        <v>0</v>
      </c>
      <c r="AO91" s="3"/>
      <c r="AP91" s="3"/>
    </row>
    <row r="92" spans="2:42" hidden="1">
      <c r="B92" s="200" t="s">
        <v>346</v>
      </c>
      <c r="C92" s="182" t="str">
        <f>Data4!D$236</f>
        <v>-</v>
      </c>
      <c r="D92" s="66">
        <f>F92+NPV(FDN,G92:INDEX(G92:AJ92,PAL))</f>
        <v>0</v>
      </c>
      <c r="E92" s="170">
        <f t="shared" si="29"/>
        <v>0</v>
      </c>
      <c r="F92" s="170">
        <f>IF(ISERROR(Data4!M$236),0,Data4!M$236)</f>
        <v>0</v>
      </c>
      <c r="G92" s="170">
        <f>IF(ISERROR(Data4!N$236),0,Data4!N$236)</f>
        <v>0</v>
      </c>
      <c r="H92" s="170">
        <f>IF(ISERROR(Data4!O$236),0,Data4!O$236)</f>
        <v>0</v>
      </c>
      <c r="I92" s="170">
        <f>IF(ISERROR(Data4!P$236),0,Data4!P$236)</f>
        <v>0</v>
      </c>
      <c r="J92" s="170">
        <f>IF(ISERROR(Data4!Q$236),0,Data4!Q$236)</f>
        <v>0</v>
      </c>
      <c r="K92" s="170">
        <f>IF(ISERROR(Data4!R$236),0,Data4!R$236)</f>
        <v>0</v>
      </c>
      <c r="L92" s="170">
        <f>IF(ISERROR(Data4!S$236),0,Data4!S$236)</f>
        <v>0</v>
      </c>
      <c r="M92" s="170">
        <f>IF(ISERROR(Data4!T$236),0,Data4!T$236)</f>
        <v>0</v>
      </c>
      <c r="N92" s="170">
        <f>IF(ISERROR(Data4!U$236),0,Data4!U$236)</f>
        <v>0</v>
      </c>
      <c r="O92" s="170">
        <f>IF(ISERROR(Data4!V$236),0,Data4!V$236)</f>
        <v>0</v>
      </c>
      <c r="P92" s="170">
        <f>IF(ISERROR(Data4!W$236),0,Data4!W$236)</f>
        <v>0</v>
      </c>
      <c r="Q92" s="170">
        <f>IF(ISERROR(Data4!X$236),0,Data4!X$236)</f>
        <v>0</v>
      </c>
      <c r="R92" s="170">
        <f>IF(ISERROR(Data4!Y$236),0,Data4!Y$236)</f>
        <v>0</v>
      </c>
      <c r="S92" s="170">
        <f>IF(ISERROR(Data4!Z$236),0,Data4!Z$236)</f>
        <v>0</v>
      </c>
      <c r="T92" s="170">
        <f>IF(ISERROR(Data4!AA$236),0,Data4!AA$236)</f>
        <v>0</v>
      </c>
      <c r="U92" s="170">
        <f>IF(ISERROR(Data4!AB$236),0,Data4!AB$236)</f>
        <v>0</v>
      </c>
      <c r="V92" s="170">
        <f>IF(ISERROR(Data4!AC$236),0,Data4!AC$236)</f>
        <v>0</v>
      </c>
      <c r="W92" s="170">
        <f>IF(ISERROR(Data4!AD$236),0,Data4!AD$236)</f>
        <v>0</v>
      </c>
      <c r="X92" s="170">
        <f>IF(ISERROR(Data4!AE$236),0,Data4!AE$236)</f>
        <v>0</v>
      </c>
      <c r="Y92" s="170">
        <f>IF(ISERROR(Data4!AF$236),0,Data4!AF$236)</f>
        <v>0</v>
      </c>
      <c r="Z92" s="170">
        <f>IF(ISERROR(Data4!AG$236),0,Data4!AG$236)</f>
        <v>0</v>
      </c>
      <c r="AA92" s="170">
        <f>IF(ISERROR(Data4!AH$236),0,Data4!AH$236)</f>
        <v>0</v>
      </c>
      <c r="AB92" s="170">
        <f>IF(ISERROR(Data4!AI$236),0,Data4!AI$236)</f>
        <v>0</v>
      </c>
      <c r="AC92" s="170">
        <f>IF(ISERROR(Data4!AJ$236),0,Data4!AJ$236)</f>
        <v>0</v>
      </c>
      <c r="AD92" s="170">
        <f>IF(ISERROR(Data4!AK$236),0,Data4!AK$236)</f>
        <v>0</v>
      </c>
      <c r="AE92" s="170">
        <f>IF(ISERROR(Data4!AL$236),0,Data4!AL$236)</f>
        <v>0</v>
      </c>
      <c r="AF92" s="170">
        <f>IF(ISERROR(Data4!AM$236),0,Data4!AM$236)</f>
        <v>0</v>
      </c>
      <c r="AG92" s="170">
        <f>IF(ISERROR(Data4!AN$236),0,Data4!AN$236)</f>
        <v>0</v>
      </c>
      <c r="AH92" s="170">
        <f>IF(ISERROR(Data4!AO$236),0,Data4!AO$236)</f>
        <v>0</v>
      </c>
      <c r="AI92" s="170">
        <f>IF(ISERROR(Data4!AP$236),0,Data4!AP$236)</f>
        <v>0</v>
      </c>
      <c r="AJ92" s="170">
        <f>IF(ISERROR(Data4!AQ$236),0,Data4!AQ$236)</f>
        <v>0</v>
      </c>
      <c r="AO92" s="3"/>
      <c r="AP92" s="3"/>
    </row>
    <row r="93" spans="2:42" hidden="1">
      <c r="B93" s="200" t="s">
        <v>347</v>
      </c>
      <c r="C93" s="182" t="str">
        <f>Data4!D$237</f>
        <v>-</v>
      </c>
      <c r="D93" s="66">
        <f>F93+NPV(FDN,G93:INDEX(G93:AJ93,PAL))</f>
        <v>0</v>
      </c>
      <c r="E93" s="170">
        <f t="shared" si="29"/>
        <v>0</v>
      </c>
      <c r="F93" s="170">
        <f>IF(ISERROR(Data4!M$237),0,Data4!M$237)</f>
        <v>0</v>
      </c>
      <c r="G93" s="170">
        <f>IF(ISERROR(Data4!N$237),0,Data4!N$237)</f>
        <v>0</v>
      </c>
      <c r="H93" s="170">
        <f>IF(ISERROR(Data4!O$237),0,Data4!O$237)</f>
        <v>0</v>
      </c>
      <c r="I93" s="170">
        <f>IF(ISERROR(Data4!P$237),0,Data4!P$237)</f>
        <v>0</v>
      </c>
      <c r="J93" s="170">
        <f>IF(ISERROR(Data4!Q$237),0,Data4!Q$237)</f>
        <v>0</v>
      </c>
      <c r="K93" s="170">
        <f>IF(ISERROR(Data4!R$237),0,Data4!R$237)</f>
        <v>0</v>
      </c>
      <c r="L93" s="170">
        <f>IF(ISERROR(Data4!S$237),0,Data4!S$237)</f>
        <v>0</v>
      </c>
      <c r="M93" s="170">
        <f>IF(ISERROR(Data4!T$237),0,Data4!T$237)</f>
        <v>0</v>
      </c>
      <c r="N93" s="170">
        <f>IF(ISERROR(Data4!U$237),0,Data4!U$237)</f>
        <v>0</v>
      </c>
      <c r="O93" s="170">
        <f>IF(ISERROR(Data4!V$237),0,Data4!V$237)</f>
        <v>0</v>
      </c>
      <c r="P93" s="170">
        <f>IF(ISERROR(Data4!W$237),0,Data4!W$237)</f>
        <v>0</v>
      </c>
      <c r="Q93" s="170">
        <f>IF(ISERROR(Data4!X$237),0,Data4!X$237)</f>
        <v>0</v>
      </c>
      <c r="R93" s="170">
        <f>IF(ISERROR(Data4!Y$237),0,Data4!Y$237)</f>
        <v>0</v>
      </c>
      <c r="S93" s="170">
        <f>IF(ISERROR(Data4!Z$237),0,Data4!Z$237)</f>
        <v>0</v>
      </c>
      <c r="T93" s="170">
        <f>IF(ISERROR(Data4!AA$237),0,Data4!AA$237)</f>
        <v>0</v>
      </c>
      <c r="U93" s="170">
        <f>IF(ISERROR(Data4!AB$237),0,Data4!AB$237)</f>
        <v>0</v>
      </c>
      <c r="V93" s="170">
        <f>IF(ISERROR(Data4!AC$237),0,Data4!AC$237)</f>
        <v>0</v>
      </c>
      <c r="W93" s="170">
        <f>IF(ISERROR(Data4!AD$237),0,Data4!AD$237)</f>
        <v>0</v>
      </c>
      <c r="X93" s="170">
        <f>IF(ISERROR(Data4!AE$237),0,Data4!AE$237)</f>
        <v>0</v>
      </c>
      <c r="Y93" s="170">
        <f>IF(ISERROR(Data4!AF$237),0,Data4!AF$237)</f>
        <v>0</v>
      </c>
      <c r="Z93" s="170">
        <f>IF(ISERROR(Data4!AG$237),0,Data4!AG$237)</f>
        <v>0</v>
      </c>
      <c r="AA93" s="170">
        <f>IF(ISERROR(Data4!AH$237),0,Data4!AH$237)</f>
        <v>0</v>
      </c>
      <c r="AB93" s="170">
        <f>IF(ISERROR(Data4!AI$237),0,Data4!AI$237)</f>
        <v>0</v>
      </c>
      <c r="AC93" s="170">
        <f>IF(ISERROR(Data4!AJ$237),0,Data4!AJ$237)</f>
        <v>0</v>
      </c>
      <c r="AD93" s="170">
        <f>IF(ISERROR(Data4!AK$237),0,Data4!AK$237)</f>
        <v>0</v>
      </c>
      <c r="AE93" s="170">
        <f>IF(ISERROR(Data4!AL$237),0,Data4!AL$237)</f>
        <v>0</v>
      </c>
      <c r="AF93" s="170">
        <f>IF(ISERROR(Data4!AM$237),0,Data4!AM$237)</f>
        <v>0</v>
      </c>
      <c r="AG93" s="170">
        <f>IF(ISERROR(Data4!AN$237),0,Data4!AN$237)</f>
        <v>0</v>
      </c>
      <c r="AH93" s="170">
        <f>IF(ISERROR(Data4!AO$237),0,Data4!AO$237)</f>
        <v>0</v>
      </c>
      <c r="AI93" s="170">
        <f>IF(ISERROR(Data4!AP$237),0,Data4!AP$237)</f>
        <v>0</v>
      </c>
      <c r="AJ93" s="170">
        <f>IF(ISERROR(Data4!AQ$237),0,Data4!AQ$237)</f>
        <v>0</v>
      </c>
      <c r="AO93" s="3"/>
      <c r="AP93" s="3"/>
    </row>
    <row r="94" spans="2:42" hidden="1">
      <c r="B94" s="200" t="s">
        <v>348</v>
      </c>
      <c r="C94" s="182" t="str">
        <f>Data4!D$238</f>
        <v>-</v>
      </c>
      <c r="D94" s="66">
        <f>F94+NPV(FDN,G94:INDEX(G94:AJ94,PAL))</f>
        <v>0</v>
      </c>
      <c r="E94" s="170">
        <f t="shared" si="29"/>
        <v>0</v>
      </c>
      <c r="F94" s="170">
        <f>IF(ISERROR(Data4!M$238),0,Data4!M$238)</f>
        <v>0</v>
      </c>
      <c r="G94" s="170">
        <f>IF(ISERROR(Data4!N$238),0,Data4!N$238)</f>
        <v>0</v>
      </c>
      <c r="H94" s="170">
        <f>IF(ISERROR(Data4!O$238),0,Data4!O$238)</f>
        <v>0</v>
      </c>
      <c r="I94" s="170">
        <f>IF(ISERROR(Data4!P$238),0,Data4!P$238)</f>
        <v>0</v>
      </c>
      <c r="J94" s="170">
        <f>IF(ISERROR(Data4!Q$238),0,Data4!Q$238)</f>
        <v>0</v>
      </c>
      <c r="K94" s="170">
        <f>IF(ISERROR(Data4!R$238),0,Data4!R$238)</f>
        <v>0</v>
      </c>
      <c r="L94" s="170">
        <f>IF(ISERROR(Data4!S$238),0,Data4!S$238)</f>
        <v>0</v>
      </c>
      <c r="M94" s="170">
        <f>IF(ISERROR(Data4!T$238),0,Data4!T$238)</f>
        <v>0</v>
      </c>
      <c r="N94" s="170">
        <f>IF(ISERROR(Data4!U$238),0,Data4!U$238)</f>
        <v>0</v>
      </c>
      <c r="O94" s="170">
        <f>IF(ISERROR(Data4!V$238),0,Data4!V$238)</f>
        <v>0</v>
      </c>
      <c r="P94" s="170">
        <f>IF(ISERROR(Data4!W$238),0,Data4!W$238)</f>
        <v>0</v>
      </c>
      <c r="Q94" s="170">
        <f>IF(ISERROR(Data4!X$238),0,Data4!X$238)</f>
        <v>0</v>
      </c>
      <c r="R94" s="170">
        <f>IF(ISERROR(Data4!Y$238),0,Data4!Y$238)</f>
        <v>0</v>
      </c>
      <c r="S94" s="170">
        <f>IF(ISERROR(Data4!Z$238),0,Data4!Z$238)</f>
        <v>0</v>
      </c>
      <c r="T94" s="170">
        <f>IF(ISERROR(Data4!AA$238),0,Data4!AA$238)</f>
        <v>0</v>
      </c>
      <c r="U94" s="170">
        <f>IF(ISERROR(Data4!AB$238),0,Data4!AB$238)</f>
        <v>0</v>
      </c>
      <c r="V94" s="170">
        <f>IF(ISERROR(Data4!AC$238),0,Data4!AC$238)</f>
        <v>0</v>
      </c>
      <c r="W94" s="170">
        <f>IF(ISERROR(Data4!AD$238),0,Data4!AD$238)</f>
        <v>0</v>
      </c>
      <c r="X94" s="170">
        <f>IF(ISERROR(Data4!AE$238),0,Data4!AE$238)</f>
        <v>0</v>
      </c>
      <c r="Y94" s="170">
        <f>IF(ISERROR(Data4!AF$238),0,Data4!AF$238)</f>
        <v>0</v>
      </c>
      <c r="Z94" s="170">
        <f>IF(ISERROR(Data4!AG$238),0,Data4!AG$238)</f>
        <v>0</v>
      </c>
      <c r="AA94" s="170">
        <f>IF(ISERROR(Data4!AH$238),0,Data4!AH$238)</f>
        <v>0</v>
      </c>
      <c r="AB94" s="170">
        <f>IF(ISERROR(Data4!AI$238),0,Data4!AI$238)</f>
        <v>0</v>
      </c>
      <c r="AC94" s="170">
        <f>IF(ISERROR(Data4!AJ$238),0,Data4!AJ$238)</f>
        <v>0</v>
      </c>
      <c r="AD94" s="170">
        <f>IF(ISERROR(Data4!AK$238),0,Data4!AK$238)</f>
        <v>0</v>
      </c>
      <c r="AE94" s="170">
        <f>IF(ISERROR(Data4!AL$238),0,Data4!AL$238)</f>
        <v>0</v>
      </c>
      <c r="AF94" s="170">
        <f>IF(ISERROR(Data4!AM$238),0,Data4!AM$238)</f>
        <v>0</v>
      </c>
      <c r="AG94" s="170">
        <f>IF(ISERROR(Data4!AN$238),0,Data4!AN$238)</f>
        <v>0</v>
      </c>
      <c r="AH94" s="170">
        <f>IF(ISERROR(Data4!AO$238),0,Data4!AO$238)</f>
        <v>0</v>
      </c>
      <c r="AI94" s="170">
        <f>IF(ISERROR(Data4!AP$238),0,Data4!AP$238)</f>
        <v>0</v>
      </c>
      <c r="AJ94" s="170">
        <f>IF(ISERROR(Data4!AQ$238),0,Data4!AQ$238)</f>
        <v>0</v>
      </c>
      <c r="AO94" s="3"/>
      <c r="AP94" s="3"/>
    </row>
    <row r="95" spans="2:42" hidden="1">
      <c r="B95" s="200" t="s">
        <v>349</v>
      </c>
      <c r="C95" s="182" t="str">
        <f>Data4!D$239</f>
        <v>-</v>
      </c>
      <c r="D95" s="66">
        <f>F95+NPV(FDN,G95:INDEX(G95:AJ95,PAL))</f>
        <v>0</v>
      </c>
      <c r="E95" s="170">
        <f t="shared" si="29"/>
        <v>0</v>
      </c>
      <c r="F95" s="170">
        <f>IF(ISERROR(Data4!M$239),0,Data4!M$239)</f>
        <v>0</v>
      </c>
      <c r="G95" s="170">
        <f>IF(ISERROR(Data4!N$239),0,Data4!N$239)</f>
        <v>0</v>
      </c>
      <c r="H95" s="170">
        <f>IF(ISERROR(Data4!O$239),0,Data4!O$239)</f>
        <v>0</v>
      </c>
      <c r="I95" s="170">
        <f>IF(ISERROR(Data4!P$239),0,Data4!P$239)</f>
        <v>0</v>
      </c>
      <c r="J95" s="170">
        <f>IF(ISERROR(Data4!Q$239),0,Data4!Q$239)</f>
        <v>0</v>
      </c>
      <c r="K95" s="170">
        <f>IF(ISERROR(Data4!R$239),0,Data4!R$239)</f>
        <v>0</v>
      </c>
      <c r="L95" s="170">
        <f>IF(ISERROR(Data4!S$239),0,Data4!S$239)</f>
        <v>0</v>
      </c>
      <c r="M95" s="170">
        <f>IF(ISERROR(Data4!T$239),0,Data4!T$239)</f>
        <v>0</v>
      </c>
      <c r="N95" s="170">
        <f>IF(ISERROR(Data4!U$239),0,Data4!U$239)</f>
        <v>0</v>
      </c>
      <c r="O95" s="170">
        <f>IF(ISERROR(Data4!V$239),0,Data4!V$239)</f>
        <v>0</v>
      </c>
      <c r="P95" s="170">
        <f>IF(ISERROR(Data4!W$239),0,Data4!W$239)</f>
        <v>0</v>
      </c>
      <c r="Q95" s="170">
        <f>IF(ISERROR(Data4!X$239),0,Data4!X$239)</f>
        <v>0</v>
      </c>
      <c r="R95" s="170">
        <f>IF(ISERROR(Data4!Y$239),0,Data4!Y$239)</f>
        <v>0</v>
      </c>
      <c r="S95" s="170">
        <f>IF(ISERROR(Data4!Z$239),0,Data4!Z$239)</f>
        <v>0</v>
      </c>
      <c r="T95" s="170">
        <f>IF(ISERROR(Data4!AA$239),0,Data4!AA$239)</f>
        <v>0</v>
      </c>
      <c r="U95" s="170">
        <f>IF(ISERROR(Data4!AB$239),0,Data4!AB$239)</f>
        <v>0</v>
      </c>
      <c r="V95" s="170">
        <f>IF(ISERROR(Data4!AC$239),0,Data4!AC$239)</f>
        <v>0</v>
      </c>
      <c r="W95" s="170">
        <f>IF(ISERROR(Data4!AD$239),0,Data4!AD$239)</f>
        <v>0</v>
      </c>
      <c r="X95" s="170">
        <f>IF(ISERROR(Data4!AE$239),0,Data4!AE$239)</f>
        <v>0</v>
      </c>
      <c r="Y95" s="170">
        <f>IF(ISERROR(Data4!AF$239),0,Data4!AF$239)</f>
        <v>0</v>
      </c>
      <c r="Z95" s="170">
        <f>IF(ISERROR(Data4!AG$239),0,Data4!AG$239)</f>
        <v>0</v>
      </c>
      <c r="AA95" s="170">
        <f>IF(ISERROR(Data4!AH$239),0,Data4!AH$239)</f>
        <v>0</v>
      </c>
      <c r="AB95" s="170">
        <f>IF(ISERROR(Data4!AI$239),0,Data4!AI$239)</f>
        <v>0</v>
      </c>
      <c r="AC95" s="170">
        <f>IF(ISERROR(Data4!AJ$239),0,Data4!AJ$239)</f>
        <v>0</v>
      </c>
      <c r="AD95" s="170">
        <f>IF(ISERROR(Data4!AK$239),0,Data4!AK$239)</f>
        <v>0</v>
      </c>
      <c r="AE95" s="170">
        <f>IF(ISERROR(Data4!AL$239),0,Data4!AL$239)</f>
        <v>0</v>
      </c>
      <c r="AF95" s="170">
        <f>IF(ISERROR(Data4!AM$239),0,Data4!AM$239)</f>
        <v>0</v>
      </c>
      <c r="AG95" s="170">
        <f>IF(ISERROR(Data4!AN$239),0,Data4!AN$239)</f>
        <v>0</v>
      </c>
      <c r="AH95" s="170">
        <f>IF(ISERROR(Data4!AO$239),0,Data4!AO$239)</f>
        <v>0</v>
      </c>
      <c r="AI95" s="170">
        <f>IF(ISERROR(Data4!AP$239),0,Data4!AP$239)</f>
        <v>0</v>
      </c>
      <c r="AJ95" s="170">
        <f>IF(ISERROR(Data4!AQ$239),0,Data4!AQ$239)</f>
        <v>0</v>
      </c>
      <c r="AO95" s="3"/>
      <c r="AP95" s="3"/>
    </row>
    <row r="96" spans="2:42" hidden="1">
      <c r="B96" s="200" t="s">
        <v>350</v>
      </c>
      <c r="C96" s="182" t="str">
        <f>Data4!D$240</f>
        <v>-</v>
      </c>
      <c r="D96" s="66">
        <f>F96+NPV(FDN,G96:INDEX(G96:AJ96,PAL))</f>
        <v>0</v>
      </c>
      <c r="E96" s="170">
        <f t="shared" si="29"/>
        <v>0</v>
      </c>
      <c r="F96" s="170">
        <f>IF(ISERROR(Data4!M$240),0,Data4!M$240)</f>
        <v>0</v>
      </c>
      <c r="G96" s="170">
        <f>IF(ISERROR(Data4!N$240),0,Data4!N$240)</f>
        <v>0</v>
      </c>
      <c r="H96" s="170">
        <f>IF(ISERROR(Data4!O$240),0,Data4!O$240)</f>
        <v>0</v>
      </c>
      <c r="I96" s="170">
        <f>IF(ISERROR(Data4!P$240),0,Data4!P$240)</f>
        <v>0</v>
      </c>
      <c r="J96" s="170">
        <f>IF(ISERROR(Data4!Q$240),0,Data4!Q$240)</f>
        <v>0</v>
      </c>
      <c r="K96" s="170">
        <f>IF(ISERROR(Data4!R$240),0,Data4!R$240)</f>
        <v>0</v>
      </c>
      <c r="L96" s="170">
        <f>IF(ISERROR(Data4!S$240),0,Data4!S$240)</f>
        <v>0</v>
      </c>
      <c r="M96" s="170">
        <f>IF(ISERROR(Data4!T$240),0,Data4!T$240)</f>
        <v>0</v>
      </c>
      <c r="N96" s="170">
        <f>IF(ISERROR(Data4!U$240),0,Data4!U$240)</f>
        <v>0</v>
      </c>
      <c r="O96" s="170">
        <f>IF(ISERROR(Data4!V$240),0,Data4!V$240)</f>
        <v>0</v>
      </c>
      <c r="P96" s="170">
        <f>IF(ISERROR(Data4!W$240),0,Data4!W$240)</f>
        <v>0</v>
      </c>
      <c r="Q96" s="170">
        <f>IF(ISERROR(Data4!X$240),0,Data4!X$240)</f>
        <v>0</v>
      </c>
      <c r="R96" s="170">
        <f>IF(ISERROR(Data4!Y$240),0,Data4!Y$240)</f>
        <v>0</v>
      </c>
      <c r="S96" s="170">
        <f>IF(ISERROR(Data4!Z$240),0,Data4!Z$240)</f>
        <v>0</v>
      </c>
      <c r="T96" s="170">
        <f>IF(ISERROR(Data4!AA$240),0,Data4!AA$240)</f>
        <v>0</v>
      </c>
      <c r="U96" s="170">
        <f>IF(ISERROR(Data4!AB$240),0,Data4!AB$240)</f>
        <v>0</v>
      </c>
      <c r="V96" s="170">
        <f>IF(ISERROR(Data4!AC$240),0,Data4!AC$240)</f>
        <v>0</v>
      </c>
      <c r="W96" s="170">
        <f>IF(ISERROR(Data4!AD$240),0,Data4!AD$240)</f>
        <v>0</v>
      </c>
      <c r="X96" s="170">
        <f>IF(ISERROR(Data4!AE$240),0,Data4!AE$240)</f>
        <v>0</v>
      </c>
      <c r="Y96" s="170">
        <f>IF(ISERROR(Data4!AF$240),0,Data4!AF$240)</f>
        <v>0</v>
      </c>
      <c r="Z96" s="170">
        <f>IF(ISERROR(Data4!AG$240),0,Data4!AG$240)</f>
        <v>0</v>
      </c>
      <c r="AA96" s="170">
        <f>IF(ISERROR(Data4!AH$240),0,Data4!AH$240)</f>
        <v>0</v>
      </c>
      <c r="AB96" s="170">
        <f>IF(ISERROR(Data4!AI$240),0,Data4!AI$240)</f>
        <v>0</v>
      </c>
      <c r="AC96" s="170">
        <f>IF(ISERROR(Data4!AJ$240),0,Data4!AJ$240)</f>
        <v>0</v>
      </c>
      <c r="AD96" s="170">
        <f>IF(ISERROR(Data4!AK$240),0,Data4!AK$240)</f>
        <v>0</v>
      </c>
      <c r="AE96" s="170">
        <f>IF(ISERROR(Data4!AL$240),0,Data4!AL$240)</f>
        <v>0</v>
      </c>
      <c r="AF96" s="170">
        <f>IF(ISERROR(Data4!AM$240),0,Data4!AM$240)</f>
        <v>0</v>
      </c>
      <c r="AG96" s="170">
        <f>IF(ISERROR(Data4!AN$240),0,Data4!AN$240)</f>
        <v>0</v>
      </c>
      <c r="AH96" s="170">
        <f>IF(ISERROR(Data4!AO$240),0,Data4!AO$240)</f>
        <v>0</v>
      </c>
      <c r="AI96" s="170">
        <f>IF(ISERROR(Data4!AP$240),0,Data4!AP$240)</f>
        <v>0</v>
      </c>
      <c r="AJ96" s="170">
        <f>IF(ISERROR(Data4!AQ$240),0,Data4!AQ$240)</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Data4!D$242</f>
        <v>-</v>
      </c>
      <c r="D98" s="66">
        <f>F98+NPV(FDN,G98:INDEX(G98:AJ98,PAL))</f>
        <v>0</v>
      </c>
      <c r="E98" s="66">
        <f>SUMIF($F$5:$AJ$5,"&lt;="&amp;PAL,$F98:$AJ98)</f>
        <v>0</v>
      </c>
      <c r="F98" s="170">
        <f>IF(ISERROR(Data4!M$242),0,Data4!M$242)</f>
        <v>0</v>
      </c>
      <c r="G98" s="170">
        <f>IF(ISERROR(Data4!N$242),0,Data4!N$242)</f>
        <v>0</v>
      </c>
      <c r="H98" s="170">
        <f>IF(ISERROR(Data4!O$242),0,Data4!O$242)</f>
        <v>0</v>
      </c>
      <c r="I98" s="170">
        <f>IF(ISERROR(Data4!P$242),0,Data4!P$242)</f>
        <v>0</v>
      </c>
      <c r="J98" s="170">
        <f>IF(ISERROR(Data4!Q$242),0,Data4!Q$242)</f>
        <v>0</v>
      </c>
      <c r="K98" s="170">
        <f>IF(ISERROR(Data4!R$242),0,Data4!R$242)</f>
        <v>0</v>
      </c>
      <c r="L98" s="170">
        <f>IF(ISERROR(Data4!S$242),0,Data4!S$242)</f>
        <v>0</v>
      </c>
      <c r="M98" s="170">
        <f>IF(ISERROR(Data4!T$242),0,Data4!T$242)</f>
        <v>0</v>
      </c>
      <c r="N98" s="170">
        <f>IF(ISERROR(Data4!U$242),0,Data4!U$242)</f>
        <v>0</v>
      </c>
      <c r="O98" s="170">
        <f>IF(ISERROR(Data4!V$242),0,Data4!V$242)</f>
        <v>0</v>
      </c>
      <c r="P98" s="170">
        <f>IF(ISERROR(Data4!W$242),0,Data4!W$242)</f>
        <v>0</v>
      </c>
      <c r="Q98" s="170">
        <f>IF(ISERROR(Data4!X$242),0,Data4!X$242)</f>
        <v>0</v>
      </c>
      <c r="R98" s="170">
        <f>IF(ISERROR(Data4!Y$242),0,Data4!Y$242)</f>
        <v>0</v>
      </c>
      <c r="S98" s="170">
        <f>IF(ISERROR(Data4!Z$242),0,Data4!Z$242)</f>
        <v>0</v>
      </c>
      <c r="T98" s="170">
        <f>IF(ISERROR(Data4!AA$242),0,Data4!AA$242)</f>
        <v>0</v>
      </c>
      <c r="U98" s="170">
        <f>IF(ISERROR(Data4!AB$242),0,Data4!AB$242)</f>
        <v>0</v>
      </c>
      <c r="V98" s="170">
        <f>IF(ISERROR(Data4!AC$242),0,Data4!AC$242)</f>
        <v>0</v>
      </c>
      <c r="W98" s="170">
        <f>IF(ISERROR(Data4!AD$242),0,Data4!AD$242)</f>
        <v>0</v>
      </c>
      <c r="X98" s="170">
        <f>IF(ISERROR(Data4!AE$242),0,Data4!AE$242)</f>
        <v>0</v>
      </c>
      <c r="Y98" s="170">
        <f>IF(ISERROR(Data4!AF$242),0,Data4!AF$242)</f>
        <v>0</v>
      </c>
      <c r="Z98" s="170">
        <f>IF(ISERROR(Data4!AG$242),0,Data4!AG$242)</f>
        <v>0</v>
      </c>
      <c r="AA98" s="170">
        <f>IF(ISERROR(Data4!AH$242),0,Data4!AH$242)</f>
        <v>0</v>
      </c>
      <c r="AB98" s="170">
        <f>IF(ISERROR(Data4!AI$242),0,Data4!AI$242)</f>
        <v>0</v>
      </c>
      <c r="AC98" s="170">
        <f>IF(ISERROR(Data4!AJ$242),0,Data4!AJ$242)</f>
        <v>0</v>
      </c>
      <c r="AD98" s="170">
        <f>IF(ISERROR(Data4!AK$242),0,Data4!AK$242)</f>
        <v>0</v>
      </c>
      <c r="AE98" s="170">
        <f>IF(ISERROR(Data4!AL$242),0,Data4!AL$242)</f>
        <v>0</v>
      </c>
      <c r="AF98" s="170">
        <f>IF(ISERROR(Data4!AM$242),0,Data4!AM$242)</f>
        <v>0</v>
      </c>
      <c r="AG98" s="170">
        <f>IF(ISERROR(Data4!AN$242),0,Data4!AN$242)</f>
        <v>0</v>
      </c>
      <c r="AH98" s="170">
        <f>IF(ISERROR(Data4!AO$242),0,Data4!AO$242)</f>
        <v>0</v>
      </c>
      <c r="AI98" s="170">
        <f>IF(ISERROR(Data4!AP$242),0,Data4!AP$242)</f>
        <v>0</v>
      </c>
      <c r="AJ98" s="170">
        <f>IF(ISERROR(Data4!AQ$242),0,Data4!AQ$242)</f>
        <v>0</v>
      </c>
      <c r="AO98" s="3"/>
      <c r="AP98" s="3"/>
    </row>
    <row r="99" spans="2:42" hidden="1">
      <c r="B99" s="200" t="s">
        <v>352</v>
      </c>
      <c r="C99" s="182" t="str">
        <f>Data4!D$243</f>
        <v>-</v>
      </c>
      <c r="D99" s="66">
        <f>F99+NPV(FDN,G99:INDEX(G99:AJ99,PAL))</f>
        <v>0</v>
      </c>
      <c r="E99" s="66">
        <f>SUMIF($F$5:$AJ$5,"&lt;="&amp;PAL,$F99:$AJ99)</f>
        <v>0</v>
      </c>
      <c r="F99" s="170">
        <f>IF(ISERROR(Data4!M$243),0,Data4!M$243)</f>
        <v>0</v>
      </c>
      <c r="G99" s="170">
        <f>IF(ISERROR(Data4!N$243),0,Data4!N$243)</f>
        <v>0</v>
      </c>
      <c r="H99" s="170">
        <f>IF(ISERROR(Data4!O$243),0,Data4!O$243)</f>
        <v>0</v>
      </c>
      <c r="I99" s="170">
        <f>IF(ISERROR(Data4!P$243),0,Data4!P$243)</f>
        <v>0</v>
      </c>
      <c r="J99" s="170">
        <f>IF(ISERROR(Data4!Q$243),0,Data4!Q$243)</f>
        <v>0</v>
      </c>
      <c r="K99" s="170">
        <f>IF(ISERROR(Data4!R$243),0,Data4!R$243)</f>
        <v>0</v>
      </c>
      <c r="L99" s="170">
        <f>IF(ISERROR(Data4!S$243),0,Data4!S$243)</f>
        <v>0</v>
      </c>
      <c r="M99" s="170">
        <f>IF(ISERROR(Data4!T$243),0,Data4!T$243)</f>
        <v>0</v>
      </c>
      <c r="N99" s="170">
        <f>IF(ISERROR(Data4!U$243),0,Data4!U$243)</f>
        <v>0</v>
      </c>
      <c r="O99" s="170">
        <f>IF(ISERROR(Data4!V$243),0,Data4!V$243)</f>
        <v>0</v>
      </c>
      <c r="P99" s="170">
        <f>IF(ISERROR(Data4!W$243),0,Data4!W$243)</f>
        <v>0</v>
      </c>
      <c r="Q99" s="170">
        <f>IF(ISERROR(Data4!X$243),0,Data4!X$243)</f>
        <v>0</v>
      </c>
      <c r="R99" s="170">
        <f>IF(ISERROR(Data4!Y$243),0,Data4!Y$243)</f>
        <v>0</v>
      </c>
      <c r="S99" s="170">
        <f>IF(ISERROR(Data4!Z$243),0,Data4!Z$243)</f>
        <v>0</v>
      </c>
      <c r="T99" s="170">
        <f>IF(ISERROR(Data4!AA$243),0,Data4!AA$243)</f>
        <v>0</v>
      </c>
      <c r="U99" s="170">
        <f>IF(ISERROR(Data4!AB$243),0,Data4!AB$243)</f>
        <v>0</v>
      </c>
      <c r="V99" s="170">
        <f>IF(ISERROR(Data4!AC$243),0,Data4!AC$243)</f>
        <v>0</v>
      </c>
      <c r="W99" s="170">
        <f>IF(ISERROR(Data4!AD$243),0,Data4!AD$243)</f>
        <v>0</v>
      </c>
      <c r="X99" s="170">
        <f>IF(ISERROR(Data4!AE$243),0,Data4!AE$243)</f>
        <v>0</v>
      </c>
      <c r="Y99" s="170">
        <f>IF(ISERROR(Data4!AF$243),0,Data4!AF$243)</f>
        <v>0</v>
      </c>
      <c r="Z99" s="170">
        <f>IF(ISERROR(Data4!AG$243),0,Data4!AG$243)</f>
        <v>0</v>
      </c>
      <c r="AA99" s="170">
        <f>IF(ISERROR(Data4!AH$243),0,Data4!AH$243)</f>
        <v>0</v>
      </c>
      <c r="AB99" s="170">
        <f>IF(ISERROR(Data4!AI$243),0,Data4!AI$243)</f>
        <v>0</v>
      </c>
      <c r="AC99" s="170">
        <f>IF(ISERROR(Data4!AJ$243),0,Data4!AJ$243)</f>
        <v>0</v>
      </c>
      <c r="AD99" s="170">
        <f>IF(ISERROR(Data4!AK$243),0,Data4!AK$243)</f>
        <v>0</v>
      </c>
      <c r="AE99" s="170">
        <f>IF(ISERROR(Data4!AL$243),0,Data4!AL$243)</f>
        <v>0</v>
      </c>
      <c r="AF99" s="170">
        <f>IF(ISERROR(Data4!AM$243),0,Data4!AM$243)</f>
        <v>0</v>
      </c>
      <c r="AG99" s="170">
        <f>IF(ISERROR(Data4!AN$243),0,Data4!AN$243)</f>
        <v>0</v>
      </c>
      <c r="AH99" s="170">
        <f>IF(ISERROR(Data4!AO$243),0,Data4!AO$243)</f>
        <v>0</v>
      </c>
      <c r="AI99" s="170">
        <f>IF(ISERROR(Data4!AP$243),0,Data4!AP$243)</f>
        <v>0</v>
      </c>
      <c r="AJ99" s="170">
        <f>IF(ISERROR(Data4!AQ$243),0,Data4!AQ$243)</f>
        <v>0</v>
      </c>
      <c r="AO99" s="3"/>
      <c r="AP99" s="3"/>
    </row>
    <row r="100" spans="2:42" hidden="1">
      <c r="B100" s="200" t="s">
        <v>353</v>
      </c>
      <c r="C100" s="182" t="str">
        <f>Data4!D$244</f>
        <v>-</v>
      </c>
      <c r="D100" s="66">
        <f>F100+NPV(FDN,G100:INDEX(G100:AJ100,PAL))</f>
        <v>0</v>
      </c>
      <c r="E100" s="66">
        <f>SUMIF($F$5:$AJ$5,"&lt;="&amp;PAL,$F100:$AJ100)</f>
        <v>0</v>
      </c>
      <c r="F100" s="170">
        <f>IF(ISERROR(Data4!M$244),0,Data4!M$244)</f>
        <v>0</v>
      </c>
      <c r="G100" s="170">
        <f>IF(ISERROR(Data4!N$244),0,Data4!N$244)</f>
        <v>0</v>
      </c>
      <c r="H100" s="170">
        <f>IF(ISERROR(Data4!O$244),0,Data4!O$244)</f>
        <v>0</v>
      </c>
      <c r="I100" s="170">
        <f>IF(ISERROR(Data4!P$244),0,Data4!P$244)</f>
        <v>0</v>
      </c>
      <c r="J100" s="170">
        <f>IF(ISERROR(Data4!Q$244),0,Data4!Q$244)</f>
        <v>0</v>
      </c>
      <c r="K100" s="170">
        <f>IF(ISERROR(Data4!R$244),0,Data4!R$244)</f>
        <v>0</v>
      </c>
      <c r="L100" s="170">
        <f>IF(ISERROR(Data4!S$244),0,Data4!S$244)</f>
        <v>0</v>
      </c>
      <c r="M100" s="170">
        <f>IF(ISERROR(Data4!T$244),0,Data4!T$244)</f>
        <v>0</v>
      </c>
      <c r="N100" s="170">
        <f>IF(ISERROR(Data4!U$244),0,Data4!U$244)</f>
        <v>0</v>
      </c>
      <c r="O100" s="170">
        <f>IF(ISERROR(Data4!V$244),0,Data4!V$244)</f>
        <v>0</v>
      </c>
      <c r="P100" s="170">
        <f>IF(ISERROR(Data4!W$244),0,Data4!W$244)</f>
        <v>0</v>
      </c>
      <c r="Q100" s="170">
        <f>IF(ISERROR(Data4!X$244),0,Data4!X$244)</f>
        <v>0</v>
      </c>
      <c r="R100" s="170">
        <f>IF(ISERROR(Data4!Y$244),0,Data4!Y$244)</f>
        <v>0</v>
      </c>
      <c r="S100" s="170">
        <f>IF(ISERROR(Data4!Z$244),0,Data4!Z$244)</f>
        <v>0</v>
      </c>
      <c r="T100" s="170">
        <f>IF(ISERROR(Data4!AA$244),0,Data4!AA$244)</f>
        <v>0</v>
      </c>
      <c r="U100" s="170">
        <f>IF(ISERROR(Data4!AB$244),0,Data4!AB$244)</f>
        <v>0</v>
      </c>
      <c r="V100" s="170">
        <f>IF(ISERROR(Data4!AC$244),0,Data4!AC$244)</f>
        <v>0</v>
      </c>
      <c r="W100" s="170">
        <f>IF(ISERROR(Data4!AD$244),0,Data4!AD$244)</f>
        <v>0</v>
      </c>
      <c r="X100" s="170">
        <f>IF(ISERROR(Data4!AE$244),0,Data4!AE$244)</f>
        <v>0</v>
      </c>
      <c r="Y100" s="170">
        <f>IF(ISERROR(Data4!AF$244),0,Data4!AF$244)</f>
        <v>0</v>
      </c>
      <c r="Z100" s="170">
        <f>IF(ISERROR(Data4!AG$244),0,Data4!AG$244)</f>
        <v>0</v>
      </c>
      <c r="AA100" s="170">
        <f>IF(ISERROR(Data4!AH$244),0,Data4!AH$244)</f>
        <v>0</v>
      </c>
      <c r="AB100" s="170">
        <f>IF(ISERROR(Data4!AI$244),0,Data4!AI$244)</f>
        <v>0</v>
      </c>
      <c r="AC100" s="170">
        <f>IF(ISERROR(Data4!AJ$244),0,Data4!AJ$244)</f>
        <v>0</v>
      </c>
      <c r="AD100" s="170">
        <f>IF(ISERROR(Data4!AK$244),0,Data4!AK$244)</f>
        <v>0</v>
      </c>
      <c r="AE100" s="170">
        <f>IF(ISERROR(Data4!AL$244),0,Data4!AL$244)</f>
        <v>0</v>
      </c>
      <c r="AF100" s="170">
        <f>IF(ISERROR(Data4!AM$244),0,Data4!AM$244)</f>
        <v>0</v>
      </c>
      <c r="AG100" s="170">
        <f>IF(ISERROR(Data4!AN$244),0,Data4!AN$244)</f>
        <v>0</v>
      </c>
      <c r="AH100" s="170">
        <f>IF(ISERROR(Data4!AO$244),0,Data4!AO$244)</f>
        <v>0</v>
      </c>
      <c r="AI100" s="170">
        <f>IF(ISERROR(Data4!AP$244),0,Data4!AP$244)</f>
        <v>0</v>
      </c>
      <c r="AJ100" s="170">
        <f>IF(ISERROR(Data4!AQ$244),0,Data4!AQ$244)</f>
        <v>0</v>
      </c>
      <c r="AO100" s="3"/>
      <c r="AP100" s="3"/>
    </row>
  </sheetData>
  <sheetProtection algorithmName="SHA-512" hashValue="NdiY+d9eYVXsZcvHVQ3f4A9YECbMSLe1iHJEHJsxw5EOP+mEy0m8mXZUK9LjedVDjXNLWaIoHAciHhjo9zJ6Zg==" saltValue="+lH4odOWaWpRf63Mfnmv5A==" spinCount="100000" sheet="1" objects="1" scenarios="1"/>
  <mergeCells count="5">
    <mergeCell ref="B86:C86"/>
    <mergeCell ref="C2:E2"/>
    <mergeCell ref="C3:E3"/>
    <mergeCell ref="C4:E4"/>
    <mergeCell ref="AP4:AY4"/>
  </mergeCells>
  <conditionalFormatting sqref="B7:C48 B56:C56 B49:B55 B57:B59">
    <cfRule type="expression" dxfId="84" priority="4" stopIfTrue="1">
      <formula>$AO7=1</formula>
    </cfRule>
  </conditionalFormatting>
  <conditionalFormatting sqref="C4:E4">
    <cfRule type="expression" dxfId="83" priority="3" stopIfTrue="1">
      <formula>LEN($C$4)&gt;0</formula>
    </cfRule>
  </conditionalFormatting>
  <conditionalFormatting sqref="B88:C100">
    <cfRule type="expression" dxfId="82" priority="5" stopIfTrue="1">
      <formula>#REF!=1</formula>
    </cfRule>
  </conditionalFormatting>
  <conditionalFormatting sqref="C57:C59">
    <cfRule type="expression" dxfId="81"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3" style="27" customWidth="1"/>
    <col min="32" max="36" width="12.7109375" style="27" hidden="1" customWidth="1"/>
    <col min="37" max="37" width="1.28515625" style="3" customWidth="1"/>
    <col min="38" max="39" width="9.140625" style="3" hidden="1" customWidth="1"/>
    <col min="40" max="40" width="20.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tr">
        <f>"Alternatyva """&amp;Data0!O19&amp;""""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Data4!D$222</f>
        <v>-</v>
      </c>
      <c r="D90" s="170">
        <f>F90+NPV(FDN,G90:INDEX(G90:AJ90,PAL))</f>
        <v>0</v>
      </c>
      <c r="E90" s="170">
        <f t="shared" ref="E90:E96" si="29">SUMIF($F$5:$AJ$5,"&lt;="&amp;PAL,$F90:$AJ90)</f>
        <v>0</v>
      </c>
      <c r="F90" s="170">
        <f>IF(ISERROR(Data4!M$246),0,Data4!M$246)</f>
        <v>0</v>
      </c>
      <c r="G90" s="170">
        <f>IF(ISERROR(Data4!N$246),0,Data4!N$246)</f>
        <v>0</v>
      </c>
      <c r="H90" s="170">
        <f>IF(ISERROR(Data4!O$246),0,Data4!O$246)</f>
        <v>0</v>
      </c>
      <c r="I90" s="170">
        <f>IF(ISERROR(Data4!P$246),0,Data4!P$246)</f>
        <v>0</v>
      </c>
      <c r="J90" s="170">
        <f>IF(ISERROR(Data4!Q$246),0,Data4!Q$246)</f>
        <v>0</v>
      </c>
      <c r="K90" s="170">
        <f>IF(ISERROR(Data4!R$246),0,Data4!R$246)</f>
        <v>0</v>
      </c>
      <c r="L90" s="170">
        <f>IF(ISERROR(Data4!S$246),0,Data4!S$246)</f>
        <v>0</v>
      </c>
      <c r="M90" s="170">
        <f>IF(ISERROR(Data4!T$246),0,Data4!T$246)</f>
        <v>0</v>
      </c>
      <c r="N90" s="170">
        <f>IF(ISERROR(Data4!U$246),0,Data4!U$246)</f>
        <v>0</v>
      </c>
      <c r="O90" s="170">
        <f>IF(ISERROR(Data4!V$246),0,Data4!V$246)</f>
        <v>0</v>
      </c>
      <c r="P90" s="170">
        <f>IF(ISERROR(Data4!W$246),0,Data4!W$246)</f>
        <v>0</v>
      </c>
      <c r="Q90" s="170">
        <f>IF(ISERROR(Data4!X$246),0,Data4!X$246)</f>
        <v>0</v>
      </c>
      <c r="R90" s="170">
        <f>IF(ISERROR(Data4!Y$246),0,Data4!Y$246)</f>
        <v>0</v>
      </c>
      <c r="S90" s="170">
        <f>IF(ISERROR(Data4!Z$246),0,Data4!Z$246)</f>
        <v>0</v>
      </c>
      <c r="T90" s="170">
        <f>IF(ISERROR(Data4!AA$246),0,Data4!AA$246)</f>
        <v>0</v>
      </c>
      <c r="U90" s="170">
        <f>IF(ISERROR(Data4!AB$246),0,Data4!AB$246)</f>
        <v>0</v>
      </c>
      <c r="V90" s="170">
        <f>IF(ISERROR(Data4!AC$246),0,Data4!AC$246)</f>
        <v>0</v>
      </c>
      <c r="W90" s="170">
        <f>IF(ISERROR(Data4!AD$246),0,Data4!AD$246)</f>
        <v>0</v>
      </c>
      <c r="X90" s="170">
        <f>IF(ISERROR(Data4!AE$246),0,Data4!AE$246)</f>
        <v>0</v>
      </c>
      <c r="Y90" s="170">
        <f>IF(ISERROR(Data4!AF$246),0,Data4!AF$246)</f>
        <v>0</v>
      </c>
      <c r="Z90" s="170">
        <f>IF(ISERROR(Data4!AG$246),0,Data4!AG$246)</f>
        <v>0</v>
      </c>
      <c r="AA90" s="170">
        <f>IF(ISERROR(Data4!AH$246),0,Data4!AH$246)</f>
        <v>0</v>
      </c>
      <c r="AB90" s="170">
        <f>IF(ISERROR(Data4!AI$246),0,Data4!AI$246)</f>
        <v>0</v>
      </c>
      <c r="AC90" s="170">
        <f>IF(ISERROR(Data4!AJ$246),0,Data4!AJ$246)</f>
        <v>0</v>
      </c>
      <c r="AD90" s="170">
        <f>IF(ISERROR(Data4!AK$246),0,Data4!AK$246)</f>
        <v>0</v>
      </c>
      <c r="AE90" s="170">
        <f>IF(ISERROR(Data4!AL$246),0,Data4!AL$246)</f>
        <v>0</v>
      </c>
      <c r="AF90" s="170">
        <f>IF(ISERROR(Data4!AM$246),0,Data4!AM$246)</f>
        <v>0</v>
      </c>
      <c r="AG90" s="170">
        <f>IF(ISERROR(Data4!AN$246),0,Data4!AN$246)</f>
        <v>0</v>
      </c>
      <c r="AH90" s="170">
        <f>IF(ISERROR(Data4!AO$246),0,Data4!AO$246)</f>
        <v>0</v>
      </c>
      <c r="AI90" s="170">
        <f>IF(ISERROR(Data4!AP$246),0,Data4!AP$246)</f>
        <v>0</v>
      </c>
      <c r="AJ90" s="170">
        <f>IF(ISERROR(Data4!AQ$246),0,Data4!AQ$246)</f>
        <v>0</v>
      </c>
      <c r="AO90" s="3"/>
      <c r="AP90" s="3"/>
    </row>
    <row r="91" spans="2:42" hidden="1">
      <c r="B91" s="200" t="s">
        <v>52</v>
      </c>
      <c r="C91" s="182" t="str">
        <f>Data4!D$223</f>
        <v>-</v>
      </c>
      <c r="D91" s="66">
        <f>F91+NPV(FDN,G91:INDEX(G91:AJ91,PAL))</f>
        <v>0</v>
      </c>
      <c r="E91" s="170">
        <f t="shared" si="29"/>
        <v>0</v>
      </c>
      <c r="F91" s="170">
        <f>IF(ISERROR(Data4!M$247),0,Data4!M$247)</f>
        <v>0</v>
      </c>
      <c r="G91" s="170">
        <f>IF(ISERROR(Data4!N$247),0,Data4!N$247)</f>
        <v>0</v>
      </c>
      <c r="H91" s="170">
        <f>IF(ISERROR(Data4!O$247),0,Data4!O$247)</f>
        <v>0</v>
      </c>
      <c r="I91" s="170">
        <f>IF(ISERROR(Data4!P$247),0,Data4!P$247)</f>
        <v>0</v>
      </c>
      <c r="J91" s="170">
        <f>IF(ISERROR(Data4!Q$247),0,Data4!Q$247)</f>
        <v>0</v>
      </c>
      <c r="K91" s="170">
        <f>IF(ISERROR(Data4!R$247),0,Data4!R$247)</f>
        <v>0</v>
      </c>
      <c r="L91" s="170">
        <f>IF(ISERROR(Data4!S$247),0,Data4!S$247)</f>
        <v>0</v>
      </c>
      <c r="M91" s="170">
        <f>IF(ISERROR(Data4!T$247),0,Data4!T$247)</f>
        <v>0</v>
      </c>
      <c r="N91" s="170">
        <f>IF(ISERROR(Data4!U$247),0,Data4!U$247)</f>
        <v>0</v>
      </c>
      <c r="O91" s="170">
        <f>IF(ISERROR(Data4!V$247),0,Data4!V$247)</f>
        <v>0</v>
      </c>
      <c r="P91" s="170">
        <f>IF(ISERROR(Data4!W$247),0,Data4!W$247)</f>
        <v>0</v>
      </c>
      <c r="Q91" s="170">
        <f>IF(ISERROR(Data4!X$247),0,Data4!X$247)</f>
        <v>0</v>
      </c>
      <c r="R91" s="170">
        <f>IF(ISERROR(Data4!Y$247),0,Data4!Y$247)</f>
        <v>0</v>
      </c>
      <c r="S91" s="170">
        <f>IF(ISERROR(Data4!Z$247),0,Data4!Z$247)</f>
        <v>0</v>
      </c>
      <c r="T91" s="170">
        <f>IF(ISERROR(Data4!AA$247),0,Data4!AA$247)</f>
        <v>0</v>
      </c>
      <c r="U91" s="170">
        <f>IF(ISERROR(Data4!AB$247),0,Data4!AB$247)</f>
        <v>0</v>
      </c>
      <c r="V91" s="170">
        <f>IF(ISERROR(Data4!AC$247),0,Data4!AC$247)</f>
        <v>0</v>
      </c>
      <c r="W91" s="170">
        <f>IF(ISERROR(Data4!AD$247),0,Data4!AD$247)</f>
        <v>0</v>
      </c>
      <c r="X91" s="170">
        <f>IF(ISERROR(Data4!AE$247),0,Data4!AE$247)</f>
        <v>0</v>
      </c>
      <c r="Y91" s="170">
        <f>IF(ISERROR(Data4!AF$247),0,Data4!AF$247)</f>
        <v>0</v>
      </c>
      <c r="Z91" s="170">
        <f>IF(ISERROR(Data4!AG$247),0,Data4!AG$247)</f>
        <v>0</v>
      </c>
      <c r="AA91" s="170">
        <f>IF(ISERROR(Data4!AH$247),0,Data4!AH$247)</f>
        <v>0</v>
      </c>
      <c r="AB91" s="170">
        <f>IF(ISERROR(Data4!AI$247),0,Data4!AI$247)</f>
        <v>0</v>
      </c>
      <c r="AC91" s="170">
        <f>IF(ISERROR(Data4!AJ$247),0,Data4!AJ$247)</f>
        <v>0</v>
      </c>
      <c r="AD91" s="170">
        <f>IF(ISERROR(Data4!AK$247),0,Data4!AK$247)</f>
        <v>0</v>
      </c>
      <c r="AE91" s="170">
        <f>IF(ISERROR(Data4!AL$247),0,Data4!AL$247)</f>
        <v>0</v>
      </c>
      <c r="AF91" s="170">
        <f>IF(ISERROR(Data4!AM$247),0,Data4!AM$247)</f>
        <v>0</v>
      </c>
      <c r="AG91" s="170">
        <f>IF(ISERROR(Data4!AN$247),0,Data4!AN$247)</f>
        <v>0</v>
      </c>
      <c r="AH91" s="170">
        <f>IF(ISERROR(Data4!AO$247),0,Data4!AO$247)</f>
        <v>0</v>
      </c>
      <c r="AI91" s="170">
        <f>IF(ISERROR(Data4!AP$247),0,Data4!AP$247)</f>
        <v>0</v>
      </c>
      <c r="AJ91" s="170">
        <f>IF(ISERROR(Data4!AQ$247),0,Data4!AQ$247)</f>
        <v>0</v>
      </c>
      <c r="AO91" s="3"/>
      <c r="AP91" s="3"/>
    </row>
    <row r="92" spans="2:42" hidden="1">
      <c r="B92" s="200" t="s">
        <v>346</v>
      </c>
      <c r="C92" s="182" t="str">
        <f>Data4!D$224</f>
        <v>-</v>
      </c>
      <c r="D92" s="66">
        <f>F92+NPV(FDN,G92:INDEX(G92:AJ92,PAL))</f>
        <v>0</v>
      </c>
      <c r="E92" s="170">
        <f t="shared" si="29"/>
        <v>0</v>
      </c>
      <c r="F92" s="170">
        <f>IF(ISERROR(Data4!M$248),0,Data4!M$248)</f>
        <v>0</v>
      </c>
      <c r="G92" s="170">
        <f>IF(ISERROR(Data4!N$248),0,Data4!N$248)</f>
        <v>0</v>
      </c>
      <c r="H92" s="170">
        <f>IF(ISERROR(Data4!O$248),0,Data4!O$248)</f>
        <v>0</v>
      </c>
      <c r="I92" s="170">
        <f>IF(ISERROR(Data4!P$248),0,Data4!P$248)</f>
        <v>0</v>
      </c>
      <c r="J92" s="170">
        <f>IF(ISERROR(Data4!Q$248),0,Data4!Q$248)</f>
        <v>0</v>
      </c>
      <c r="K92" s="170">
        <f>IF(ISERROR(Data4!R$248),0,Data4!R$248)</f>
        <v>0</v>
      </c>
      <c r="L92" s="170">
        <f>IF(ISERROR(Data4!S$248),0,Data4!S$248)</f>
        <v>0</v>
      </c>
      <c r="M92" s="170">
        <f>IF(ISERROR(Data4!T$248),0,Data4!T$248)</f>
        <v>0</v>
      </c>
      <c r="N92" s="170">
        <f>IF(ISERROR(Data4!U$248),0,Data4!U$248)</f>
        <v>0</v>
      </c>
      <c r="O92" s="170">
        <f>IF(ISERROR(Data4!V$248),0,Data4!V$248)</f>
        <v>0</v>
      </c>
      <c r="P92" s="170">
        <f>IF(ISERROR(Data4!W$248),0,Data4!W$248)</f>
        <v>0</v>
      </c>
      <c r="Q92" s="170">
        <f>IF(ISERROR(Data4!X$248),0,Data4!X$248)</f>
        <v>0</v>
      </c>
      <c r="R92" s="170">
        <f>IF(ISERROR(Data4!Y$248),0,Data4!Y$248)</f>
        <v>0</v>
      </c>
      <c r="S92" s="170">
        <f>IF(ISERROR(Data4!Z$248),0,Data4!Z$248)</f>
        <v>0</v>
      </c>
      <c r="T92" s="170">
        <f>IF(ISERROR(Data4!AA$248),0,Data4!AA$248)</f>
        <v>0</v>
      </c>
      <c r="U92" s="170">
        <f>IF(ISERROR(Data4!AB$248),0,Data4!AB$248)</f>
        <v>0</v>
      </c>
      <c r="V92" s="170">
        <f>IF(ISERROR(Data4!AC$248),0,Data4!AC$248)</f>
        <v>0</v>
      </c>
      <c r="W92" s="170">
        <f>IF(ISERROR(Data4!AD$248),0,Data4!AD$248)</f>
        <v>0</v>
      </c>
      <c r="X92" s="170">
        <f>IF(ISERROR(Data4!AE$248),0,Data4!AE$248)</f>
        <v>0</v>
      </c>
      <c r="Y92" s="170">
        <f>IF(ISERROR(Data4!AF$248),0,Data4!AF$248)</f>
        <v>0</v>
      </c>
      <c r="Z92" s="170">
        <f>IF(ISERROR(Data4!AG$248),0,Data4!AG$248)</f>
        <v>0</v>
      </c>
      <c r="AA92" s="170">
        <f>IF(ISERROR(Data4!AH$248),0,Data4!AH$248)</f>
        <v>0</v>
      </c>
      <c r="AB92" s="170">
        <f>IF(ISERROR(Data4!AI$248),0,Data4!AI$248)</f>
        <v>0</v>
      </c>
      <c r="AC92" s="170">
        <f>IF(ISERROR(Data4!AJ$248),0,Data4!AJ$248)</f>
        <v>0</v>
      </c>
      <c r="AD92" s="170">
        <f>IF(ISERROR(Data4!AK$248),0,Data4!AK$248)</f>
        <v>0</v>
      </c>
      <c r="AE92" s="170">
        <f>IF(ISERROR(Data4!AL$248),0,Data4!AL$248)</f>
        <v>0</v>
      </c>
      <c r="AF92" s="170">
        <f>IF(ISERROR(Data4!AM$248),0,Data4!AM$248)</f>
        <v>0</v>
      </c>
      <c r="AG92" s="170">
        <f>IF(ISERROR(Data4!AN$248),0,Data4!AN$248)</f>
        <v>0</v>
      </c>
      <c r="AH92" s="170">
        <f>IF(ISERROR(Data4!AO$248),0,Data4!AO$248)</f>
        <v>0</v>
      </c>
      <c r="AI92" s="170">
        <f>IF(ISERROR(Data4!AP$248),0,Data4!AP$248)</f>
        <v>0</v>
      </c>
      <c r="AJ92" s="170">
        <f>IF(ISERROR(Data4!AQ$248),0,Data4!AQ$248)</f>
        <v>0</v>
      </c>
      <c r="AO92" s="3"/>
      <c r="AP92" s="3"/>
    </row>
    <row r="93" spans="2:42" hidden="1">
      <c r="B93" s="200" t="s">
        <v>347</v>
      </c>
      <c r="C93" s="182" t="str">
        <f>Data4!D$225</f>
        <v>-</v>
      </c>
      <c r="D93" s="66">
        <f>F93+NPV(FDN,G93:INDEX(G93:AJ93,PAL))</f>
        <v>0</v>
      </c>
      <c r="E93" s="170">
        <f t="shared" si="29"/>
        <v>0</v>
      </c>
      <c r="F93" s="170">
        <f>IF(ISERROR(Data4!M$249),0,Data4!M$249)</f>
        <v>0</v>
      </c>
      <c r="G93" s="170">
        <f>IF(ISERROR(Data4!N$249),0,Data4!N$249)</f>
        <v>0</v>
      </c>
      <c r="H93" s="170">
        <f>IF(ISERROR(Data4!O$249),0,Data4!O$249)</f>
        <v>0</v>
      </c>
      <c r="I93" s="170">
        <f>IF(ISERROR(Data4!P$249),0,Data4!P$249)</f>
        <v>0</v>
      </c>
      <c r="J93" s="170">
        <f>IF(ISERROR(Data4!Q$249),0,Data4!Q$249)</f>
        <v>0</v>
      </c>
      <c r="K93" s="170">
        <f>IF(ISERROR(Data4!R$249),0,Data4!R$249)</f>
        <v>0</v>
      </c>
      <c r="L93" s="170">
        <f>IF(ISERROR(Data4!S$249),0,Data4!S$249)</f>
        <v>0</v>
      </c>
      <c r="M93" s="170">
        <f>IF(ISERROR(Data4!T$249),0,Data4!T$249)</f>
        <v>0</v>
      </c>
      <c r="N93" s="170">
        <f>IF(ISERROR(Data4!U$249),0,Data4!U$249)</f>
        <v>0</v>
      </c>
      <c r="O93" s="170">
        <f>IF(ISERROR(Data4!V$249),0,Data4!V$249)</f>
        <v>0</v>
      </c>
      <c r="P93" s="170">
        <f>IF(ISERROR(Data4!W$249),0,Data4!W$249)</f>
        <v>0</v>
      </c>
      <c r="Q93" s="170">
        <f>IF(ISERROR(Data4!X$249),0,Data4!X$249)</f>
        <v>0</v>
      </c>
      <c r="R93" s="170">
        <f>IF(ISERROR(Data4!Y$249),0,Data4!Y$249)</f>
        <v>0</v>
      </c>
      <c r="S93" s="170">
        <f>IF(ISERROR(Data4!Z$249),0,Data4!Z$249)</f>
        <v>0</v>
      </c>
      <c r="T93" s="170">
        <f>IF(ISERROR(Data4!AA$249),0,Data4!AA$249)</f>
        <v>0</v>
      </c>
      <c r="U93" s="170">
        <f>IF(ISERROR(Data4!AB$249),0,Data4!AB$249)</f>
        <v>0</v>
      </c>
      <c r="V93" s="170">
        <f>IF(ISERROR(Data4!AC$249),0,Data4!AC$249)</f>
        <v>0</v>
      </c>
      <c r="W93" s="170">
        <f>IF(ISERROR(Data4!AD$249),0,Data4!AD$249)</f>
        <v>0</v>
      </c>
      <c r="X93" s="170">
        <f>IF(ISERROR(Data4!AE$249),0,Data4!AE$249)</f>
        <v>0</v>
      </c>
      <c r="Y93" s="170">
        <f>IF(ISERROR(Data4!AF$249),0,Data4!AF$249)</f>
        <v>0</v>
      </c>
      <c r="Z93" s="170">
        <f>IF(ISERROR(Data4!AG$249),0,Data4!AG$249)</f>
        <v>0</v>
      </c>
      <c r="AA93" s="170">
        <f>IF(ISERROR(Data4!AH$249),0,Data4!AH$249)</f>
        <v>0</v>
      </c>
      <c r="AB93" s="170">
        <f>IF(ISERROR(Data4!AI$249),0,Data4!AI$249)</f>
        <v>0</v>
      </c>
      <c r="AC93" s="170">
        <f>IF(ISERROR(Data4!AJ$249),0,Data4!AJ$249)</f>
        <v>0</v>
      </c>
      <c r="AD93" s="170">
        <f>IF(ISERROR(Data4!AK$249),0,Data4!AK$249)</f>
        <v>0</v>
      </c>
      <c r="AE93" s="170">
        <f>IF(ISERROR(Data4!AL$249),0,Data4!AL$249)</f>
        <v>0</v>
      </c>
      <c r="AF93" s="170">
        <f>IF(ISERROR(Data4!AM$249),0,Data4!AM$249)</f>
        <v>0</v>
      </c>
      <c r="AG93" s="170">
        <f>IF(ISERROR(Data4!AN$249),0,Data4!AN$249)</f>
        <v>0</v>
      </c>
      <c r="AH93" s="170">
        <f>IF(ISERROR(Data4!AO$249),0,Data4!AO$249)</f>
        <v>0</v>
      </c>
      <c r="AI93" s="170">
        <f>IF(ISERROR(Data4!AP$249),0,Data4!AP$249)</f>
        <v>0</v>
      </c>
      <c r="AJ93" s="170">
        <f>IF(ISERROR(Data4!AQ$249),0,Data4!AQ$249)</f>
        <v>0</v>
      </c>
      <c r="AO93" s="3"/>
      <c r="AP93" s="3"/>
    </row>
    <row r="94" spans="2:42" hidden="1">
      <c r="B94" s="200" t="s">
        <v>348</v>
      </c>
      <c r="C94" s="182" t="str">
        <f>Data4!D$226</f>
        <v>-</v>
      </c>
      <c r="D94" s="66">
        <f>F94+NPV(FDN,G94:INDEX(G94:AJ94,PAL))</f>
        <v>0</v>
      </c>
      <c r="E94" s="170">
        <f t="shared" si="29"/>
        <v>0</v>
      </c>
      <c r="F94" s="170">
        <f>IF(ISERROR(Data4!M$250),0,Data4!M$250)</f>
        <v>0</v>
      </c>
      <c r="G94" s="170">
        <f>IF(ISERROR(Data4!N$250),0,Data4!N$250)</f>
        <v>0</v>
      </c>
      <c r="H94" s="170">
        <f>IF(ISERROR(Data4!O$250),0,Data4!O$250)</f>
        <v>0</v>
      </c>
      <c r="I94" s="170">
        <f>IF(ISERROR(Data4!P$250),0,Data4!P$250)</f>
        <v>0</v>
      </c>
      <c r="J94" s="170">
        <f>IF(ISERROR(Data4!Q$250),0,Data4!Q$250)</f>
        <v>0</v>
      </c>
      <c r="K94" s="170">
        <f>IF(ISERROR(Data4!R$250),0,Data4!R$250)</f>
        <v>0</v>
      </c>
      <c r="L94" s="170">
        <f>IF(ISERROR(Data4!S$250),0,Data4!S$250)</f>
        <v>0</v>
      </c>
      <c r="M94" s="170">
        <f>IF(ISERROR(Data4!T$250),0,Data4!T$250)</f>
        <v>0</v>
      </c>
      <c r="N94" s="170">
        <f>IF(ISERROR(Data4!U$250),0,Data4!U$250)</f>
        <v>0</v>
      </c>
      <c r="O94" s="170">
        <f>IF(ISERROR(Data4!V$250),0,Data4!V$250)</f>
        <v>0</v>
      </c>
      <c r="P94" s="170">
        <f>IF(ISERROR(Data4!W$250),0,Data4!W$250)</f>
        <v>0</v>
      </c>
      <c r="Q94" s="170">
        <f>IF(ISERROR(Data4!X$250),0,Data4!X$250)</f>
        <v>0</v>
      </c>
      <c r="R94" s="170">
        <f>IF(ISERROR(Data4!Y$250),0,Data4!Y$250)</f>
        <v>0</v>
      </c>
      <c r="S94" s="170">
        <f>IF(ISERROR(Data4!Z$250),0,Data4!Z$250)</f>
        <v>0</v>
      </c>
      <c r="T94" s="170">
        <f>IF(ISERROR(Data4!AA$250),0,Data4!AA$250)</f>
        <v>0</v>
      </c>
      <c r="U94" s="170">
        <f>IF(ISERROR(Data4!AB$250),0,Data4!AB$250)</f>
        <v>0</v>
      </c>
      <c r="V94" s="170">
        <f>IF(ISERROR(Data4!AC$250),0,Data4!AC$250)</f>
        <v>0</v>
      </c>
      <c r="W94" s="170">
        <f>IF(ISERROR(Data4!AD$250),0,Data4!AD$250)</f>
        <v>0</v>
      </c>
      <c r="X94" s="170">
        <f>IF(ISERROR(Data4!AE$250),0,Data4!AE$250)</f>
        <v>0</v>
      </c>
      <c r="Y94" s="170">
        <f>IF(ISERROR(Data4!AF$250),0,Data4!AF$250)</f>
        <v>0</v>
      </c>
      <c r="Z94" s="170">
        <f>IF(ISERROR(Data4!AG$250),0,Data4!AG$250)</f>
        <v>0</v>
      </c>
      <c r="AA94" s="170">
        <f>IF(ISERROR(Data4!AH$250),0,Data4!AH$250)</f>
        <v>0</v>
      </c>
      <c r="AB94" s="170">
        <f>IF(ISERROR(Data4!AI$250),0,Data4!AI$250)</f>
        <v>0</v>
      </c>
      <c r="AC94" s="170">
        <f>IF(ISERROR(Data4!AJ$250),0,Data4!AJ$250)</f>
        <v>0</v>
      </c>
      <c r="AD94" s="170">
        <f>IF(ISERROR(Data4!AK$250),0,Data4!AK$250)</f>
        <v>0</v>
      </c>
      <c r="AE94" s="170">
        <f>IF(ISERROR(Data4!AL$250),0,Data4!AL$250)</f>
        <v>0</v>
      </c>
      <c r="AF94" s="170">
        <f>IF(ISERROR(Data4!AM$250),0,Data4!AM$250)</f>
        <v>0</v>
      </c>
      <c r="AG94" s="170">
        <f>IF(ISERROR(Data4!AN$250),0,Data4!AN$250)</f>
        <v>0</v>
      </c>
      <c r="AH94" s="170">
        <f>IF(ISERROR(Data4!AO$250),0,Data4!AO$250)</f>
        <v>0</v>
      </c>
      <c r="AI94" s="170">
        <f>IF(ISERROR(Data4!AP$250),0,Data4!AP$250)</f>
        <v>0</v>
      </c>
      <c r="AJ94" s="170">
        <f>IF(ISERROR(Data4!AQ$250),0,Data4!AQ$250)</f>
        <v>0</v>
      </c>
      <c r="AO94" s="3"/>
      <c r="AP94" s="3"/>
    </row>
    <row r="95" spans="2:42" hidden="1">
      <c r="B95" s="200" t="s">
        <v>349</v>
      </c>
      <c r="C95" s="182" t="str">
        <f>Data4!D$227</f>
        <v>-</v>
      </c>
      <c r="D95" s="66">
        <f>F95+NPV(FDN,G95:INDEX(G95:AJ95,PAL))</f>
        <v>0</v>
      </c>
      <c r="E95" s="170">
        <f t="shared" si="29"/>
        <v>0</v>
      </c>
      <c r="F95" s="170">
        <f>IF(ISERROR(Data4!M$251),0,Data4!M$251)</f>
        <v>0</v>
      </c>
      <c r="G95" s="170">
        <f>IF(ISERROR(Data4!N$251),0,Data4!N$251)</f>
        <v>0</v>
      </c>
      <c r="H95" s="170">
        <f>IF(ISERROR(Data4!O$251),0,Data4!O$251)</f>
        <v>0</v>
      </c>
      <c r="I95" s="170">
        <f>IF(ISERROR(Data4!P$251),0,Data4!P$251)</f>
        <v>0</v>
      </c>
      <c r="J95" s="170">
        <f>IF(ISERROR(Data4!Q$251),0,Data4!Q$251)</f>
        <v>0</v>
      </c>
      <c r="K95" s="170">
        <f>IF(ISERROR(Data4!R$251),0,Data4!R$251)</f>
        <v>0</v>
      </c>
      <c r="L95" s="170">
        <f>IF(ISERROR(Data4!S$251),0,Data4!S$251)</f>
        <v>0</v>
      </c>
      <c r="M95" s="170">
        <f>IF(ISERROR(Data4!T$251),0,Data4!T$251)</f>
        <v>0</v>
      </c>
      <c r="N95" s="170">
        <f>IF(ISERROR(Data4!U$251),0,Data4!U$251)</f>
        <v>0</v>
      </c>
      <c r="O95" s="170">
        <f>IF(ISERROR(Data4!V$251),0,Data4!V$251)</f>
        <v>0</v>
      </c>
      <c r="P95" s="170">
        <f>IF(ISERROR(Data4!W$251),0,Data4!W$251)</f>
        <v>0</v>
      </c>
      <c r="Q95" s="170">
        <f>IF(ISERROR(Data4!X$251),0,Data4!X$251)</f>
        <v>0</v>
      </c>
      <c r="R95" s="170">
        <f>IF(ISERROR(Data4!Y$251),0,Data4!Y$251)</f>
        <v>0</v>
      </c>
      <c r="S95" s="170">
        <f>IF(ISERROR(Data4!Z$251),0,Data4!Z$251)</f>
        <v>0</v>
      </c>
      <c r="T95" s="170">
        <f>IF(ISERROR(Data4!AA$251),0,Data4!AA$251)</f>
        <v>0</v>
      </c>
      <c r="U95" s="170">
        <f>IF(ISERROR(Data4!AB$251),0,Data4!AB$251)</f>
        <v>0</v>
      </c>
      <c r="V95" s="170">
        <f>IF(ISERROR(Data4!AC$251),0,Data4!AC$251)</f>
        <v>0</v>
      </c>
      <c r="W95" s="170">
        <f>IF(ISERROR(Data4!AD$251),0,Data4!AD$251)</f>
        <v>0</v>
      </c>
      <c r="X95" s="170">
        <f>IF(ISERROR(Data4!AE$251),0,Data4!AE$251)</f>
        <v>0</v>
      </c>
      <c r="Y95" s="170">
        <f>IF(ISERROR(Data4!AF$251),0,Data4!AF$251)</f>
        <v>0</v>
      </c>
      <c r="Z95" s="170">
        <f>IF(ISERROR(Data4!AG$251),0,Data4!AG$251)</f>
        <v>0</v>
      </c>
      <c r="AA95" s="170">
        <f>IF(ISERROR(Data4!AH$251),0,Data4!AH$251)</f>
        <v>0</v>
      </c>
      <c r="AB95" s="170">
        <f>IF(ISERROR(Data4!AI$251),0,Data4!AI$251)</f>
        <v>0</v>
      </c>
      <c r="AC95" s="170">
        <f>IF(ISERROR(Data4!AJ$251),0,Data4!AJ$251)</f>
        <v>0</v>
      </c>
      <c r="AD95" s="170">
        <f>IF(ISERROR(Data4!AK$251),0,Data4!AK$251)</f>
        <v>0</v>
      </c>
      <c r="AE95" s="170">
        <f>IF(ISERROR(Data4!AL$251),0,Data4!AL$251)</f>
        <v>0</v>
      </c>
      <c r="AF95" s="170">
        <f>IF(ISERROR(Data4!AM$251),0,Data4!AM$251)</f>
        <v>0</v>
      </c>
      <c r="AG95" s="170">
        <f>IF(ISERROR(Data4!AN$251),0,Data4!AN$251)</f>
        <v>0</v>
      </c>
      <c r="AH95" s="170">
        <f>IF(ISERROR(Data4!AO$251),0,Data4!AO$251)</f>
        <v>0</v>
      </c>
      <c r="AI95" s="170">
        <f>IF(ISERROR(Data4!AP$251),0,Data4!AP$251)</f>
        <v>0</v>
      </c>
      <c r="AJ95" s="170">
        <f>IF(ISERROR(Data4!AQ$251),0,Data4!AQ$251)</f>
        <v>0</v>
      </c>
      <c r="AO95" s="3"/>
      <c r="AP95" s="3"/>
    </row>
    <row r="96" spans="2:42" hidden="1">
      <c r="B96" s="200" t="s">
        <v>350</v>
      </c>
      <c r="C96" s="182" t="str">
        <f>Data4!D$228</f>
        <v>-</v>
      </c>
      <c r="D96" s="66">
        <f>F96+NPV(FDN,G96:INDEX(G96:AJ96,PAL))</f>
        <v>0</v>
      </c>
      <c r="E96" s="170">
        <f t="shared" si="29"/>
        <v>0</v>
      </c>
      <c r="F96" s="170">
        <f>IF(ISERROR(Data4!M$252),0,Data4!M$252)</f>
        <v>0</v>
      </c>
      <c r="G96" s="170">
        <f>IF(ISERROR(Data4!N$252),0,Data4!N$252)</f>
        <v>0</v>
      </c>
      <c r="H96" s="170">
        <f>IF(ISERROR(Data4!O$252),0,Data4!O$252)</f>
        <v>0</v>
      </c>
      <c r="I96" s="170">
        <f>IF(ISERROR(Data4!P$252),0,Data4!P$252)</f>
        <v>0</v>
      </c>
      <c r="J96" s="170">
        <f>IF(ISERROR(Data4!Q$252),0,Data4!Q$252)</f>
        <v>0</v>
      </c>
      <c r="K96" s="170">
        <f>IF(ISERROR(Data4!R$252),0,Data4!R$252)</f>
        <v>0</v>
      </c>
      <c r="L96" s="170">
        <f>IF(ISERROR(Data4!S$252),0,Data4!S$252)</f>
        <v>0</v>
      </c>
      <c r="M96" s="170">
        <f>IF(ISERROR(Data4!T$252),0,Data4!T$252)</f>
        <v>0</v>
      </c>
      <c r="N96" s="170">
        <f>IF(ISERROR(Data4!U$252),0,Data4!U$252)</f>
        <v>0</v>
      </c>
      <c r="O96" s="170">
        <f>IF(ISERROR(Data4!V$252),0,Data4!V$252)</f>
        <v>0</v>
      </c>
      <c r="P96" s="170">
        <f>IF(ISERROR(Data4!W$252),0,Data4!W$252)</f>
        <v>0</v>
      </c>
      <c r="Q96" s="170">
        <f>IF(ISERROR(Data4!X$252),0,Data4!X$252)</f>
        <v>0</v>
      </c>
      <c r="R96" s="170">
        <f>IF(ISERROR(Data4!Y$252),0,Data4!Y$252)</f>
        <v>0</v>
      </c>
      <c r="S96" s="170">
        <f>IF(ISERROR(Data4!Z$252),0,Data4!Z$252)</f>
        <v>0</v>
      </c>
      <c r="T96" s="170">
        <f>IF(ISERROR(Data4!AA$252),0,Data4!AA$252)</f>
        <v>0</v>
      </c>
      <c r="U96" s="170">
        <f>IF(ISERROR(Data4!AB$252),0,Data4!AB$252)</f>
        <v>0</v>
      </c>
      <c r="V96" s="170">
        <f>IF(ISERROR(Data4!AC$252),0,Data4!AC$252)</f>
        <v>0</v>
      </c>
      <c r="W96" s="170">
        <f>IF(ISERROR(Data4!AD$252),0,Data4!AD$252)</f>
        <v>0</v>
      </c>
      <c r="X96" s="170">
        <f>IF(ISERROR(Data4!AE$252),0,Data4!AE$252)</f>
        <v>0</v>
      </c>
      <c r="Y96" s="170">
        <f>IF(ISERROR(Data4!AF$252),0,Data4!AF$252)</f>
        <v>0</v>
      </c>
      <c r="Z96" s="170">
        <f>IF(ISERROR(Data4!AG$252),0,Data4!AG$252)</f>
        <v>0</v>
      </c>
      <c r="AA96" s="170">
        <f>IF(ISERROR(Data4!AH$252),0,Data4!AH$252)</f>
        <v>0</v>
      </c>
      <c r="AB96" s="170">
        <f>IF(ISERROR(Data4!AI$252),0,Data4!AI$252)</f>
        <v>0</v>
      </c>
      <c r="AC96" s="170">
        <f>IF(ISERROR(Data4!AJ$252),0,Data4!AJ$252)</f>
        <v>0</v>
      </c>
      <c r="AD96" s="170">
        <f>IF(ISERROR(Data4!AK$252),0,Data4!AK$252)</f>
        <v>0</v>
      </c>
      <c r="AE96" s="170">
        <f>IF(ISERROR(Data4!AL$252),0,Data4!AL$252)</f>
        <v>0</v>
      </c>
      <c r="AF96" s="170">
        <f>IF(ISERROR(Data4!AM$252),0,Data4!AM$252)</f>
        <v>0</v>
      </c>
      <c r="AG96" s="170">
        <f>IF(ISERROR(Data4!AN$252),0,Data4!AN$252)</f>
        <v>0</v>
      </c>
      <c r="AH96" s="170">
        <f>IF(ISERROR(Data4!AO$252),0,Data4!AO$252)</f>
        <v>0</v>
      </c>
      <c r="AI96" s="170">
        <f>IF(ISERROR(Data4!AP$252),0,Data4!AP$252)</f>
        <v>0</v>
      </c>
      <c r="AJ96" s="170">
        <f>IF(ISERROR(Data4!AQ$252),0,Data4!AQ$252)</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Data4!D$230</f>
        <v>-</v>
      </c>
      <c r="D98" s="66">
        <f>F98+NPV(FDN,G98:INDEX(G98:AJ98,PAL))</f>
        <v>0</v>
      </c>
      <c r="E98" s="66">
        <f>SUMIF($F$5:$AJ$5,"&lt;="&amp;PAL,$F98:$AJ98)</f>
        <v>0</v>
      </c>
      <c r="F98" s="170">
        <f>IF(ISERROR(Data4!M$254),0,Data4!M$254)</f>
        <v>0</v>
      </c>
      <c r="G98" s="170">
        <f>IF(ISERROR(Data4!N$254),0,Data4!N$254)</f>
        <v>0</v>
      </c>
      <c r="H98" s="170">
        <f>IF(ISERROR(Data4!O$254),0,Data4!O$254)</f>
        <v>0</v>
      </c>
      <c r="I98" s="170">
        <f>IF(ISERROR(Data4!P$254),0,Data4!P$254)</f>
        <v>0</v>
      </c>
      <c r="J98" s="170">
        <f>IF(ISERROR(Data4!Q$254),0,Data4!Q$254)</f>
        <v>0</v>
      </c>
      <c r="K98" s="170">
        <f>IF(ISERROR(Data4!R$254),0,Data4!R$254)</f>
        <v>0</v>
      </c>
      <c r="L98" s="170">
        <f>IF(ISERROR(Data4!S$254),0,Data4!S$254)</f>
        <v>0</v>
      </c>
      <c r="M98" s="170">
        <f>IF(ISERROR(Data4!T$254),0,Data4!T$254)</f>
        <v>0</v>
      </c>
      <c r="N98" s="170">
        <f>IF(ISERROR(Data4!U$254),0,Data4!U$254)</f>
        <v>0</v>
      </c>
      <c r="O98" s="170">
        <f>IF(ISERROR(Data4!V$254),0,Data4!V$254)</f>
        <v>0</v>
      </c>
      <c r="P98" s="170">
        <f>IF(ISERROR(Data4!W$254),0,Data4!W$254)</f>
        <v>0</v>
      </c>
      <c r="Q98" s="170">
        <f>IF(ISERROR(Data4!X$254),0,Data4!X$254)</f>
        <v>0</v>
      </c>
      <c r="R98" s="170">
        <f>IF(ISERROR(Data4!Y$254),0,Data4!Y$254)</f>
        <v>0</v>
      </c>
      <c r="S98" s="170">
        <f>IF(ISERROR(Data4!Z$254),0,Data4!Z$254)</f>
        <v>0</v>
      </c>
      <c r="T98" s="170">
        <f>IF(ISERROR(Data4!AA$254),0,Data4!AA$254)</f>
        <v>0</v>
      </c>
      <c r="U98" s="170">
        <f>IF(ISERROR(Data4!AB$254),0,Data4!AB$254)</f>
        <v>0</v>
      </c>
      <c r="V98" s="170">
        <f>IF(ISERROR(Data4!AC$254),0,Data4!AC$254)</f>
        <v>0</v>
      </c>
      <c r="W98" s="170">
        <f>IF(ISERROR(Data4!AD$254),0,Data4!AD$254)</f>
        <v>0</v>
      </c>
      <c r="X98" s="170">
        <f>IF(ISERROR(Data4!AE$254),0,Data4!AE$254)</f>
        <v>0</v>
      </c>
      <c r="Y98" s="170">
        <f>IF(ISERROR(Data4!AF$254),0,Data4!AF$254)</f>
        <v>0</v>
      </c>
      <c r="Z98" s="170">
        <f>IF(ISERROR(Data4!AG$254),0,Data4!AG$254)</f>
        <v>0</v>
      </c>
      <c r="AA98" s="170">
        <f>IF(ISERROR(Data4!AH$254),0,Data4!AH$254)</f>
        <v>0</v>
      </c>
      <c r="AB98" s="170">
        <f>IF(ISERROR(Data4!AI$254),0,Data4!AI$254)</f>
        <v>0</v>
      </c>
      <c r="AC98" s="170">
        <f>IF(ISERROR(Data4!AJ$254),0,Data4!AJ$254)</f>
        <v>0</v>
      </c>
      <c r="AD98" s="170">
        <f>IF(ISERROR(Data4!AK$254),0,Data4!AK$254)</f>
        <v>0</v>
      </c>
      <c r="AE98" s="170">
        <f>IF(ISERROR(Data4!AL$254),0,Data4!AL$254)</f>
        <v>0</v>
      </c>
      <c r="AF98" s="170">
        <f>IF(ISERROR(Data4!AM$254),0,Data4!AM$254)</f>
        <v>0</v>
      </c>
      <c r="AG98" s="170">
        <f>IF(ISERROR(Data4!AN$254),0,Data4!AN$254)</f>
        <v>0</v>
      </c>
      <c r="AH98" s="170">
        <f>IF(ISERROR(Data4!AO$254),0,Data4!AO$254)</f>
        <v>0</v>
      </c>
      <c r="AI98" s="170">
        <f>IF(ISERROR(Data4!AP$254),0,Data4!AP$254)</f>
        <v>0</v>
      </c>
      <c r="AJ98" s="170">
        <f>IF(ISERROR(Data4!AQ$254),0,Data4!AQ$254)</f>
        <v>0</v>
      </c>
      <c r="AO98" s="3"/>
      <c r="AP98" s="3"/>
    </row>
    <row r="99" spans="2:42" hidden="1">
      <c r="B99" s="200" t="s">
        <v>352</v>
      </c>
      <c r="C99" s="182" t="str">
        <f>Data4!D$231</f>
        <v>-</v>
      </c>
      <c r="D99" s="66">
        <f>F99+NPV(FDN,G99:INDEX(G99:AJ99,PAL))</f>
        <v>0</v>
      </c>
      <c r="E99" s="66">
        <f>SUMIF($F$5:$AJ$5,"&lt;="&amp;PAL,$F99:$AJ99)</f>
        <v>0</v>
      </c>
      <c r="F99" s="170">
        <f>IF(ISERROR(Data4!M$255),0,Data4!M$255)</f>
        <v>0</v>
      </c>
      <c r="G99" s="170">
        <f>IF(ISERROR(Data4!N$255),0,Data4!N$255)</f>
        <v>0</v>
      </c>
      <c r="H99" s="170">
        <f>IF(ISERROR(Data4!O$255),0,Data4!O$255)</f>
        <v>0</v>
      </c>
      <c r="I99" s="170">
        <f>IF(ISERROR(Data4!P$255),0,Data4!P$255)</f>
        <v>0</v>
      </c>
      <c r="J99" s="170">
        <f>IF(ISERROR(Data4!Q$255),0,Data4!Q$255)</f>
        <v>0</v>
      </c>
      <c r="K99" s="170">
        <f>IF(ISERROR(Data4!R$255),0,Data4!R$255)</f>
        <v>0</v>
      </c>
      <c r="L99" s="170">
        <f>IF(ISERROR(Data4!S$255),0,Data4!S$255)</f>
        <v>0</v>
      </c>
      <c r="M99" s="170">
        <f>IF(ISERROR(Data4!T$255),0,Data4!T$255)</f>
        <v>0</v>
      </c>
      <c r="N99" s="170">
        <f>IF(ISERROR(Data4!U$255),0,Data4!U$255)</f>
        <v>0</v>
      </c>
      <c r="O99" s="170">
        <f>IF(ISERROR(Data4!V$255),0,Data4!V$255)</f>
        <v>0</v>
      </c>
      <c r="P99" s="170">
        <f>IF(ISERROR(Data4!W$255),0,Data4!W$255)</f>
        <v>0</v>
      </c>
      <c r="Q99" s="170">
        <f>IF(ISERROR(Data4!X$255),0,Data4!X$255)</f>
        <v>0</v>
      </c>
      <c r="R99" s="170">
        <f>IF(ISERROR(Data4!Y$255),0,Data4!Y$255)</f>
        <v>0</v>
      </c>
      <c r="S99" s="170">
        <f>IF(ISERROR(Data4!Z$255),0,Data4!Z$255)</f>
        <v>0</v>
      </c>
      <c r="T99" s="170">
        <f>IF(ISERROR(Data4!AA$255),0,Data4!AA$255)</f>
        <v>0</v>
      </c>
      <c r="U99" s="170">
        <f>IF(ISERROR(Data4!AB$255),0,Data4!AB$255)</f>
        <v>0</v>
      </c>
      <c r="V99" s="170">
        <f>IF(ISERROR(Data4!AC$255),0,Data4!AC$255)</f>
        <v>0</v>
      </c>
      <c r="W99" s="170">
        <f>IF(ISERROR(Data4!AD$255),0,Data4!AD$255)</f>
        <v>0</v>
      </c>
      <c r="X99" s="170">
        <f>IF(ISERROR(Data4!AE$255),0,Data4!AE$255)</f>
        <v>0</v>
      </c>
      <c r="Y99" s="170">
        <f>IF(ISERROR(Data4!AF$255),0,Data4!AF$255)</f>
        <v>0</v>
      </c>
      <c r="Z99" s="170">
        <f>IF(ISERROR(Data4!AG$255),0,Data4!AG$255)</f>
        <v>0</v>
      </c>
      <c r="AA99" s="170">
        <f>IF(ISERROR(Data4!AH$255),0,Data4!AH$255)</f>
        <v>0</v>
      </c>
      <c r="AB99" s="170">
        <f>IF(ISERROR(Data4!AI$255),0,Data4!AI$255)</f>
        <v>0</v>
      </c>
      <c r="AC99" s="170">
        <f>IF(ISERROR(Data4!AJ$255),0,Data4!AJ$255)</f>
        <v>0</v>
      </c>
      <c r="AD99" s="170">
        <f>IF(ISERROR(Data4!AK$255),0,Data4!AK$255)</f>
        <v>0</v>
      </c>
      <c r="AE99" s="170">
        <f>IF(ISERROR(Data4!AL$255),0,Data4!AL$255)</f>
        <v>0</v>
      </c>
      <c r="AF99" s="170">
        <f>IF(ISERROR(Data4!AM$255),0,Data4!AM$255)</f>
        <v>0</v>
      </c>
      <c r="AG99" s="170">
        <f>IF(ISERROR(Data4!AN$255),0,Data4!AN$255)</f>
        <v>0</v>
      </c>
      <c r="AH99" s="170">
        <f>IF(ISERROR(Data4!AO$255),0,Data4!AO$255)</f>
        <v>0</v>
      </c>
      <c r="AI99" s="170">
        <f>IF(ISERROR(Data4!AP$255),0,Data4!AP$255)</f>
        <v>0</v>
      </c>
      <c r="AJ99" s="170">
        <f>IF(ISERROR(Data4!AQ$255),0,Data4!AQ$255)</f>
        <v>0</v>
      </c>
      <c r="AO99" s="3"/>
      <c r="AP99" s="3"/>
    </row>
    <row r="100" spans="2:42" hidden="1">
      <c r="B100" s="200" t="s">
        <v>353</v>
      </c>
      <c r="C100" s="182" t="str">
        <f>Data4!D$232</f>
        <v>-</v>
      </c>
      <c r="D100" s="66">
        <f>F100+NPV(FDN,G100:INDEX(G100:AJ100,PAL))</f>
        <v>0</v>
      </c>
      <c r="E100" s="66">
        <f>SUMIF($F$5:$AJ$5,"&lt;="&amp;PAL,$F100:$AJ100)</f>
        <v>0</v>
      </c>
      <c r="F100" s="170">
        <f>IF(ISERROR(Data4!M$256),0,Data4!M$256)</f>
        <v>0</v>
      </c>
      <c r="G100" s="170">
        <f>IF(ISERROR(Data4!N$256),0,Data4!N$256)</f>
        <v>0</v>
      </c>
      <c r="H100" s="170">
        <f>IF(ISERROR(Data4!O$256),0,Data4!O$256)</f>
        <v>0</v>
      </c>
      <c r="I100" s="170">
        <f>IF(ISERROR(Data4!P$256),0,Data4!P$256)</f>
        <v>0</v>
      </c>
      <c r="J100" s="170">
        <f>IF(ISERROR(Data4!Q$256),0,Data4!Q$256)</f>
        <v>0</v>
      </c>
      <c r="K100" s="170">
        <f>IF(ISERROR(Data4!R$256),0,Data4!R$256)</f>
        <v>0</v>
      </c>
      <c r="L100" s="170">
        <f>IF(ISERROR(Data4!S$256),0,Data4!S$256)</f>
        <v>0</v>
      </c>
      <c r="M100" s="170">
        <f>IF(ISERROR(Data4!T$256),0,Data4!T$256)</f>
        <v>0</v>
      </c>
      <c r="N100" s="170">
        <f>IF(ISERROR(Data4!U$256),0,Data4!U$256)</f>
        <v>0</v>
      </c>
      <c r="O100" s="170">
        <f>IF(ISERROR(Data4!V$256),0,Data4!V$256)</f>
        <v>0</v>
      </c>
      <c r="P100" s="170">
        <f>IF(ISERROR(Data4!W$256),0,Data4!W$256)</f>
        <v>0</v>
      </c>
      <c r="Q100" s="170">
        <f>IF(ISERROR(Data4!X$256),0,Data4!X$256)</f>
        <v>0</v>
      </c>
      <c r="R100" s="170">
        <f>IF(ISERROR(Data4!Y$256),0,Data4!Y$256)</f>
        <v>0</v>
      </c>
      <c r="S100" s="170">
        <f>IF(ISERROR(Data4!Z$256),0,Data4!Z$256)</f>
        <v>0</v>
      </c>
      <c r="T100" s="170">
        <f>IF(ISERROR(Data4!AA$256),0,Data4!AA$256)</f>
        <v>0</v>
      </c>
      <c r="U100" s="170">
        <f>IF(ISERROR(Data4!AB$256),0,Data4!AB$256)</f>
        <v>0</v>
      </c>
      <c r="V100" s="170">
        <f>IF(ISERROR(Data4!AC$256),0,Data4!AC$256)</f>
        <v>0</v>
      </c>
      <c r="W100" s="170">
        <f>IF(ISERROR(Data4!AD$256),0,Data4!AD$256)</f>
        <v>0</v>
      </c>
      <c r="X100" s="170">
        <f>IF(ISERROR(Data4!AE$256),0,Data4!AE$256)</f>
        <v>0</v>
      </c>
      <c r="Y100" s="170">
        <f>IF(ISERROR(Data4!AF$256),0,Data4!AF$256)</f>
        <v>0</v>
      </c>
      <c r="Z100" s="170">
        <f>IF(ISERROR(Data4!AG$256),0,Data4!AG$256)</f>
        <v>0</v>
      </c>
      <c r="AA100" s="170">
        <f>IF(ISERROR(Data4!AH$256),0,Data4!AH$256)</f>
        <v>0</v>
      </c>
      <c r="AB100" s="170">
        <f>IF(ISERROR(Data4!AI$256),0,Data4!AI$256)</f>
        <v>0</v>
      </c>
      <c r="AC100" s="170">
        <f>IF(ISERROR(Data4!AJ$256),0,Data4!AJ$256)</f>
        <v>0</v>
      </c>
      <c r="AD100" s="170">
        <f>IF(ISERROR(Data4!AK$256),0,Data4!AK$256)</f>
        <v>0</v>
      </c>
      <c r="AE100" s="170">
        <f>IF(ISERROR(Data4!AL$256),0,Data4!AL$256)</f>
        <v>0</v>
      </c>
      <c r="AF100" s="170">
        <f>IF(ISERROR(Data4!AM$256),0,Data4!AM$256)</f>
        <v>0</v>
      </c>
      <c r="AG100" s="170">
        <f>IF(ISERROR(Data4!AN$256),0,Data4!AN$256)</f>
        <v>0</v>
      </c>
      <c r="AH100" s="170">
        <f>IF(ISERROR(Data4!AO$256),0,Data4!AO$256)</f>
        <v>0</v>
      </c>
      <c r="AI100" s="170">
        <f>IF(ISERROR(Data4!AP$256),0,Data4!AP$256)</f>
        <v>0</v>
      </c>
      <c r="AJ100" s="170">
        <f>IF(ISERROR(Data4!AQ$256),0,Data4!AQ$256)</f>
        <v>0</v>
      </c>
      <c r="AO100" s="3"/>
      <c r="AP100" s="3"/>
    </row>
  </sheetData>
  <sheetProtection algorithmName="SHA-512" hashValue="JxjtoD4B4YfO6ekwhG0cVI3W45T7Etf59uTu6UxM/VU6WsOUaqKjnMlkW218XZrc3Y1Cz0Y9oArM4Icq6owa8w==" saltValue="LnyqHTuNUTkT3pb66Dc8rA==" spinCount="100000" sheet="1" objects="1" scenarios="1"/>
  <mergeCells count="5">
    <mergeCell ref="B86:C86"/>
    <mergeCell ref="C2:E2"/>
    <mergeCell ref="C3:E3"/>
    <mergeCell ref="C4:E4"/>
    <mergeCell ref="AP4:AY4"/>
  </mergeCells>
  <conditionalFormatting sqref="B7:C48 B56:C56 B49:B55 B57:B59">
    <cfRule type="expression" dxfId="79" priority="4" stopIfTrue="1">
      <formula>$AO7=1</formula>
    </cfRule>
  </conditionalFormatting>
  <conditionalFormatting sqref="C4:E4">
    <cfRule type="expression" dxfId="78" priority="3" stopIfTrue="1">
      <formula>LEN($C$4)&gt;0</formula>
    </cfRule>
  </conditionalFormatting>
  <conditionalFormatting sqref="B88:C100">
    <cfRule type="expression" dxfId="77" priority="5" stopIfTrue="1">
      <formula>#REF!=1</formula>
    </cfRule>
  </conditionalFormatting>
  <conditionalFormatting sqref="C57:C59">
    <cfRule type="expression" dxfId="76"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"""&amp;Data0!O20&amp;""""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Data4!D$271</f>
        <v>-</v>
      </c>
      <c r="D90" s="170">
        <f>F90+NPV(FDN,G90:INDEX(G90:AJ90,PAL))</f>
        <v>0</v>
      </c>
      <c r="E90" s="170">
        <f t="shared" ref="E90:E96" si="29">SUMIF($F$5:$AJ$5,"&lt;="&amp;PAL,$F90:$AJ90)</f>
        <v>0</v>
      </c>
      <c r="F90" s="170">
        <f>IF(ISERROR(Data4!M$271),0,Data4!M$271)</f>
        <v>0</v>
      </c>
      <c r="G90" s="170">
        <f>IF(ISERROR(Data4!N$271),0,Data4!N$271)</f>
        <v>0</v>
      </c>
      <c r="H90" s="170">
        <f>IF(ISERROR(Data4!O$271),0,Data4!O$271)</f>
        <v>0</v>
      </c>
      <c r="I90" s="170">
        <f>IF(ISERROR(Data4!P$271),0,Data4!P$271)</f>
        <v>0</v>
      </c>
      <c r="J90" s="170">
        <f>IF(ISERROR(Data4!Q$271),0,Data4!Q$271)</f>
        <v>0</v>
      </c>
      <c r="K90" s="170">
        <f>IF(ISERROR(Data4!R$271),0,Data4!R$271)</f>
        <v>0</v>
      </c>
      <c r="L90" s="170">
        <f>IF(ISERROR(Data4!S$271),0,Data4!S$271)</f>
        <v>0</v>
      </c>
      <c r="M90" s="170">
        <f>IF(ISERROR(Data4!T$271),0,Data4!T$271)</f>
        <v>0</v>
      </c>
      <c r="N90" s="170">
        <f>IF(ISERROR(Data4!U$271),0,Data4!U$271)</f>
        <v>0</v>
      </c>
      <c r="O90" s="170">
        <f>IF(ISERROR(Data4!V$271),0,Data4!V$271)</f>
        <v>0</v>
      </c>
      <c r="P90" s="170">
        <f>IF(ISERROR(Data4!W$271),0,Data4!W$271)</f>
        <v>0</v>
      </c>
      <c r="Q90" s="170">
        <f>IF(ISERROR(Data4!X$271),0,Data4!X$271)</f>
        <v>0</v>
      </c>
      <c r="R90" s="170">
        <f>IF(ISERROR(Data4!Y$271),0,Data4!Y$271)</f>
        <v>0</v>
      </c>
      <c r="S90" s="170">
        <f>IF(ISERROR(Data4!Z$271),0,Data4!Z$271)</f>
        <v>0</v>
      </c>
      <c r="T90" s="170">
        <f>IF(ISERROR(Data4!AA$271),0,Data4!AA$271)</f>
        <v>0</v>
      </c>
      <c r="U90" s="170">
        <f>IF(ISERROR(Data4!AB$271),0,Data4!AB$271)</f>
        <v>0</v>
      </c>
      <c r="V90" s="170">
        <f>IF(ISERROR(Data4!AC$271),0,Data4!AC$271)</f>
        <v>0</v>
      </c>
      <c r="W90" s="170">
        <f>IF(ISERROR(Data4!AD$271),0,Data4!AD$271)</f>
        <v>0</v>
      </c>
      <c r="X90" s="170">
        <f>IF(ISERROR(Data4!AE$271),0,Data4!AE$271)</f>
        <v>0</v>
      </c>
      <c r="Y90" s="170">
        <f>IF(ISERROR(Data4!AF$271),0,Data4!AF$271)</f>
        <v>0</v>
      </c>
      <c r="Z90" s="170">
        <f>IF(ISERROR(Data4!AG$271),0,Data4!AG$271)</f>
        <v>0</v>
      </c>
      <c r="AA90" s="170">
        <f>IF(ISERROR(Data4!AH$271),0,Data4!AH$271)</f>
        <v>0</v>
      </c>
      <c r="AB90" s="170">
        <f>IF(ISERROR(Data4!AI$271),0,Data4!AI$271)</f>
        <v>0</v>
      </c>
      <c r="AC90" s="170">
        <f>IF(ISERROR(Data4!AJ$271),0,Data4!AJ$271)</f>
        <v>0</v>
      </c>
      <c r="AD90" s="170">
        <f>IF(ISERROR(Data4!AK$271),0,Data4!AK$271)</f>
        <v>0</v>
      </c>
      <c r="AE90" s="170">
        <f>IF(ISERROR(Data4!AL$271),0,Data4!AL$271)</f>
        <v>0</v>
      </c>
      <c r="AF90" s="170">
        <f>IF(ISERROR(Data4!AM$271),0,Data4!AM$271)</f>
        <v>0</v>
      </c>
      <c r="AG90" s="170">
        <f>IF(ISERROR(Data4!AN$271),0,Data4!AN$271)</f>
        <v>0</v>
      </c>
      <c r="AH90" s="170">
        <f>IF(ISERROR(Data4!AO$271),0,Data4!AO$271)</f>
        <v>0</v>
      </c>
      <c r="AI90" s="170">
        <f>IF(ISERROR(Data4!AP$271),0,Data4!AP$271)</f>
        <v>0</v>
      </c>
      <c r="AJ90" s="170">
        <f>IF(ISERROR(Data4!AQ$271),0,Data4!AQ$271)</f>
        <v>0</v>
      </c>
      <c r="AO90" s="3"/>
      <c r="AP90" s="3"/>
    </row>
    <row r="91" spans="2:42" hidden="1">
      <c r="B91" s="200" t="s">
        <v>52</v>
      </c>
      <c r="C91" s="182" t="str">
        <f>Data4!D$272</f>
        <v>-</v>
      </c>
      <c r="D91" s="66">
        <f>F91+NPV(FDN,G91:INDEX(G91:AJ91,PAL))</f>
        <v>0</v>
      </c>
      <c r="E91" s="170">
        <f t="shared" si="29"/>
        <v>0</v>
      </c>
      <c r="F91" s="170">
        <f>IF(ISERROR(Data4!M$272),0,Data4!M$272)</f>
        <v>0</v>
      </c>
      <c r="G91" s="170">
        <f>IF(ISERROR(Data4!N$272),0,Data4!N$272)</f>
        <v>0</v>
      </c>
      <c r="H91" s="170">
        <f>IF(ISERROR(Data4!O$272),0,Data4!O$272)</f>
        <v>0</v>
      </c>
      <c r="I91" s="170">
        <f>IF(ISERROR(Data4!P$272),0,Data4!P$272)</f>
        <v>0</v>
      </c>
      <c r="J91" s="170">
        <f>IF(ISERROR(Data4!Q$272),0,Data4!Q$272)</f>
        <v>0</v>
      </c>
      <c r="K91" s="170">
        <f>IF(ISERROR(Data4!R$272),0,Data4!R$272)</f>
        <v>0</v>
      </c>
      <c r="L91" s="170">
        <f>IF(ISERROR(Data4!S$272),0,Data4!S$272)</f>
        <v>0</v>
      </c>
      <c r="M91" s="170">
        <f>IF(ISERROR(Data4!T$272),0,Data4!T$272)</f>
        <v>0</v>
      </c>
      <c r="N91" s="170">
        <f>IF(ISERROR(Data4!U$272),0,Data4!U$272)</f>
        <v>0</v>
      </c>
      <c r="O91" s="170">
        <f>IF(ISERROR(Data4!V$272),0,Data4!V$272)</f>
        <v>0</v>
      </c>
      <c r="P91" s="170">
        <f>IF(ISERROR(Data4!W$272),0,Data4!W$272)</f>
        <v>0</v>
      </c>
      <c r="Q91" s="170">
        <f>IF(ISERROR(Data4!X$272),0,Data4!X$272)</f>
        <v>0</v>
      </c>
      <c r="R91" s="170">
        <f>IF(ISERROR(Data4!Y$272),0,Data4!Y$272)</f>
        <v>0</v>
      </c>
      <c r="S91" s="170">
        <f>IF(ISERROR(Data4!Z$272),0,Data4!Z$272)</f>
        <v>0</v>
      </c>
      <c r="T91" s="170">
        <f>IF(ISERROR(Data4!AA$272),0,Data4!AA$272)</f>
        <v>0</v>
      </c>
      <c r="U91" s="170">
        <f>IF(ISERROR(Data4!AB$272),0,Data4!AB$272)</f>
        <v>0</v>
      </c>
      <c r="V91" s="170">
        <f>IF(ISERROR(Data4!AC$272),0,Data4!AC$272)</f>
        <v>0</v>
      </c>
      <c r="W91" s="170">
        <f>IF(ISERROR(Data4!AD$272),0,Data4!AD$272)</f>
        <v>0</v>
      </c>
      <c r="X91" s="170">
        <f>IF(ISERROR(Data4!AE$272),0,Data4!AE$272)</f>
        <v>0</v>
      </c>
      <c r="Y91" s="170">
        <f>IF(ISERROR(Data4!AF$272),0,Data4!AF$272)</f>
        <v>0</v>
      </c>
      <c r="Z91" s="170">
        <f>IF(ISERROR(Data4!AG$272),0,Data4!AG$272)</f>
        <v>0</v>
      </c>
      <c r="AA91" s="170">
        <f>IF(ISERROR(Data4!AH$272),0,Data4!AH$272)</f>
        <v>0</v>
      </c>
      <c r="AB91" s="170">
        <f>IF(ISERROR(Data4!AI$272),0,Data4!AI$272)</f>
        <v>0</v>
      </c>
      <c r="AC91" s="170">
        <f>IF(ISERROR(Data4!AJ$272),0,Data4!AJ$272)</f>
        <v>0</v>
      </c>
      <c r="AD91" s="170">
        <f>IF(ISERROR(Data4!AK$272),0,Data4!AK$272)</f>
        <v>0</v>
      </c>
      <c r="AE91" s="170">
        <f>IF(ISERROR(Data4!AL$272),0,Data4!AL$272)</f>
        <v>0</v>
      </c>
      <c r="AF91" s="170">
        <f>IF(ISERROR(Data4!AM$272),0,Data4!AM$272)</f>
        <v>0</v>
      </c>
      <c r="AG91" s="170">
        <f>IF(ISERROR(Data4!AN$272),0,Data4!AN$272)</f>
        <v>0</v>
      </c>
      <c r="AH91" s="170">
        <f>IF(ISERROR(Data4!AO$272),0,Data4!AO$272)</f>
        <v>0</v>
      </c>
      <c r="AI91" s="170">
        <f>IF(ISERROR(Data4!AP$272),0,Data4!AP$272)</f>
        <v>0</v>
      </c>
      <c r="AJ91" s="170">
        <f>IF(ISERROR(Data4!AQ$272),0,Data4!AQ$272)</f>
        <v>0</v>
      </c>
      <c r="AO91" s="3"/>
      <c r="AP91" s="3"/>
    </row>
    <row r="92" spans="2:42" hidden="1">
      <c r="B92" s="200" t="s">
        <v>346</v>
      </c>
      <c r="C92" s="182" t="str">
        <f>Data4!D$273</f>
        <v>-</v>
      </c>
      <c r="D92" s="66">
        <f>F92+NPV(FDN,G92:INDEX(G92:AJ92,PAL))</f>
        <v>0</v>
      </c>
      <c r="E92" s="170">
        <f t="shared" si="29"/>
        <v>0</v>
      </c>
      <c r="F92" s="170">
        <f>IF(ISERROR(Data4!M$273),0,Data4!M$273)</f>
        <v>0</v>
      </c>
      <c r="G92" s="170">
        <f>IF(ISERROR(Data4!N$273),0,Data4!N$273)</f>
        <v>0</v>
      </c>
      <c r="H92" s="170">
        <f>IF(ISERROR(Data4!O$273),0,Data4!O$273)</f>
        <v>0</v>
      </c>
      <c r="I92" s="170">
        <f>IF(ISERROR(Data4!P$273),0,Data4!P$273)</f>
        <v>0</v>
      </c>
      <c r="J92" s="170">
        <f>IF(ISERROR(Data4!Q$273),0,Data4!Q$273)</f>
        <v>0</v>
      </c>
      <c r="K92" s="170">
        <f>IF(ISERROR(Data4!R$273),0,Data4!R$273)</f>
        <v>0</v>
      </c>
      <c r="L92" s="170">
        <f>IF(ISERROR(Data4!S$273),0,Data4!S$273)</f>
        <v>0</v>
      </c>
      <c r="M92" s="170">
        <f>IF(ISERROR(Data4!T$273),0,Data4!T$273)</f>
        <v>0</v>
      </c>
      <c r="N92" s="170">
        <f>IF(ISERROR(Data4!U$273),0,Data4!U$273)</f>
        <v>0</v>
      </c>
      <c r="O92" s="170">
        <f>IF(ISERROR(Data4!V$273),0,Data4!V$273)</f>
        <v>0</v>
      </c>
      <c r="P92" s="170">
        <f>IF(ISERROR(Data4!W$273),0,Data4!W$273)</f>
        <v>0</v>
      </c>
      <c r="Q92" s="170">
        <f>IF(ISERROR(Data4!X$273),0,Data4!X$273)</f>
        <v>0</v>
      </c>
      <c r="R92" s="170">
        <f>IF(ISERROR(Data4!Y$273),0,Data4!Y$273)</f>
        <v>0</v>
      </c>
      <c r="S92" s="170">
        <f>IF(ISERROR(Data4!Z$273),0,Data4!Z$273)</f>
        <v>0</v>
      </c>
      <c r="T92" s="170">
        <f>IF(ISERROR(Data4!AA$273),0,Data4!AA$273)</f>
        <v>0</v>
      </c>
      <c r="U92" s="170">
        <f>IF(ISERROR(Data4!AB$273),0,Data4!AB$273)</f>
        <v>0</v>
      </c>
      <c r="V92" s="170">
        <f>IF(ISERROR(Data4!AC$273),0,Data4!AC$273)</f>
        <v>0</v>
      </c>
      <c r="W92" s="170">
        <f>IF(ISERROR(Data4!AD$273),0,Data4!AD$273)</f>
        <v>0</v>
      </c>
      <c r="X92" s="170">
        <f>IF(ISERROR(Data4!AE$273),0,Data4!AE$273)</f>
        <v>0</v>
      </c>
      <c r="Y92" s="170">
        <f>IF(ISERROR(Data4!AF$273),0,Data4!AF$273)</f>
        <v>0</v>
      </c>
      <c r="Z92" s="170">
        <f>IF(ISERROR(Data4!AG$273),0,Data4!AG$273)</f>
        <v>0</v>
      </c>
      <c r="AA92" s="170">
        <f>IF(ISERROR(Data4!AH$273),0,Data4!AH$273)</f>
        <v>0</v>
      </c>
      <c r="AB92" s="170">
        <f>IF(ISERROR(Data4!AI$273),0,Data4!AI$273)</f>
        <v>0</v>
      </c>
      <c r="AC92" s="170">
        <f>IF(ISERROR(Data4!AJ$273),0,Data4!AJ$273)</f>
        <v>0</v>
      </c>
      <c r="AD92" s="170">
        <f>IF(ISERROR(Data4!AK$273),0,Data4!AK$273)</f>
        <v>0</v>
      </c>
      <c r="AE92" s="170">
        <f>IF(ISERROR(Data4!AL$273),0,Data4!AL$273)</f>
        <v>0</v>
      </c>
      <c r="AF92" s="170">
        <f>IF(ISERROR(Data4!AM$273),0,Data4!AM$273)</f>
        <v>0</v>
      </c>
      <c r="AG92" s="170">
        <f>IF(ISERROR(Data4!AN$273),0,Data4!AN$273)</f>
        <v>0</v>
      </c>
      <c r="AH92" s="170">
        <f>IF(ISERROR(Data4!AO$273),0,Data4!AO$273)</f>
        <v>0</v>
      </c>
      <c r="AI92" s="170">
        <f>IF(ISERROR(Data4!AP$273),0,Data4!AP$273)</f>
        <v>0</v>
      </c>
      <c r="AJ92" s="170">
        <f>IF(ISERROR(Data4!AQ$273),0,Data4!AQ$273)</f>
        <v>0</v>
      </c>
      <c r="AO92" s="3"/>
      <c r="AP92" s="3"/>
    </row>
    <row r="93" spans="2:42" hidden="1">
      <c r="B93" s="200" t="s">
        <v>347</v>
      </c>
      <c r="C93" s="182" t="str">
        <f>Data4!D$274</f>
        <v>-</v>
      </c>
      <c r="D93" s="66">
        <f>F93+NPV(FDN,G93:INDEX(G93:AJ93,PAL))</f>
        <v>0</v>
      </c>
      <c r="E93" s="170">
        <f t="shared" si="29"/>
        <v>0</v>
      </c>
      <c r="F93" s="170">
        <f>IF(ISERROR(Data4!M$274),0,Data4!M$274)</f>
        <v>0</v>
      </c>
      <c r="G93" s="170">
        <f>IF(ISERROR(Data4!N$274),0,Data4!N$274)</f>
        <v>0</v>
      </c>
      <c r="H93" s="170">
        <f>IF(ISERROR(Data4!O$274),0,Data4!O$274)</f>
        <v>0</v>
      </c>
      <c r="I93" s="170">
        <f>IF(ISERROR(Data4!P$274),0,Data4!P$274)</f>
        <v>0</v>
      </c>
      <c r="J93" s="170">
        <f>IF(ISERROR(Data4!Q$274),0,Data4!Q$274)</f>
        <v>0</v>
      </c>
      <c r="K93" s="170">
        <f>IF(ISERROR(Data4!R$274),0,Data4!R$274)</f>
        <v>0</v>
      </c>
      <c r="L93" s="170">
        <f>IF(ISERROR(Data4!S$274),0,Data4!S$274)</f>
        <v>0</v>
      </c>
      <c r="M93" s="170">
        <f>IF(ISERROR(Data4!T$274),0,Data4!T$274)</f>
        <v>0</v>
      </c>
      <c r="N93" s="170">
        <f>IF(ISERROR(Data4!U$274),0,Data4!U$274)</f>
        <v>0</v>
      </c>
      <c r="O93" s="170">
        <f>IF(ISERROR(Data4!V$274),0,Data4!V$274)</f>
        <v>0</v>
      </c>
      <c r="P93" s="170">
        <f>IF(ISERROR(Data4!W$274),0,Data4!W$274)</f>
        <v>0</v>
      </c>
      <c r="Q93" s="170">
        <f>IF(ISERROR(Data4!X$274),0,Data4!X$274)</f>
        <v>0</v>
      </c>
      <c r="R93" s="170">
        <f>IF(ISERROR(Data4!Y$274),0,Data4!Y$274)</f>
        <v>0</v>
      </c>
      <c r="S93" s="170">
        <f>IF(ISERROR(Data4!Z$274),0,Data4!Z$274)</f>
        <v>0</v>
      </c>
      <c r="T93" s="170">
        <f>IF(ISERROR(Data4!AA$274),0,Data4!AA$274)</f>
        <v>0</v>
      </c>
      <c r="U93" s="170">
        <f>IF(ISERROR(Data4!AB$274),0,Data4!AB$274)</f>
        <v>0</v>
      </c>
      <c r="V93" s="170">
        <f>IF(ISERROR(Data4!AC$274),0,Data4!AC$274)</f>
        <v>0</v>
      </c>
      <c r="W93" s="170">
        <f>IF(ISERROR(Data4!AD$274),0,Data4!AD$274)</f>
        <v>0</v>
      </c>
      <c r="X93" s="170">
        <f>IF(ISERROR(Data4!AE$274),0,Data4!AE$274)</f>
        <v>0</v>
      </c>
      <c r="Y93" s="170">
        <f>IF(ISERROR(Data4!AF$274),0,Data4!AF$274)</f>
        <v>0</v>
      </c>
      <c r="Z93" s="170">
        <f>IF(ISERROR(Data4!AG$274),0,Data4!AG$274)</f>
        <v>0</v>
      </c>
      <c r="AA93" s="170">
        <f>IF(ISERROR(Data4!AH$274),0,Data4!AH$274)</f>
        <v>0</v>
      </c>
      <c r="AB93" s="170">
        <f>IF(ISERROR(Data4!AI$274),0,Data4!AI$274)</f>
        <v>0</v>
      </c>
      <c r="AC93" s="170">
        <f>IF(ISERROR(Data4!AJ$274),0,Data4!AJ$274)</f>
        <v>0</v>
      </c>
      <c r="AD93" s="170">
        <f>IF(ISERROR(Data4!AK$274),0,Data4!AK$274)</f>
        <v>0</v>
      </c>
      <c r="AE93" s="170">
        <f>IF(ISERROR(Data4!AL$274),0,Data4!AL$274)</f>
        <v>0</v>
      </c>
      <c r="AF93" s="170">
        <f>IF(ISERROR(Data4!AM$274),0,Data4!AM$274)</f>
        <v>0</v>
      </c>
      <c r="AG93" s="170">
        <f>IF(ISERROR(Data4!AN$274),0,Data4!AN$274)</f>
        <v>0</v>
      </c>
      <c r="AH93" s="170">
        <f>IF(ISERROR(Data4!AO$274),0,Data4!AO$274)</f>
        <v>0</v>
      </c>
      <c r="AI93" s="170">
        <f>IF(ISERROR(Data4!AP$274),0,Data4!AP$274)</f>
        <v>0</v>
      </c>
      <c r="AJ93" s="170">
        <f>IF(ISERROR(Data4!AQ$274),0,Data4!AQ$274)</f>
        <v>0</v>
      </c>
      <c r="AO93" s="3"/>
      <c r="AP93" s="3"/>
    </row>
    <row r="94" spans="2:42" hidden="1">
      <c r="B94" s="200" t="s">
        <v>348</v>
      </c>
      <c r="C94" s="182" t="str">
        <f>Data4!D$275</f>
        <v>-</v>
      </c>
      <c r="D94" s="66">
        <f>F94+NPV(FDN,G94:INDEX(G94:AJ94,PAL))</f>
        <v>0</v>
      </c>
      <c r="E94" s="170">
        <f t="shared" si="29"/>
        <v>0</v>
      </c>
      <c r="F94" s="170">
        <f>IF(ISERROR(Data4!M$275),0,Data4!M$275)</f>
        <v>0</v>
      </c>
      <c r="G94" s="170">
        <f>IF(ISERROR(Data4!N$275),0,Data4!N$275)</f>
        <v>0</v>
      </c>
      <c r="H94" s="170">
        <f>IF(ISERROR(Data4!O$275),0,Data4!O$275)</f>
        <v>0</v>
      </c>
      <c r="I94" s="170">
        <f>IF(ISERROR(Data4!P$275),0,Data4!P$275)</f>
        <v>0</v>
      </c>
      <c r="J94" s="170">
        <f>IF(ISERROR(Data4!Q$275),0,Data4!Q$275)</f>
        <v>0</v>
      </c>
      <c r="K94" s="170">
        <f>IF(ISERROR(Data4!R$275),0,Data4!R$275)</f>
        <v>0</v>
      </c>
      <c r="L94" s="170">
        <f>IF(ISERROR(Data4!S$275),0,Data4!S$275)</f>
        <v>0</v>
      </c>
      <c r="M94" s="170">
        <f>IF(ISERROR(Data4!T$275),0,Data4!T$275)</f>
        <v>0</v>
      </c>
      <c r="N94" s="170">
        <f>IF(ISERROR(Data4!U$275),0,Data4!U$275)</f>
        <v>0</v>
      </c>
      <c r="O94" s="170">
        <f>IF(ISERROR(Data4!V$275),0,Data4!V$275)</f>
        <v>0</v>
      </c>
      <c r="P94" s="170">
        <f>IF(ISERROR(Data4!W$275),0,Data4!W$275)</f>
        <v>0</v>
      </c>
      <c r="Q94" s="170">
        <f>IF(ISERROR(Data4!X$275),0,Data4!X$275)</f>
        <v>0</v>
      </c>
      <c r="R94" s="170">
        <f>IF(ISERROR(Data4!Y$275),0,Data4!Y$275)</f>
        <v>0</v>
      </c>
      <c r="S94" s="170">
        <f>IF(ISERROR(Data4!Z$275),0,Data4!Z$275)</f>
        <v>0</v>
      </c>
      <c r="T94" s="170">
        <f>IF(ISERROR(Data4!AA$275),0,Data4!AA$275)</f>
        <v>0</v>
      </c>
      <c r="U94" s="170">
        <f>IF(ISERROR(Data4!AB$275),0,Data4!AB$275)</f>
        <v>0</v>
      </c>
      <c r="V94" s="170">
        <f>IF(ISERROR(Data4!AC$275),0,Data4!AC$275)</f>
        <v>0</v>
      </c>
      <c r="W94" s="170">
        <f>IF(ISERROR(Data4!AD$275),0,Data4!AD$275)</f>
        <v>0</v>
      </c>
      <c r="X94" s="170">
        <f>IF(ISERROR(Data4!AE$275),0,Data4!AE$275)</f>
        <v>0</v>
      </c>
      <c r="Y94" s="170">
        <f>IF(ISERROR(Data4!AF$275),0,Data4!AF$275)</f>
        <v>0</v>
      </c>
      <c r="Z94" s="170">
        <f>IF(ISERROR(Data4!AG$275),0,Data4!AG$275)</f>
        <v>0</v>
      </c>
      <c r="AA94" s="170">
        <f>IF(ISERROR(Data4!AH$275),0,Data4!AH$275)</f>
        <v>0</v>
      </c>
      <c r="AB94" s="170">
        <f>IF(ISERROR(Data4!AI$275),0,Data4!AI$275)</f>
        <v>0</v>
      </c>
      <c r="AC94" s="170">
        <f>IF(ISERROR(Data4!AJ$275),0,Data4!AJ$275)</f>
        <v>0</v>
      </c>
      <c r="AD94" s="170">
        <f>IF(ISERROR(Data4!AK$275),0,Data4!AK$275)</f>
        <v>0</v>
      </c>
      <c r="AE94" s="170">
        <f>IF(ISERROR(Data4!AL$275),0,Data4!AL$275)</f>
        <v>0</v>
      </c>
      <c r="AF94" s="170">
        <f>IF(ISERROR(Data4!AM$275),0,Data4!AM$275)</f>
        <v>0</v>
      </c>
      <c r="AG94" s="170">
        <f>IF(ISERROR(Data4!AN$275),0,Data4!AN$275)</f>
        <v>0</v>
      </c>
      <c r="AH94" s="170">
        <f>IF(ISERROR(Data4!AO$275),0,Data4!AO$275)</f>
        <v>0</v>
      </c>
      <c r="AI94" s="170">
        <f>IF(ISERROR(Data4!AP$275),0,Data4!AP$275)</f>
        <v>0</v>
      </c>
      <c r="AJ94" s="170">
        <f>IF(ISERROR(Data4!AQ$275),0,Data4!AQ$275)</f>
        <v>0</v>
      </c>
      <c r="AO94" s="3"/>
      <c r="AP94" s="3"/>
    </row>
    <row r="95" spans="2:42" hidden="1">
      <c r="B95" s="200" t="s">
        <v>349</v>
      </c>
      <c r="C95" s="182" t="str">
        <f>Data4!D$276</f>
        <v>-</v>
      </c>
      <c r="D95" s="66">
        <f>F95+NPV(FDN,G95:INDEX(G95:AJ95,PAL))</f>
        <v>0</v>
      </c>
      <c r="E95" s="170">
        <f t="shared" si="29"/>
        <v>0</v>
      </c>
      <c r="F95" s="170">
        <f>IF(ISERROR(Data4!M$276),0,Data4!M$276)</f>
        <v>0</v>
      </c>
      <c r="G95" s="170">
        <f>IF(ISERROR(Data4!N$276),0,Data4!N$276)</f>
        <v>0</v>
      </c>
      <c r="H95" s="170">
        <f>IF(ISERROR(Data4!O$276),0,Data4!O$276)</f>
        <v>0</v>
      </c>
      <c r="I95" s="170">
        <f>IF(ISERROR(Data4!P$276),0,Data4!P$276)</f>
        <v>0</v>
      </c>
      <c r="J95" s="170">
        <f>IF(ISERROR(Data4!Q$276),0,Data4!Q$276)</f>
        <v>0</v>
      </c>
      <c r="K95" s="170">
        <f>IF(ISERROR(Data4!R$276),0,Data4!R$276)</f>
        <v>0</v>
      </c>
      <c r="L95" s="170">
        <f>IF(ISERROR(Data4!S$276),0,Data4!S$276)</f>
        <v>0</v>
      </c>
      <c r="M95" s="170">
        <f>IF(ISERROR(Data4!T$276),0,Data4!T$276)</f>
        <v>0</v>
      </c>
      <c r="N95" s="170">
        <f>IF(ISERROR(Data4!U$276),0,Data4!U$276)</f>
        <v>0</v>
      </c>
      <c r="O95" s="170">
        <f>IF(ISERROR(Data4!V$276),0,Data4!V$276)</f>
        <v>0</v>
      </c>
      <c r="P95" s="170">
        <f>IF(ISERROR(Data4!W$276),0,Data4!W$276)</f>
        <v>0</v>
      </c>
      <c r="Q95" s="170">
        <f>IF(ISERROR(Data4!X$276),0,Data4!X$276)</f>
        <v>0</v>
      </c>
      <c r="R95" s="170">
        <f>IF(ISERROR(Data4!Y$276),0,Data4!Y$276)</f>
        <v>0</v>
      </c>
      <c r="S95" s="170">
        <f>IF(ISERROR(Data4!Z$276),0,Data4!Z$276)</f>
        <v>0</v>
      </c>
      <c r="T95" s="170">
        <f>IF(ISERROR(Data4!AA$276),0,Data4!AA$276)</f>
        <v>0</v>
      </c>
      <c r="U95" s="170">
        <f>IF(ISERROR(Data4!AB$276),0,Data4!AB$276)</f>
        <v>0</v>
      </c>
      <c r="V95" s="170">
        <f>IF(ISERROR(Data4!AC$276),0,Data4!AC$276)</f>
        <v>0</v>
      </c>
      <c r="W95" s="170">
        <f>IF(ISERROR(Data4!AD$276),0,Data4!AD$276)</f>
        <v>0</v>
      </c>
      <c r="X95" s="170">
        <f>IF(ISERROR(Data4!AE$276),0,Data4!AE$276)</f>
        <v>0</v>
      </c>
      <c r="Y95" s="170">
        <f>IF(ISERROR(Data4!AF$276),0,Data4!AF$276)</f>
        <v>0</v>
      </c>
      <c r="Z95" s="170">
        <f>IF(ISERROR(Data4!AG$276),0,Data4!AG$276)</f>
        <v>0</v>
      </c>
      <c r="AA95" s="170">
        <f>IF(ISERROR(Data4!AH$276),0,Data4!AH$276)</f>
        <v>0</v>
      </c>
      <c r="AB95" s="170">
        <f>IF(ISERROR(Data4!AI$276),0,Data4!AI$276)</f>
        <v>0</v>
      </c>
      <c r="AC95" s="170">
        <f>IF(ISERROR(Data4!AJ$276),0,Data4!AJ$276)</f>
        <v>0</v>
      </c>
      <c r="AD95" s="170">
        <f>IF(ISERROR(Data4!AK$276),0,Data4!AK$276)</f>
        <v>0</v>
      </c>
      <c r="AE95" s="170">
        <f>IF(ISERROR(Data4!AL$276),0,Data4!AL$276)</f>
        <v>0</v>
      </c>
      <c r="AF95" s="170">
        <f>IF(ISERROR(Data4!AM$276),0,Data4!AM$276)</f>
        <v>0</v>
      </c>
      <c r="AG95" s="170">
        <f>IF(ISERROR(Data4!AN$276),0,Data4!AN$276)</f>
        <v>0</v>
      </c>
      <c r="AH95" s="170">
        <f>IF(ISERROR(Data4!AO$276),0,Data4!AO$276)</f>
        <v>0</v>
      </c>
      <c r="AI95" s="170">
        <f>IF(ISERROR(Data4!AP$276),0,Data4!AP$276)</f>
        <v>0</v>
      </c>
      <c r="AJ95" s="170">
        <f>IF(ISERROR(Data4!AQ$276),0,Data4!AQ$276)</f>
        <v>0</v>
      </c>
      <c r="AO95" s="3"/>
      <c r="AP95" s="3"/>
    </row>
    <row r="96" spans="2:42" hidden="1">
      <c r="B96" s="200" t="s">
        <v>350</v>
      </c>
      <c r="C96" s="182" t="str">
        <f>Data4!D$277</f>
        <v>-</v>
      </c>
      <c r="D96" s="66">
        <f>F96+NPV(FDN,G96:INDEX(G96:AJ96,PAL))</f>
        <v>0</v>
      </c>
      <c r="E96" s="170">
        <f t="shared" si="29"/>
        <v>0</v>
      </c>
      <c r="F96" s="170">
        <f>IF(ISERROR(Data4!M$277),0,Data4!M$277)</f>
        <v>0</v>
      </c>
      <c r="G96" s="170">
        <f>IF(ISERROR(Data4!N$277),0,Data4!N$277)</f>
        <v>0</v>
      </c>
      <c r="H96" s="170">
        <f>IF(ISERROR(Data4!O$277),0,Data4!O$277)</f>
        <v>0</v>
      </c>
      <c r="I96" s="170">
        <f>IF(ISERROR(Data4!P$277),0,Data4!P$277)</f>
        <v>0</v>
      </c>
      <c r="J96" s="170">
        <f>IF(ISERROR(Data4!Q$277),0,Data4!Q$277)</f>
        <v>0</v>
      </c>
      <c r="K96" s="170">
        <f>IF(ISERROR(Data4!R$277),0,Data4!R$277)</f>
        <v>0</v>
      </c>
      <c r="L96" s="170">
        <f>IF(ISERROR(Data4!S$277),0,Data4!S$277)</f>
        <v>0</v>
      </c>
      <c r="M96" s="170">
        <f>IF(ISERROR(Data4!T$277),0,Data4!T$277)</f>
        <v>0</v>
      </c>
      <c r="N96" s="170">
        <f>IF(ISERROR(Data4!U$277),0,Data4!U$277)</f>
        <v>0</v>
      </c>
      <c r="O96" s="170">
        <f>IF(ISERROR(Data4!V$277),0,Data4!V$277)</f>
        <v>0</v>
      </c>
      <c r="P96" s="170">
        <f>IF(ISERROR(Data4!W$277),0,Data4!W$277)</f>
        <v>0</v>
      </c>
      <c r="Q96" s="170">
        <f>IF(ISERROR(Data4!X$277),0,Data4!X$277)</f>
        <v>0</v>
      </c>
      <c r="R96" s="170">
        <f>IF(ISERROR(Data4!Y$277),0,Data4!Y$277)</f>
        <v>0</v>
      </c>
      <c r="S96" s="170">
        <f>IF(ISERROR(Data4!Z$277),0,Data4!Z$277)</f>
        <v>0</v>
      </c>
      <c r="T96" s="170">
        <f>IF(ISERROR(Data4!AA$277),0,Data4!AA$277)</f>
        <v>0</v>
      </c>
      <c r="U96" s="170">
        <f>IF(ISERROR(Data4!AB$277),0,Data4!AB$277)</f>
        <v>0</v>
      </c>
      <c r="V96" s="170">
        <f>IF(ISERROR(Data4!AC$277),0,Data4!AC$277)</f>
        <v>0</v>
      </c>
      <c r="W96" s="170">
        <f>IF(ISERROR(Data4!AD$277),0,Data4!AD$277)</f>
        <v>0</v>
      </c>
      <c r="X96" s="170">
        <f>IF(ISERROR(Data4!AE$277),0,Data4!AE$277)</f>
        <v>0</v>
      </c>
      <c r="Y96" s="170">
        <f>IF(ISERROR(Data4!AF$277),0,Data4!AF$277)</f>
        <v>0</v>
      </c>
      <c r="Z96" s="170">
        <f>IF(ISERROR(Data4!AG$277),0,Data4!AG$277)</f>
        <v>0</v>
      </c>
      <c r="AA96" s="170">
        <f>IF(ISERROR(Data4!AH$277),0,Data4!AH$277)</f>
        <v>0</v>
      </c>
      <c r="AB96" s="170">
        <f>IF(ISERROR(Data4!AI$277),0,Data4!AI$277)</f>
        <v>0</v>
      </c>
      <c r="AC96" s="170">
        <f>IF(ISERROR(Data4!AJ$277),0,Data4!AJ$277)</f>
        <v>0</v>
      </c>
      <c r="AD96" s="170">
        <f>IF(ISERROR(Data4!AK$277),0,Data4!AK$277)</f>
        <v>0</v>
      </c>
      <c r="AE96" s="170">
        <f>IF(ISERROR(Data4!AL$277),0,Data4!AL$277)</f>
        <v>0</v>
      </c>
      <c r="AF96" s="170">
        <f>IF(ISERROR(Data4!AM$277),0,Data4!AM$277)</f>
        <v>0</v>
      </c>
      <c r="AG96" s="170">
        <f>IF(ISERROR(Data4!AN$277),0,Data4!AN$277)</f>
        <v>0</v>
      </c>
      <c r="AH96" s="170">
        <f>IF(ISERROR(Data4!AO$277),0,Data4!AO$277)</f>
        <v>0</v>
      </c>
      <c r="AI96" s="170">
        <f>IF(ISERROR(Data4!AP$277),0,Data4!AP$277)</f>
        <v>0</v>
      </c>
      <c r="AJ96" s="170">
        <f>IF(ISERROR(Data4!AQ$277),0,Data4!AQ$277)</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Data4!D$279</f>
        <v>-</v>
      </c>
      <c r="D98" s="66">
        <f>F98+NPV(FDN,G98:INDEX(G98:AJ98,PAL))</f>
        <v>0</v>
      </c>
      <c r="E98" s="66">
        <f>SUMIF($F$5:$AJ$5,"&lt;="&amp;PAL,$F98:$AJ98)</f>
        <v>0</v>
      </c>
      <c r="F98" s="170">
        <f>IF(ISERROR(Data4!M$279),0,Data4!M$279)</f>
        <v>0</v>
      </c>
      <c r="G98" s="170">
        <f>IF(ISERROR(Data4!N$279),0,Data4!N$279)</f>
        <v>0</v>
      </c>
      <c r="H98" s="170">
        <f>IF(ISERROR(Data4!O$279),0,Data4!O$279)</f>
        <v>0</v>
      </c>
      <c r="I98" s="170">
        <f>IF(ISERROR(Data4!P$279),0,Data4!P$279)</f>
        <v>0</v>
      </c>
      <c r="J98" s="170">
        <f>IF(ISERROR(Data4!Q$279),0,Data4!Q$279)</f>
        <v>0</v>
      </c>
      <c r="K98" s="170">
        <f>IF(ISERROR(Data4!R$279),0,Data4!R$279)</f>
        <v>0</v>
      </c>
      <c r="L98" s="170">
        <f>IF(ISERROR(Data4!S$279),0,Data4!S$279)</f>
        <v>0</v>
      </c>
      <c r="M98" s="170">
        <f>IF(ISERROR(Data4!T$279),0,Data4!T$279)</f>
        <v>0</v>
      </c>
      <c r="N98" s="170">
        <f>IF(ISERROR(Data4!U$279),0,Data4!U$279)</f>
        <v>0</v>
      </c>
      <c r="O98" s="170">
        <f>IF(ISERROR(Data4!V$279),0,Data4!V$279)</f>
        <v>0</v>
      </c>
      <c r="P98" s="170">
        <f>IF(ISERROR(Data4!W$279),0,Data4!W$279)</f>
        <v>0</v>
      </c>
      <c r="Q98" s="170">
        <f>IF(ISERROR(Data4!X$279),0,Data4!X$279)</f>
        <v>0</v>
      </c>
      <c r="R98" s="170">
        <f>IF(ISERROR(Data4!Y$279),0,Data4!Y$279)</f>
        <v>0</v>
      </c>
      <c r="S98" s="170">
        <f>IF(ISERROR(Data4!Z$279),0,Data4!Z$279)</f>
        <v>0</v>
      </c>
      <c r="T98" s="170">
        <f>IF(ISERROR(Data4!AA$279),0,Data4!AA$279)</f>
        <v>0</v>
      </c>
      <c r="U98" s="170">
        <f>IF(ISERROR(Data4!AB$279),0,Data4!AB$279)</f>
        <v>0</v>
      </c>
      <c r="V98" s="170">
        <f>IF(ISERROR(Data4!AC$279),0,Data4!AC$279)</f>
        <v>0</v>
      </c>
      <c r="W98" s="170">
        <f>IF(ISERROR(Data4!AD$279),0,Data4!AD$279)</f>
        <v>0</v>
      </c>
      <c r="X98" s="170">
        <f>IF(ISERROR(Data4!AE$279),0,Data4!AE$279)</f>
        <v>0</v>
      </c>
      <c r="Y98" s="170">
        <f>IF(ISERROR(Data4!AF$279),0,Data4!AF$279)</f>
        <v>0</v>
      </c>
      <c r="Z98" s="170">
        <f>IF(ISERROR(Data4!AG$279),0,Data4!AG$279)</f>
        <v>0</v>
      </c>
      <c r="AA98" s="170">
        <f>IF(ISERROR(Data4!AH$279),0,Data4!AH$279)</f>
        <v>0</v>
      </c>
      <c r="AB98" s="170">
        <f>IF(ISERROR(Data4!AI$279),0,Data4!AI$279)</f>
        <v>0</v>
      </c>
      <c r="AC98" s="170">
        <f>IF(ISERROR(Data4!AJ$279),0,Data4!AJ$279)</f>
        <v>0</v>
      </c>
      <c r="AD98" s="170">
        <f>IF(ISERROR(Data4!AK$279),0,Data4!AK$279)</f>
        <v>0</v>
      </c>
      <c r="AE98" s="170">
        <f>IF(ISERROR(Data4!AL$279),0,Data4!AL$279)</f>
        <v>0</v>
      </c>
      <c r="AF98" s="170">
        <f>IF(ISERROR(Data4!AM$279),0,Data4!AM$279)</f>
        <v>0</v>
      </c>
      <c r="AG98" s="170">
        <f>IF(ISERROR(Data4!AN$279),0,Data4!AN$279)</f>
        <v>0</v>
      </c>
      <c r="AH98" s="170">
        <f>IF(ISERROR(Data4!AO$279),0,Data4!AO$279)</f>
        <v>0</v>
      </c>
      <c r="AI98" s="170">
        <f>IF(ISERROR(Data4!AP$279),0,Data4!AP$279)</f>
        <v>0</v>
      </c>
      <c r="AJ98" s="170">
        <f>IF(ISERROR(Data4!AQ$279),0,Data4!AQ$279)</f>
        <v>0</v>
      </c>
      <c r="AO98" s="3"/>
      <c r="AP98" s="3"/>
    </row>
    <row r="99" spans="2:42" hidden="1">
      <c r="B99" s="200" t="s">
        <v>352</v>
      </c>
      <c r="C99" s="182" t="str">
        <f>Data4!D$280</f>
        <v>-</v>
      </c>
      <c r="D99" s="66">
        <f>F99+NPV(FDN,G99:INDEX(G99:AJ99,PAL))</f>
        <v>0</v>
      </c>
      <c r="E99" s="66">
        <f>SUMIF($F$5:$AJ$5,"&lt;="&amp;PAL,$F99:$AJ99)</f>
        <v>0</v>
      </c>
      <c r="F99" s="170">
        <f>IF(ISERROR(Data4!M$280),0,Data4!M$280)</f>
        <v>0</v>
      </c>
      <c r="G99" s="170">
        <f>IF(ISERROR(Data4!N$280),0,Data4!N$280)</f>
        <v>0</v>
      </c>
      <c r="H99" s="170">
        <f>IF(ISERROR(Data4!O$280),0,Data4!O$280)</f>
        <v>0</v>
      </c>
      <c r="I99" s="170">
        <f>IF(ISERROR(Data4!P$280),0,Data4!P$280)</f>
        <v>0</v>
      </c>
      <c r="J99" s="170">
        <f>IF(ISERROR(Data4!Q$280),0,Data4!Q$280)</f>
        <v>0</v>
      </c>
      <c r="K99" s="170">
        <f>IF(ISERROR(Data4!R$280),0,Data4!R$280)</f>
        <v>0</v>
      </c>
      <c r="L99" s="170">
        <f>IF(ISERROR(Data4!S$280),0,Data4!S$280)</f>
        <v>0</v>
      </c>
      <c r="M99" s="170">
        <f>IF(ISERROR(Data4!T$280),0,Data4!T$280)</f>
        <v>0</v>
      </c>
      <c r="N99" s="170">
        <f>IF(ISERROR(Data4!U$280),0,Data4!U$280)</f>
        <v>0</v>
      </c>
      <c r="O99" s="170">
        <f>IF(ISERROR(Data4!V$280),0,Data4!V$280)</f>
        <v>0</v>
      </c>
      <c r="P99" s="170">
        <f>IF(ISERROR(Data4!W$280),0,Data4!W$280)</f>
        <v>0</v>
      </c>
      <c r="Q99" s="170">
        <f>IF(ISERROR(Data4!X$280),0,Data4!X$280)</f>
        <v>0</v>
      </c>
      <c r="R99" s="170">
        <f>IF(ISERROR(Data4!Y$280),0,Data4!Y$280)</f>
        <v>0</v>
      </c>
      <c r="S99" s="170">
        <f>IF(ISERROR(Data4!Z$280),0,Data4!Z$280)</f>
        <v>0</v>
      </c>
      <c r="T99" s="170">
        <f>IF(ISERROR(Data4!AA$280),0,Data4!AA$280)</f>
        <v>0</v>
      </c>
      <c r="U99" s="170">
        <f>IF(ISERROR(Data4!AB$280),0,Data4!AB$280)</f>
        <v>0</v>
      </c>
      <c r="V99" s="170">
        <f>IF(ISERROR(Data4!AC$280),0,Data4!AC$280)</f>
        <v>0</v>
      </c>
      <c r="W99" s="170">
        <f>IF(ISERROR(Data4!AD$280),0,Data4!AD$280)</f>
        <v>0</v>
      </c>
      <c r="X99" s="170">
        <f>IF(ISERROR(Data4!AE$280),0,Data4!AE$280)</f>
        <v>0</v>
      </c>
      <c r="Y99" s="170">
        <f>IF(ISERROR(Data4!AF$280),0,Data4!AF$280)</f>
        <v>0</v>
      </c>
      <c r="Z99" s="170">
        <f>IF(ISERROR(Data4!AG$280),0,Data4!AG$280)</f>
        <v>0</v>
      </c>
      <c r="AA99" s="170">
        <f>IF(ISERROR(Data4!AH$280),0,Data4!AH$280)</f>
        <v>0</v>
      </c>
      <c r="AB99" s="170">
        <f>IF(ISERROR(Data4!AI$280),0,Data4!AI$280)</f>
        <v>0</v>
      </c>
      <c r="AC99" s="170">
        <f>IF(ISERROR(Data4!AJ$280),0,Data4!AJ$280)</f>
        <v>0</v>
      </c>
      <c r="AD99" s="170">
        <f>IF(ISERROR(Data4!AK$280),0,Data4!AK$280)</f>
        <v>0</v>
      </c>
      <c r="AE99" s="170">
        <f>IF(ISERROR(Data4!AL$280),0,Data4!AL$280)</f>
        <v>0</v>
      </c>
      <c r="AF99" s="170">
        <f>IF(ISERROR(Data4!AM$280),0,Data4!AM$280)</f>
        <v>0</v>
      </c>
      <c r="AG99" s="170">
        <f>IF(ISERROR(Data4!AN$280),0,Data4!AN$280)</f>
        <v>0</v>
      </c>
      <c r="AH99" s="170">
        <f>IF(ISERROR(Data4!AO$280),0,Data4!AO$280)</f>
        <v>0</v>
      </c>
      <c r="AI99" s="170">
        <f>IF(ISERROR(Data4!AP$280),0,Data4!AP$280)</f>
        <v>0</v>
      </c>
      <c r="AJ99" s="170">
        <f>IF(ISERROR(Data4!AQ$280),0,Data4!AQ$280)</f>
        <v>0</v>
      </c>
      <c r="AO99" s="3"/>
      <c r="AP99" s="3"/>
    </row>
    <row r="100" spans="2:42" hidden="1">
      <c r="B100" s="200" t="s">
        <v>353</v>
      </c>
      <c r="C100" s="182" t="str">
        <f>Data4!D$281</f>
        <v>-</v>
      </c>
      <c r="D100" s="66">
        <f>F100+NPV(FDN,G100:INDEX(G100:AJ100,PAL))</f>
        <v>0</v>
      </c>
      <c r="E100" s="66">
        <f>SUMIF($F$5:$AJ$5,"&lt;="&amp;PAL,$F100:$AJ100)</f>
        <v>0</v>
      </c>
      <c r="F100" s="170">
        <f>IF(ISERROR(Data4!M$281),0,Data4!M$281)</f>
        <v>0</v>
      </c>
      <c r="G100" s="170">
        <f>IF(ISERROR(Data4!N$281),0,Data4!N$281)</f>
        <v>0</v>
      </c>
      <c r="H100" s="170">
        <f>IF(ISERROR(Data4!O$281),0,Data4!O$281)</f>
        <v>0</v>
      </c>
      <c r="I100" s="170">
        <f>IF(ISERROR(Data4!P$281),0,Data4!P$281)</f>
        <v>0</v>
      </c>
      <c r="J100" s="170">
        <f>IF(ISERROR(Data4!Q$281),0,Data4!Q$281)</f>
        <v>0</v>
      </c>
      <c r="K100" s="170">
        <f>IF(ISERROR(Data4!R$281),0,Data4!R$281)</f>
        <v>0</v>
      </c>
      <c r="L100" s="170">
        <f>IF(ISERROR(Data4!S$281),0,Data4!S$281)</f>
        <v>0</v>
      </c>
      <c r="M100" s="170">
        <f>IF(ISERROR(Data4!T$281),0,Data4!T$281)</f>
        <v>0</v>
      </c>
      <c r="N100" s="170">
        <f>IF(ISERROR(Data4!U$281),0,Data4!U$281)</f>
        <v>0</v>
      </c>
      <c r="O100" s="170">
        <f>IF(ISERROR(Data4!V$281),0,Data4!V$281)</f>
        <v>0</v>
      </c>
      <c r="P100" s="170">
        <f>IF(ISERROR(Data4!W$281),0,Data4!W$281)</f>
        <v>0</v>
      </c>
      <c r="Q100" s="170">
        <f>IF(ISERROR(Data4!X$281),0,Data4!X$281)</f>
        <v>0</v>
      </c>
      <c r="R100" s="170">
        <f>IF(ISERROR(Data4!Y$281),0,Data4!Y$281)</f>
        <v>0</v>
      </c>
      <c r="S100" s="170">
        <f>IF(ISERROR(Data4!Z$281),0,Data4!Z$281)</f>
        <v>0</v>
      </c>
      <c r="T100" s="170">
        <f>IF(ISERROR(Data4!AA$281),0,Data4!AA$281)</f>
        <v>0</v>
      </c>
      <c r="U100" s="170">
        <f>IF(ISERROR(Data4!AB$281),0,Data4!AB$281)</f>
        <v>0</v>
      </c>
      <c r="V100" s="170">
        <f>IF(ISERROR(Data4!AC$281),0,Data4!AC$281)</f>
        <v>0</v>
      </c>
      <c r="W100" s="170">
        <f>IF(ISERROR(Data4!AD$281),0,Data4!AD$281)</f>
        <v>0</v>
      </c>
      <c r="X100" s="170">
        <f>IF(ISERROR(Data4!AE$281),0,Data4!AE$281)</f>
        <v>0</v>
      </c>
      <c r="Y100" s="170">
        <f>IF(ISERROR(Data4!AF$281),0,Data4!AF$281)</f>
        <v>0</v>
      </c>
      <c r="Z100" s="170">
        <f>IF(ISERROR(Data4!AG$281),0,Data4!AG$281)</f>
        <v>0</v>
      </c>
      <c r="AA100" s="170">
        <f>IF(ISERROR(Data4!AH$281),0,Data4!AH$281)</f>
        <v>0</v>
      </c>
      <c r="AB100" s="170">
        <f>IF(ISERROR(Data4!AI$281),0,Data4!AI$281)</f>
        <v>0</v>
      </c>
      <c r="AC100" s="170">
        <f>IF(ISERROR(Data4!AJ$281),0,Data4!AJ$281)</f>
        <v>0</v>
      </c>
      <c r="AD100" s="170">
        <f>IF(ISERROR(Data4!AK$281),0,Data4!AK$281)</f>
        <v>0</v>
      </c>
      <c r="AE100" s="170">
        <f>IF(ISERROR(Data4!AL$281),0,Data4!AL$281)</f>
        <v>0</v>
      </c>
      <c r="AF100" s="170">
        <f>IF(ISERROR(Data4!AM$281),0,Data4!AM$281)</f>
        <v>0</v>
      </c>
      <c r="AG100" s="170">
        <f>IF(ISERROR(Data4!AN$281),0,Data4!AN$281)</f>
        <v>0</v>
      </c>
      <c r="AH100" s="170">
        <f>IF(ISERROR(Data4!AO$281),0,Data4!AO$281)</f>
        <v>0</v>
      </c>
      <c r="AI100" s="170">
        <f>IF(ISERROR(Data4!AP$281),0,Data4!AP$281)</f>
        <v>0</v>
      </c>
      <c r="AJ100" s="170">
        <f>IF(ISERROR(Data4!AQ$281),0,Data4!AQ$281)</f>
        <v>0</v>
      </c>
      <c r="AO100" s="3"/>
      <c r="AP100" s="3"/>
    </row>
  </sheetData>
  <sheetProtection algorithmName="SHA-512" hashValue="33cTuEdQi3LnVnWFBqmi1ilatatckE1h4WaLT2O+Gh7qYF8Z3duYUhYnutngHZxqvuBGL82k6x1h5S0cGkwS5g==" saltValue="+vPMr3NRi08SII6HCvfhng==" spinCount="100000" sheet="1" objects="1" scenarios="1"/>
  <mergeCells count="5">
    <mergeCell ref="B86:C86"/>
    <mergeCell ref="C2:E2"/>
    <mergeCell ref="C3:E3"/>
    <mergeCell ref="C4:E4"/>
    <mergeCell ref="AP4:AY4"/>
  </mergeCells>
  <conditionalFormatting sqref="B7:C48 B56:C56 B49:B55 B57:B59">
    <cfRule type="expression" dxfId="74" priority="4" stopIfTrue="1">
      <formula>$AO7=1</formula>
    </cfRule>
  </conditionalFormatting>
  <conditionalFormatting sqref="C4:E4">
    <cfRule type="expression" dxfId="73" priority="3" stopIfTrue="1">
      <formula>LEN($C$4)&gt;0</formula>
    </cfRule>
  </conditionalFormatting>
  <conditionalFormatting sqref="B88:C100">
    <cfRule type="expression" dxfId="72" priority="5" stopIfTrue="1">
      <formula>#REF!=1</formula>
    </cfRule>
  </conditionalFormatting>
  <conditionalFormatting sqref="C57:C59">
    <cfRule type="expression" dxfId="71"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"""&amp;Data0!O21&amp;""""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Data4!D$283</f>
        <v>-</v>
      </c>
      <c r="D90" s="170">
        <f>F90+NPV(FDN,G90:INDEX(G90:AJ90,PAL))</f>
        <v>0</v>
      </c>
      <c r="E90" s="170">
        <f t="shared" ref="E90:E96" si="29">SUMIF($F$5:$AJ$5,"&lt;="&amp;PAL,$F90:$AJ90)</f>
        <v>0</v>
      </c>
      <c r="F90" s="170">
        <f>IF(ISERROR(Data4!M$283),0,Data4!M$283)</f>
        <v>0</v>
      </c>
      <c r="G90" s="170">
        <f>IF(ISERROR(Data4!N$283),0,Data4!N$283)</f>
        <v>0</v>
      </c>
      <c r="H90" s="170">
        <f>IF(ISERROR(Data4!O$283),0,Data4!O$283)</f>
        <v>0</v>
      </c>
      <c r="I90" s="170">
        <f>IF(ISERROR(Data4!P$283),0,Data4!P$283)</f>
        <v>0</v>
      </c>
      <c r="J90" s="170">
        <f>IF(ISERROR(Data4!Q$283),0,Data4!Q$283)</f>
        <v>0</v>
      </c>
      <c r="K90" s="170">
        <f>IF(ISERROR(Data4!R$283),0,Data4!R$283)</f>
        <v>0</v>
      </c>
      <c r="L90" s="170">
        <f>IF(ISERROR(Data4!S$283),0,Data4!S$283)</f>
        <v>0</v>
      </c>
      <c r="M90" s="170">
        <f>IF(ISERROR(Data4!T$283),0,Data4!T$283)</f>
        <v>0</v>
      </c>
      <c r="N90" s="170">
        <f>IF(ISERROR(Data4!U$283),0,Data4!U$283)</f>
        <v>0</v>
      </c>
      <c r="O90" s="170">
        <f>IF(ISERROR(Data4!V$283),0,Data4!V$283)</f>
        <v>0</v>
      </c>
      <c r="P90" s="170">
        <f>IF(ISERROR(Data4!W$283),0,Data4!W$283)</f>
        <v>0</v>
      </c>
      <c r="Q90" s="170">
        <f>IF(ISERROR(Data4!X$283),0,Data4!X$283)</f>
        <v>0</v>
      </c>
      <c r="R90" s="170">
        <f>IF(ISERROR(Data4!Y$283),0,Data4!Y$283)</f>
        <v>0</v>
      </c>
      <c r="S90" s="170">
        <f>IF(ISERROR(Data4!Z$283),0,Data4!Z$283)</f>
        <v>0</v>
      </c>
      <c r="T90" s="170">
        <f>IF(ISERROR(Data4!AA$283),0,Data4!AA$283)</f>
        <v>0</v>
      </c>
      <c r="U90" s="170">
        <f>IF(ISERROR(Data4!AB$283),0,Data4!AB$283)</f>
        <v>0</v>
      </c>
      <c r="V90" s="170">
        <f>IF(ISERROR(Data4!AC$283),0,Data4!AC$283)</f>
        <v>0</v>
      </c>
      <c r="W90" s="170">
        <f>IF(ISERROR(Data4!AD$283),0,Data4!AD$283)</f>
        <v>0</v>
      </c>
      <c r="X90" s="170">
        <f>IF(ISERROR(Data4!AE$283),0,Data4!AE$283)</f>
        <v>0</v>
      </c>
      <c r="Y90" s="170">
        <f>IF(ISERROR(Data4!AF$283),0,Data4!AF$283)</f>
        <v>0</v>
      </c>
      <c r="Z90" s="170">
        <f>IF(ISERROR(Data4!AG$283),0,Data4!AG$283)</f>
        <v>0</v>
      </c>
      <c r="AA90" s="170">
        <f>IF(ISERROR(Data4!AH$283),0,Data4!AH$283)</f>
        <v>0</v>
      </c>
      <c r="AB90" s="170">
        <f>IF(ISERROR(Data4!AI$283),0,Data4!AI$283)</f>
        <v>0</v>
      </c>
      <c r="AC90" s="170">
        <f>IF(ISERROR(Data4!AJ$283),0,Data4!AJ$283)</f>
        <v>0</v>
      </c>
      <c r="AD90" s="170">
        <f>IF(ISERROR(Data4!AK$283),0,Data4!AK$283)</f>
        <v>0</v>
      </c>
      <c r="AE90" s="170">
        <f>IF(ISERROR(Data4!AL$283),0,Data4!AL$283)</f>
        <v>0</v>
      </c>
      <c r="AF90" s="170">
        <f>IF(ISERROR(Data4!AM$283),0,Data4!AM$283)</f>
        <v>0</v>
      </c>
      <c r="AG90" s="170">
        <f>IF(ISERROR(Data4!AN$283),0,Data4!AN$283)</f>
        <v>0</v>
      </c>
      <c r="AH90" s="170">
        <f>IF(ISERROR(Data4!AO$283),0,Data4!AO$283)</f>
        <v>0</v>
      </c>
      <c r="AI90" s="170">
        <f>IF(ISERROR(Data4!AP$283),0,Data4!AP$283)</f>
        <v>0</v>
      </c>
      <c r="AJ90" s="170">
        <f>IF(ISERROR(Data4!AQ$283),0,Data4!AQ$283)</f>
        <v>0</v>
      </c>
      <c r="AO90" s="3"/>
      <c r="AP90" s="3"/>
    </row>
    <row r="91" spans="2:42" hidden="1">
      <c r="B91" s="200" t="s">
        <v>52</v>
      </c>
      <c r="C91" s="182" t="str">
        <f>Data4!D$284</f>
        <v>-</v>
      </c>
      <c r="D91" s="66">
        <f>F91+NPV(FDN,G91:INDEX(G91:AJ91,PAL))</f>
        <v>0</v>
      </c>
      <c r="E91" s="170">
        <f t="shared" si="29"/>
        <v>0</v>
      </c>
      <c r="F91" s="170">
        <f>IF(ISERROR(Data4!M$284),0,Data4!M$284)</f>
        <v>0</v>
      </c>
      <c r="G91" s="170">
        <f>IF(ISERROR(Data4!N$284),0,Data4!N$284)</f>
        <v>0</v>
      </c>
      <c r="H91" s="170">
        <f>IF(ISERROR(Data4!O$284),0,Data4!O$284)</f>
        <v>0</v>
      </c>
      <c r="I91" s="170">
        <f>IF(ISERROR(Data4!P$284),0,Data4!P$284)</f>
        <v>0</v>
      </c>
      <c r="J91" s="170">
        <f>IF(ISERROR(Data4!Q$284),0,Data4!Q$284)</f>
        <v>0</v>
      </c>
      <c r="K91" s="170">
        <f>IF(ISERROR(Data4!R$284),0,Data4!R$284)</f>
        <v>0</v>
      </c>
      <c r="L91" s="170">
        <f>IF(ISERROR(Data4!S$284),0,Data4!S$284)</f>
        <v>0</v>
      </c>
      <c r="M91" s="170">
        <f>IF(ISERROR(Data4!T$284),0,Data4!T$284)</f>
        <v>0</v>
      </c>
      <c r="N91" s="170">
        <f>IF(ISERROR(Data4!U$284),0,Data4!U$284)</f>
        <v>0</v>
      </c>
      <c r="O91" s="170">
        <f>IF(ISERROR(Data4!V$284),0,Data4!V$284)</f>
        <v>0</v>
      </c>
      <c r="P91" s="170">
        <f>IF(ISERROR(Data4!W$284),0,Data4!W$284)</f>
        <v>0</v>
      </c>
      <c r="Q91" s="170">
        <f>IF(ISERROR(Data4!X$284),0,Data4!X$284)</f>
        <v>0</v>
      </c>
      <c r="R91" s="170">
        <f>IF(ISERROR(Data4!Y$284),0,Data4!Y$284)</f>
        <v>0</v>
      </c>
      <c r="S91" s="170">
        <f>IF(ISERROR(Data4!Z$284),0,Data4!Z$284)</f>
        <v>0</v>
      </c>
      <c r="T91" s="170">
        <f>IF(ISERROR(Data4!AA$284),0,Data4!AA$284)</f>
        <v>0</v>
      </c>
      <c r="U91" s="170">
        <f>IF(ISERROR(Data4!AB$284),0,Data4!AB$284)</f>
        <v>0</v>
      </c>
      <c r="V91" s="170">
        <f>IF(ISERROR(Data4!AC$284),0,Data4!AC$284)</f>
        <v>0</v>
      </c>
      <c r="W91" s="170">
        <f>IF(ISERROR(Data4!AD$284),0,Data4!AD$284)</f>
        <v>0</v>
      </c>
      <c r="X91" s="170">
        <f>IF(ISERROR(Data4!AE$284),0,Data4!AE$284)</f>
        <v>0</v>
      </c>
      <c r="Y91" s="170">
        <f>IF(ISERROR(Data4!AF$284),0,Data4!AF$284)</f>
        <v>0</v>
      </c>
      <c r="Z91" s="170">
        <f>IF(ISERROR(Data4!AG$284),0,Data4!AG$284)</f>
        <v>0</v>
      </c>
      <c r="AA91" s="170">
        <f>IF(ISERROR(Data4!AH$284),0,Data4!AH$284)</f>
        <v>0</v>
      </c>
      <c r="AB91" s="170">
        <f>IF(ISERROR(Data4!AI$284),0,Data4!AI$284)</f>
        <v>0</v>
      </c>
      <c r="AC91" s="170">
        <f>IF(ISERROR(Data4!AJ$284),0,Data4!AJ$284)</f>
        <v>0</v>
      </c>
      <c r="AD91" s="170">
        <f>IF(ISERROR(Data4!AK$284),0,Data4!AK$284)</f>
        <v>0</v>
      </c>
      <c r="AE91" s="170">
        <f>IF(ISERROR(Data4!AL$284),0,Data4!AL$284)</f>
        <v>0</v>
      </c>
      <c r="AF91" s="170">
        <f>IF(ISERROR(Data4!AM$284),0,Data4!AM$284)</f>
        <v>0</v>
      </c>
      <c r="AG91" s="170">
        <f>IF(ISERROR(Data4!AN$284),0,Data4!AN$284)</f>
        <v>0</v>
      </c>
      <c r="AH91" s="170">
        <f>IF(ISERROR(Data4!AO$284),0,Data4!AO$284)</f>
        <v>0</v>
      </c>
      <c r="AI91" s="170">
        <f>IF(ISERROR(Data4!AP$284),0,Data4!AP$284)</f>
        <v>0</v>
      </c>
      <c r="AJ91" s="170">
        <f>IF(ISERROR(Data4!AQ$284),0,Data4!AQ$284)</f>
        <v>0</v>
      </c>
      <c r="AO91" s="3"/>
      <c r="AP91" s="3"/>
    </row>
    <row r="92" spans="2:42" hidden="1">
      <c r="B92" s="200" t="s">
        <v>346</v>
      </c>
      <c r="C92" s="182" t="str">
        <f>Data4!D$285</f>
        <v>-</v>
      </c>
      <c r="D92" s="66">
        <f>F92+NPV(FDN,G92:INDEX(G92:AJ92,PAL))</f>
        <v>0</v>
      </c>
      <c r="E92" s="170">
        <f t="shared" si="29"/>
        <v>0</v>
      </c>
      <c r="F92" s="170">
        <f>IF(ISERROR(Data4!M$285),0,Data4!M$285)</f>
        <v>0</v>
      </c>
      <c r="G92" s="170">
        <f>IF(ISERROR(Data4!N$285),0,Data4!N$285)</f>
        <v>0</v>
      </c>
      <c r="H92" s="170">
        <f>IF(ISERROR(Data4!O$285),0,Data4!O$285)</f>
        <v>0</v>
      </c>
      <c r="I92" s="170">
        <f>IF(ISERROR(Data4!P$285),0,Data4!P$285)</f>
        <v>0</v>
      </c>
      <c r="J92" s="170">
        <f>IF(ISERROR(Data4!Q$285),0,Data4!Q$285)</f>
        <v>0</v>
      </c>
      <c r="K92" s="170">
        <f>IF(ISERROR(Data4!R$285),0,Data4!R$285)</f>
        <v>0</v>
      </c>
      <c r="L92" s="170">
        <f>IF(ISERROR(Data4!S$285),0,Data4!S$285)</f>
        <v>0</v>
      </c>
      <c r="M92" s="170">
        <f>IF(ISERROR(Data4!T$285),0,Data4!T$285)</f>
        <v>0</v>
      </c>
      <c r="N92" s="170">
        <f>IF(ISERROR(Data4!U$285),0,Data4!U$285)</f>
        <v>0</v>
      </c>
      <c r="O92" s="170">
        <f>IF(ISERROR(Data4!V$285),0,Data4!V$285)</f>
        <v>0</v>
      </c>
      <c r="P92" s="170">
        <f>IF(ISERROR(Data4!W$285),0,Data4!W$285)</f>
        <v>0</v>
      </c>
      <c r="Q92" s="170">
        <f>IF(ISERROR(Data4!X$285),0,Data4!X$285)</f>
        <v>0</v>
      </c>
      <c r="R92" s="170">
        <f>IF(ISERROR(Data4!Y$285),0,Data4!Y$285)</f>
        <v>0</v>
      </c>
      <c r="S92" s="170">
        <f>IF(ISERROR(Data4!Z$285),0,Data4!Z$285)</f>
        <v>0</v>
      </c>
      <c r="T92" s="170">
        <f>IF(ISERROR(Data4!AA$285),0,Data4!AA$285)</f>
        <v>0</v>
      </c>
      <c r="U92" s="170">
        <f>IF(ISERROR(Data4!AB$285),0,Data4!AB$285)</f>
        <v>0</v>
      </c>
      <c r="V92" s="170">
        <f>IF(ISERROR(Data4!AC$285),0,Data4!AC$285)</f>
        <v>0</v>
      </c>
      <c r="W92" s="170">
        <f>IF(ISERROR(Data4!AD$285),0,Data4!AD$285)</f>
        <v>0</v>
      </c>
      <c r="X92" s="170">
        <f>IF(ISERROR(Data4!AE$285),0,Data4!AE$285)</f>
        <v>0</v>
      </c>
      <c r="Y92" s="170">
        <f>IF(ISERROR(Data4!AF$285),0,Data4!AF$285)</f>
        <v>0</v>
      </c>
      <c r="Z92" s="170">
        <f>IF(ISERROR(Data4!AG$285),0,Data4!AG$285)</f>
        <v>0</v>
      </c>
      <c r="AA92" s="170">
        <f>IF(ISERROR(Data4!AH$285),0,Data4!AH$285)</f>
        <v>0</v>
      </c>
      <c r="AB92" s="170">
        <f>IF(ISERROR(Data4!AI$285),0,Data4!AI$285)</f>
        <v>0</v>
      </c>
      <c r="AC92" s="170">
        <f>IF(ISERROR(Data4!AJ$285),0,Data4!AJ$285)</f>
        <v>0</v>
      </c>
      <c r="AD92" s="170">
        <f>IF(ISERROR(Data4!AK$285),0,Data4!AK$285)</f>
        <v>0</v>
      </c>
      <c r="AE92" s="170">
        <f>IF(ISERROR(Data4!AL$285),0,Data4!AL$285)</f>
        <v>0</v>
      </c>
      <c r="AF92" s="170">
        <f>IF(ISERROR(Data4!AM$285),0,Data4!AM$285)</f>
        <v>0</v>
      </c>
      <c r="AG92" s="170">
        <f>IF(ISERROR(Data4!AN$285),0,Data4!AN$285)</f>
        <v>0</v>
      </c>
      <c r="AH92" s="170">
        <f>IF(ISERROR(Data4!AO$285),0,Data4!AO$285)</f>
        <v>0</v>
      </c>
      <c r="AI92" s="170">
        <f>IF(ISERROR(Data4!AP$285),0,Data4!AP$285)</f>
        <v>0</v>
      </c>
      <c r="AJ92" s="170">
        <f>IF(ISERROR(Data4!AQ$285),0,Data4!AQ$285)</f>
        <v>0</v>
      </c>
      <c r="AO92" s="3"/>
      <c r="AP92" s="3"/>
    </row>
    <row r="93" spans="2:42" hidden="1">
      <c r="B93" s="200" t="s">
        <v>347</v>
      </c>
      <c r="C93" s="182" t="str">
        <f>Data4!D$286</f>
        <v>-</v>
      </c>
      <c r="D93" s="66">
        <f>F93+NPV(FDN,G93:INDEX(G93:AJ93,PAL))</f>
        <v>0</v>
      </c>
      <c r="E93" s="170">
        <f t="shared" si="29"/>
        <v>0</v>
      </c>
      <c r="F93" s="170">
        <f>IF(ISERROR(Data4!M$286),0,Data4!M$286)</f>
        <v>0</v>
      </c>
      <c r="G93" s="170">
        <f>IF(ISERROR(Data4!N$286),0,Data4!N$286)</f>
        <v>0</v>
      </c>
      <c r="H93" s="170">
        <f>IF(ISERROR(Data4!O$286),0,Data4!O$286)</f>
        <v>0</v>
      </c>
      <c r="I93" s="170">
        <f>IF(ISERROR(Data4!P$286),0,Data4!P$286)</f>
        <v>0</v>
      </c>
      <c r="J93" s="170">
        <f>IF(ISERROR(Data4!Q$286),0,Data4!Q$286)</f>
        <v>0</v>
      </c>
      <c r="K93" s="170">
        <f>IF(ISERROR(Data4!R$286),0,Data4!R$286)</f>
        <v>0</v>
      </c>
      <c r="L93" s="170">
        <f>IF(ISERROR(Data4!S$286),0,Data4!S$286)</f>
        <v>0</v>
      </c>
      <c r="M93" s="170">
        <f>IF(ISERROR(Data4!T$286),0,Data4!T$286)</f>
        <v>0</v>
      </c>
      <c r="N93" s="170">
        <f>IF(ISERROR(Data4!U$286),0,Data4!U$286)</f>
        <v>0</v>
      </c>
      <c r="O93" s="170">
        <f>IF(ISERROR(Data4!V$286),0,Data4!V$286)</f>
        <v>0</v>
      </c>
      <c r="P93" s="170">
        <f>IF(ISERROR(Data4!W$286),0,Data4!W$286)</f>
        <v>0</v>
      </c>
      <c r="Q93" s="170">
        <f>IF(ISERROR(Data4!X$286),0,Data4!X$286)</f>
        <v>0</v>
      </c>
      <c r="R93" s="170">
        <f>IF(ISERROR(Data4!Y$286),0,Data4!Y$286)</f>
        <v>0</v>
      </c>
      <c r="S93" s="170">
        <f>IF(ISERROR(Data4!Z$286),0,Data4!Z$286)</f>
        <v>0</v>
      </c>
      <c r="T93" s="170">
        <f>IF(ISERROR(Data4!AA$286),0,Data4!AA$286)</f>
        <v>0</v>
      </c>
      <c r="U93" s="170">
        <f>IF(ISERROR(Data4!AB$286),0,Data4!AB$286)</f>
        <v>0</v>
      </c>
      <c r="V93" s="170">
        <f>IF(ISERROR(Data4!AC$286),0,Data4!AC$286)</f>
        <v>0</v>
      </c>
      <c r="W93" s="170">
        <f>IF(ISERROR(Data4!AD$286),0,Data4!AD$286)</f>
        <v>0</v>
      </c>
      <c r="X93" s="170">
        <f>IF(ISERROR(Data4!AE$286),0,Data4!AE$286)</f>
        <v>0</v>
      </c>
      <c r="Y93" s="170">
        <f>IF(ISERROR(Data4!AF$286),0,Data4!AF$286)</f>
        <v>0</v>
      </c>
      <c r="Z93" s="170">
        <f>IF(ISERROR(Data4!AG$286),0,Data4!AG$286)</f>
        <v>0</v>
      </c>
      <c r="AA93" s="170">
        <f>IF(ISERROR(Data4!AH$286),0,Data4!AH$286)</f>
        <v>0</v>
      </c>
      <c r="AB93" s="170">
        <f>IF(ISERROR(Data4!AI$286),0,Data4!AI$286)</f>
        <v>0</v>
      </c>
      <c r="AC93" s="170">
        <f>IF(ISERROR(Data4!AJ$286),0,Data4!AJ$286)</f>
        <v>0</v>
      </c>
      <c r="AD93" s="170">
        <f>IF(ISERROR(Data4!AK$286),0,Data4!AK$286)</f>
        <v>0</v>
      </c>
      <c r="AE93" s="170">
        <f>IF(ISERROR(Data4!AL$286),0,Data4!AL$286)</f>
        <v>0</v>
      </c>
      <c r="AF93" s="170">
        <f>IF(ISERROR(Data4!AM$286),0,Data4!AM$286)</f>
        <v>0</v>
      </c>
      <c r="AG93" s="170">
        <f>IF(ISERROR(Data4!AN$286),0,Data4!AN$286)</f>
        <v>0</v>
      </c>
      <c r="AH93" s="170">
        <f>IF(ISERROR(Data4!AO$286),0,Data4!AO$286)</f>
        <v>0</v>
      </c>
      <c r="AI93" s="170">
        <f>IF(ISERROR(Data4!AP$286),0,Data4!AP$286)</f>
        <v>0</v>
      </c>
      <c r="AJ93" s="170">
        <f>IF(ISERROR(Data4!AQ$286),0,Data4!AQ$286)</f>
        <v>0</v>
      </c>
      <c r="AO93" s="3"/>
      <c r="AP93" s="3"/>
    </row>
    <row r="94" spans="2:42" hidden="1">
      <c r="B94" s="200" t="s">
        <v>348</v>
      </c>
      <c r="C94" s="182" t="str">
        <f>Data4!D$287</f>
        <v>-</v>
      </c>
      <c r="D94" s="66">
        <f>F94+NPV(FDN,G94:INDEX(G94:AJ94,PAL))</f>
        <v>0</v>
      </c>
      <c r="E94" s="170">
        <f t="shared" si="29"/>
        <v>0</v>
      </c>
      <c r="F94" s="170">
        <f>IF(ISERROR(Data4!M$287),0,Data4!M$287)</f>
        <v>0</v>
      </c>
      <c r="G94" s="170">
        <f>IF(ISERROR(Data4!N$287),0,Data4!N$287)</f>
        <v>0</v>
      </c>
      <c r="H94" s="170">
        <f>IF(ISERROR(Data4!O$287),0,Data4!O$287)</f>
        <v>0</v>
      </c>
      <c r="I94" s="170">
        <f>IF(ISERROR(Data4!P$287),0,Data4!P$287)</f>
        <v>0</v>
      </c>
      <c r="J94" s="170">
        <f>IF(ISERROR(Data4!Q$287),0,Data4!Q$287)</f>
        <v>0</v>
      </c>
      <c r="K94" s="170">
        <f>IF(ISERROR(Data4!R$287),0,Data4!R$287)</f>
        <v>0</v>
      </c>
      <c r="L94" s="170">
        <f>IF(ISERROR(Data4!S$287),0,Data4!S$287)</f>
        <v>0</v>
      </c>
      <c r="M94" s="170">
        <f>IF(ISERROR(Data4!T$287),0,Data4!T$287)</f>
        <v>0</v>
      </c>
      <c r="N94" s="170">
        <f>IF(ISERROR(Data4!U$287),0,Data4!U$287)</f>
        <v>0</v>
      </c>
      <c r="O94" s="170">
        <f>IF(ISERROR(Data4!V$287),0,Data4!V$287)</f>
        <v>0</v>
      </c>
      <c r="P94" s="170">
        <f>IF(ISERROR(Data4!W$287),0,Data4!W$287)</f>
        <v>0</v>
      </c>
      <c r="Q94" s="170">
        <f>IF(ISERROR(Data4!X$287),0,Data4!X$287)</f>
        <v>0</v>
      </c>
      <c r="R94" s="170">
        <f>IF(ISERROR(Data4!Y$287),0,Data4!Y$287)</f>
        <v>0</v>
      </c>
      <c r="S94" s="170">
        <f>IF(ISERROR(Data4!Z$287),0,Data4!Z$287)</f>
        <v>0</v>
      </c>
      <c r="T94" s="170">
        <f>IF(ISERROR(Data4!AA$287),0,Data4!AA$287)</f>
        <v>0</v>
      </c>
      <c r="U94" s="170">
        <f>IF(ISERROR(Data4!AB$287),0,Data4!AB$287)</f>
        <v>0</v>
      </c>
      <c r="V94" s="170">
        <f>IF(ISERROR(Data4!AC$287),0,Data4!AC$287)</f>
        <v>0</v>
      </c>
      <c r="W94" s="170">
        <f>IF(ISERROR(Data4!AD$287),0,Data4!AD$287)</f>
        <v>0</v>
      </c>
      <c r="X94" s="170">
        <f>IF(ISERROR(Data4!AE$287),0,Data4!AE$287)</f>
        <v>0</v>
      </c>
      <c r="Y94" s="170">
        <f>IF(ISERROR(Data4!AF$287),0,Data4!AF$287)</f>
        <v>0</v>
      </c>
      <c r="Z94" s="170">
        <f>IF(ISERROR(Data4!AG$287),0,Data4!AG$287)</f>
        <v>0</v>
      </c>
      <c r="AA94" s="170">
        <f>IF(ISERROR(Data4!AH$287),0,Data4!AH$287)</f>
        <v>0</v>
      </c>
      <c r="AB94" s="170">
        <f>IF(ISERROR(Data4!AI$287),0,Data4!AI$287)</f>
        <v>0</v>
      </c>
      <c r="AC94" s="170">
        <f>IF(ISERROR(Data4!AJ$287),0,Data4!AJ$287)</f>
        <v>0</v>
      </c>
      <c r="AD94" s="170">
        <f>IF(ISERROR(Data4!AK$287),0,Data4!AK$287)</f>
        <v>0</v>
      </c>
      <c r="AE94" s="170">
        <f>IF(ISERROR(Data4!AL$287),0,Data4!AL$287)</f>
        <v>0</v>
      </c>
      <c r="AF94" s="170">
        <f>IF(ISERROR(Data4!AM$287),0,Data4!AM$287)</f>
        <v>0</v>
      </c>
      <c r="AG94" s="170">
        <f>IF(ISERROR(Data4!AN$287),0,Data4!AN$287)</f>
        <v>0</v>
      </c>
      <c r="AH94" s="170">
        <f>IF(ISERROR(Data4!AO$287),0,Data4!AO$287)</f>
        <v>0</v>
      </c>
      <c r="AI94" s="170">
        <f>IF(ISERROR(Data4!AP$287),0,Data4!AP$287)</f>
        <v>0</v>
      </c>
      <c r="AJ94" s="170">
        <f>IF(ISERROR(Data4!AQ$287),0,Data4!AQ$287)</f>
        <v>0</v>
      </c>
      <c r="AO94" s="3"/>
      <c r="AP94" s="3"/>
    </row>
    <row r="95" spans="2:42" hidden="1">
      <c r="B95" s="200" t="s">
        <v>349</v>
      </c>
      <c r="C95" s="182" t="str">
        <f>Data4!D$288</f>
        <v>-</v>
      </c>
      <c r="D95" s="66">
        <f>F95+NPV(FDN,G95:INDEX(G95:AJ95,PAL))</f>
        <v>0</v>
      </c>
      <c r="E95" s="170">
        <f t="shared" si="29"/>
        <v>0</v>
      </c>
      <c r="F95" s="170">
        <f>IF(ISERROR(Data4!M$288),0,Data4!M$288)</f>
        <v>0</v>
      </c>
      <c r="G95" s="170">
        <f>IF(ISERROR(Data4!N$288),0,Data4!N$288)</f>
        <v>0</v>
      </c>
      <c r="H95" s="170">
        <f>IF(ISERROR(Data4!O$288),0,Data4!O$288)</f>
        <v>0</v>
      </c>
      <c r="I95" s="170">
        <f>IF(ISERROR(Data4!P$288),0,Data4!P$288)</f>
        <v>0</v>
      </c>
      <c r="J95" s="170">
        <f>IF(ISERROR(Data4!Q$288),0,Data4!Q$288)</f>
        <v>0</v>
      </c>
      <c r="K95" s="170">
        <f>IF(ISERROR(Data4!R$288),0,Data4!R$288)</f>
        <v>0</v>
      </c>
      <c r="L95" s="170">
        <f>IF(ISERROR(Data4!S$288),0,Data4!S$288)</f>
        <v>0</v>
      </c>
      <c r="M95" s="170">
        <f>IF(ISERROR(Data4!T$288),0,Data4!T$288)</f>
        <v>0</v>
      </c>
      <c r="N95" s="170">
        <f>IF(ISERROR(Data4!U$288),0,Data4!U$288)</f>
        <v>0</v>
      </c>
      <c r="O95" s="170">
        <f>IF(ISERROR(Data4!V$288),0,Data4!V$288)</f>
        <v>0</v>
      </c>
      <c r="P95" s="170">
        <f>IF(ISERROR(Data4!W$288),0,Data4!W$288)</f>
        <v>0</v>
      </c>
      <c r="Q95" s="170">
        <f>IF(ISERROR(Data4!X$288),0,Data4!X$288)</f>
        <v>0</v>
      </c>
      <c r="R95" s="170">
        <f>IF(ISERROR(Data4!Y$288),0,Data4!Y$288)</f>
        <v>0</v>
      </c>
      <c r="S95" s="170">
        <f>IF(ISERROR(Data4!Z$288),0,Data4!Z$288)</f>
        <v>0</v>
      </c>
      <c r="T95" s="170">
        <f>IF(ISERROR(Data4!AA$288),0,Data4!AA$288)</f>
        <v>0</v>
      </c>
      <c r="U95" s="170">
        <f>IF(ISERROR(Data4!AB$288),0,Data4!AB$288)</f>
        <v>0</v>
      </c>
      <c r="V95" s="170">
        <f>IF(ISERROR(Data4!AC$288),0,Data4!AC$288)</f>
        <v>0</v>
      </c>
      <c r="W95" s="170">
        <f>IF(ISERROR(Data4!AD$288),0,Data4!AD$288)</f>
        <v>0</v>
      </c>
      <c r="X95" s="170">
        <f>IF(ISERROR(Data4!AE$288),0,Data4!AE$288)</f>
        <v>0</v>
      </c>
      <c r="Y95" s="170">
        <f>IF(ISERROR(Data4!AF$288),0,Data4!AF$288)</f>
        <v>0</v>
      </c>
      <c r="Z95" s="170">
        <f>IF(ISERROR(Data4!AG$288),0,Data4!AG$288)</f>
        <v>0</v>
      </c>
      <c r="AA95" s="170">
        <f>IF(ISERROR(Data4!AH$288),0,Data4!AH$288)</f>
        <v>0</v>
      </c>
      <c r="AB95" s="170">
        <f>IF(ISERROR(Data4!AI$288),0,Data4!AI$288)</f>
        <v>0</v>
      </c>
      <c r="AC95" s="170">
        <f>IF(ISERROR(Data4!AJ$288),0,Data4!AJ$288)</f>
        <v>0</v>
      </c>
      <c r="AD95" s="170">
        <f>IF(ISERROR(Data4!AK$288),0,Data4!AK$288)</f>
        <v>0</v>
      </c>
      <c r="AE95" s="170">
        <f>IF(ISERROR(Data4!AL$288),0,Data4!AL$288)</f>
        <v>0</v>
      </c>
      <c r="AF95" s="170">
        <f>IF(ISERROR(Data4!AM$288),0,Data4!AM$288)</f>
        <v>0</v>
      </c>
      <c r="AG95" s="170">
        <f>IF(ISERROR(Data4!AN$288),0,Data4!AN$288)</f>
        <v>0</v>
      </c>
      <c r="AH95" s="170">
        <f>IF(ISERROR(Data4!AO$288),0,Data4!AO$288)</f>
        <v>0</v>
      </c>
      <c r="AI95" s="170">
        <f>IF(ISERROR(Data4!AP$288),0,Data4!AP$288)</f>
        <v>0</v>
      </c>
      <c r="AJ95" s="170">
        <f>IF(ISERROR(Data4!AQ$288),0,Data4!AQ$288)</f>
        <v>0</v>
      </c>
      <c r="AO95" s="3"/>
      <c r="AP95" s="3"/>
    </row>
    <row r="96" spans="2:42" hidden="1">
      <c r="B96" s="200" t="s">
        <v>350</v>
      </c>
      <c r="C96" s="182" t="str">
        <f>Data4!D$289</f>
        <v>-</v>
      </c>
      <c r="D96" s="66">
        <f>F96+NPV(FDN,G96:INDEX(G96:AJ96,PAL))</f>
        <v>0</v>
      </c>
      <c r="E96" s="170">
        <f t="shared" si="29"/>
        <v>0</v>
      </c>
      <c r="F96" s="170">
        <f>IF(ISERROR(Data4!M$289),0,Data4!M$289)</f>
        <v>0</v>
      </c>
      <c r="G96" s="170">
        <f>IF(ISERROR(Data4!N$289),0,Data4!N$289)</f>
        <v>0</v>
      </c>
      <c r="H96" s="170">
        <f>IF(ISERROR(Data4!O$289),0,Data4!O$289)</f>
        <v>0</v>
      </c>
      <c r="I96" s="170">
        <f>IF(ISERROR(Data4!P$289),0,Data4!P$289)</f>
        <v>0</v>
      </c>
      <c r="J96" s="170">
        <f>IF(ISERROR(Data4!Q$289),0,Data4!Q$289)</f>
        <v>0</v>
      </c>
      <c r="K96" s="170">
        <f>IF(ISERROR(Data4!R$289),0,Data4!R$289)</f>
        <v>0</v>
      </c>
      <c r="L96" s="170">
        <f>IF(ISERROR(Data4!S$289),0,Data4!S$289)</f>
        <v>0</v>
      </c>
      <c r="M96" s="170">
        <f>IF(ISERROR(Data4!T$289),0,Data4!T$289)</f>
        <v>0</v>
      </c>
      <c r="N96" s="170">
        <f>IF(ISERROR(Data4!U$289),0,Data4!U$289)</f>
        <v>0</v>
      </c>
      <c r="O96" s="170">
        <f>IF(ISERROR(Data4!V$289),0,Data4!V$289)</f>
        <v>0</v>
      </c>
      <c r="P96" s="170">
        <f>IF(ISERROR(Data4!W$289),0,Data4!W$289)</f>
        <v>0</v>
      </c>
      <c r="Q96" s="170">
        <f>IF(ISERROR(Data4!X$289),0,Data4!X$289)</f>
        <v>0</v>
      </c>
      <c r="R96" s="170">
        <f>IF(ISERROR(Data4!Y$289),0,Data4!Y$289)</f>
        <v>0</v>
      </c>
      <c r="S96" s="170">
        <f>IF(ISERROR(Data4!Z$289),0,Data4!Z$289)</f>
        <v>0</v>
      </c>
      <c r="T96" s="170">
        <f>IF(ISERROR(Data4!AA$289),0,Data4!AA$289)</f>
        <v>0</v>
      </c>
      <c r="U96" s="170">
        <f>IF(ISERROR(Data4!AB$289),0,Data4!AB$289)</f>
        <v>0</v>
      </c>
      <c r="V96" s="170">
        <f>IF(ISERROR(Data4!AC$289),0,Data4!AC$289)</f>
        <v>0</v>
      </c>
      <c r="W96" s="170">
        <f>IF(ISERROR(Data4!AD$289),0,Data4!AD$289)</f>
        <v>0</v>
      </c>
      <c r="X96" s="170">
        <f>IF(ISERROR(Data4!AE$289),0,Data4!AE$289)</f>
        <v>0</v>
      </c>
      <c r="Y96" s="170">
        <f>IF(ISERROR(Data4!AF$289),0,Data4!AF$289)</f>
        <v>0</v>
      </c>
      <c r="Z96" s="170">
        <f>IF(ISERROR(Data4!AG$289),0,Data4!AG$289)</f>
        <v>0</v>
      </c>
      <c r="AA96" s="170">
        <f>IF(ISERROR(Data4!AH$289),0,Data4!AH$289)</f>
        <v>0</v>
      </c>
      <c r="AB96" s="170">
        <f>IF(ISERROR(Data4!AI$289),0,Data4!AI$289)</f>
        <v>0</v>
      </c>
      <c r="AC96" s="170">
        <f>IF(ISERROR(Data4!AJ$289),0,Data4!AJ$289)</f>
        <v>0</v>
      </c>
      <c r="AD96" s="170">
        <f>IF(ISERROR(Data4!AK$289),0,Data4!AK$289)</f>
        <v>0</v>
      </c>
      <c r="AE96" s="170">
        <f>IF(ISERROR(Data4!AL$289),0,Data4!AL$289)</f>
        <v>0</v>
      </c>
      <c r="AF96" s="170">
        <f>IF(ISERROR(Data4!AM$289),0,Data4!AM$289)</f>
        <v>0</v>
      </c>
      <c r="AG96" s="170">
        <f>IF(ISERROR(Data4!AN$289),0,Data4!AN$289)</f>
        <v>0</v>
      </c>
      <c r="AH96" s="170">
        <f>IF(ISERROR(Data4!AO$289),0,Data4!AO$289)</f>
        <v>0</v>
      </c>
      <c r="AI96" s="170">
        <f>IF(ISERROR(Data4!AP$289),0,Data4!AP$289)</f>
        <v>0</v>
      </c>
      <c r="AJ96" s="170">
        <f>IF(ISERROR(Data4!AQ$289),0,Data4!AQ$289)</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Data4!D$291</f>
        <v>-</v>
      </c>
      <c r="D98" s="66">
        <f>F98+NPV(FDN,G98:INDEX(G98:AJ98,PAL))</f>
        <v>0</v>
      </c>
      <c r="E98" s="66">
        <f>SUMIF($F$5:$AJ$5,"&lt;="&amp;PAL,$F98:$AJ98)</f>
        <v>0</v>
      </c>
      <c r="F98" s="170">
        <f>IF(ISERROR(Data4!M$291),0,Data4!M$291)</f>
        <v>0</v>
      </c>
      <c r="G98" s="170">
        <f>IF(ISERROR(Data4!N$291),0,Data4!N$291)</f>
        <v>0</v>
      </c>
      <c r="H98" s="170">
        <f>IF(ISERROR(Data4!O$291),0,Data4!O$291)</f>
        <v>0</v>
      </c>
      <c r="I98" s="170">
        <f>IF(ISERROR(Data4!P$291),0,Data4!P$291)</f>
        <v>0</v>
      </c>
      <c r="J98" s="170">
        <f>IF(ISERROR(Data4!Q$291),0,Data4!Q$291)</f>
        <v>0</v>
      </c>
      <c r="K98" s="170">
        <f>IF(ISERROR(Data4!R$291),0,Data4!R$291)</f>
        <v>0</v>
      </c>
      <c r="L98" s="170">
        <f>IF(ISERROR(Data4!S$291),0,Data4!S$291)</f>
        <v>0</v>
      </c>
      <c r="M98" s="170">
        <f>IF(ISERROR(Data4!T$291),0,Data4!T$291)</f>
        <v>0</v>
      </c>
      <c r="N98" s="170">
        <f>IF(ISERROR(Data4!U$291),0,Data4!U$291)</f>
        <v>0</v>
      </c>
      <c r="O98" s="170">
        <f>IF(ISERROR(Data4!V$291),0,Data4!V$291)</f>
        <v>0</v>
      </c>
      <c r="P98" s="170">
        <f>IF(ISERROR(Data4!W$291),0,Data4!W$291)</f>
        <v>0</v>
      </c>
      <c r="Q98" s="170">
        <f>IF(ISERROR(Data4!X$291),0,Data4!X$291)</f>
        <v>0</v>
      </c>
      <c r="R98" s="170">
        <f>IF(ISERROR(Data4!Y$291),0,Data4!Y$291)</f>
        <v>0</v>
      </c>
      <c r="S98" s="170">
        <f>IF(ISERROR(Data4!Z$291),0,Data4!Z$291)</f>
        <v>0</v>
      </c>
      <c r="T98" s="170">
        <f>IF(ISERROR(Data4!AA$291),0,Data4!AA$291)</f>
        <v>0</v>
      </c>
      <c r="U98" s="170">
        <f>IF(ISERROR(Data4!AB$291),0,Data4!AB$291)</f>
        <v>0</v>
      </c>
      <c r="V98" s="170">
        <f>IF(ISERROR(Data4!AC$291),0,Data4!AC$291)</f>
        <v>0</v>
      </c>
      <c r="W98" s="170">
        <f>IF(ISERROR(Data4!AD$291),0,Data4!AD$291)</f>
        <v>0</v>
      </c>
      <c r="X98" s="170">
        <f>IF(ISERROR(Data4!AE$291),0,Data4!AE$291)</f>
        <v>0</v>
      </c>
      <c r="Y98" s="170">
        <f>IF(ISERROR(Data4!AF$291),0,Data4!AF$291)</f>
        <v>0</v>
      </c>
      <c r="Z98" s="170">
        <f>IF(ISERROR(Data4!AG$291),0,Data4!AG$291)</f>
        <v>0</v>
      </c>
      <c r="AA98" s="170">
        <f>IF(ISERROR(Data4!AH$291),0,Data4!AH$291)</f>
        <v>0</v>
      </c>
      <c r="AB98" s="170">
        <f>IF(ISERROR(Data4!AI$291),0,Data4!AI$291)</f>
        <v>0</v>
      </c>
      <c r="AC98" s="170">
        <f>IF(ISERROR(Data4!AJ$291),0,Data4!AJ$291)</f>
        <v>0</v>
      </c>
      <c r="AD98" s="170">
        <f>IF(ISERROR(Data4!AK$291),0,Data4!AK$291)</f>
        <v>0</v>
      </c>
      <c r="AE98" s="170">
        <f>IF(ISERROR(Data4!AL$291),0,Data4!AL$291)</f>
        <v>0</v>
      </c>
      <c r="AF98" s="170">
        <f>IF(ISERROR(Data4!AM$291),0,Data4!AM$291)</f>
        <v>0</v>
      </c>
      <c r="AG98" s="170">
        <f>IF(ISERROR(Data4!AN$291),0,Data4!AN$291)</f>
        <v>0</v>
      </c>
      <c r="AH98" s="170">
        <f>IF(ISERROR(Data4!AO$291),0,Data4!AO$291)</f>
        <v>0</v>
      </c>
      <c r="AI98" s="170">
        <f>IF(ISERROR(Data4!AP$291),0,Data4!AP$291)</f>
        <v>0</v>
      </c>
      <c r="AJ98" s="170">
        <f>IF(ISERROR(Data4!AQ$291),0,Data4!AQ$291)</f>
        <v>0</v>
      </c>
      <c r="AO98" s="3"/>
      <c r="AP98" s="3"/>
    </row>
    <row r="99" spans="2:42" hidden="1">
      <c r="B99" s="200" t="s">
        <v>352</v>
      </c>
      <c r="C99" s="182" t="str">
        <f>Data4!D$292</f>
        <v>-</v>
      </c>
      <c r="D99" s="66">
        <f>F99+NPV(FDN,G99:INDEX(G99:AJ99,PAL))</f>
        <v>0</v>
      </c>
      <c r="E99" s="66">
        <f>SUMIF($F$5:$AJ$5,"&lt;="&amp;PAL,$F99:$AJ99)</f>
        <v>0</v>
      </c>
      <c r="F99" s="170">
        <f>IF(ISERROR(Data4!M$292),0,Data4!M$292)</f>
        <v>0</v>
      </c>
      <c r="G99" s="170">
        <f>IF(ISERROR(Data4!N$292),0,Data4!N$292)</f>
        <v>0</v>
      </c>
      <c r="H99" s="170">
        <f>IF(ISERROR(Data4!O$292),0,Data4!O$292)</f>
        <v>0</v>
      </c>
      <c r="I99" s="170">
        <f>IF(ISERROR(Data4!P$292),0,Data4!P$292)</f>
        <v>0</v>
      </c>
      <c r="J99" s="170">
        <f>IF(ISERROR(Data4!Q$292),0,Data4!Q$292)</f>
        <v>0</v>
      </c>
      <c r="K99" s="170">
        <f>IF(ISERROR(Data4!R$292),0,Data4!R$292)</f>
        <v>0</v>
      </c>
      <c r="L99" s="170">
        <f>IF(ISERROR(Data4!S$292),0,Data4!S$292)</f>
        <v>0</v>
      </c>
      <c r="M99" s="170">
        <f>IF(ISERROR(Data4!T$292),0,Data4!T$292)</f>
        <v>0</v>
      </c>
      <c r="N99" s="170">
        <f>IF(ISERROR(Data4!U$292),0,Data4!U$292)</f>
        <v>0</v>
      </c>
      <c r="O99" s="170">
        <f>IF(ISERROR(Data4!V$292),0,Data4!V$292)</f>
        <v>0</v>
      </c>
      <c r="P99" s="170">
        <f>IF(ISERROR(Data4!W$292),0,Data4!W$292)</f>
        <v>0</v>
      </c>
      <c r="Q99" s="170">
        <f>IF(ISERROR(Data4!X$292),0,Data4!X$292)</f>
        <v>0</v>
      </c>
      <c r="R99" s="170">
        <f>IF(ISERROR(Data4!Y$292),0,Data4!Y$292)</f>
        <v>0</v>
      </c>
      <c r="S99" s="170">
        <f>IF(ISERROR(Data4!Z$292),0,Data4!Z$292)</f>
        <v>0</v>
      </c>
      <c r="T99" s="170">
        <f>IF(ISERROR(Data4!AA$292),0,Data4!AA$292)</f>
        <v>0</v>
      </c>
      <c r="U99" s="170">
        <f>IF(ISERROR(Data4!AB$292),0,Data4!AB$292)</f>
        <v>0</v>
      </c>
      <c r="V99" s="170">
        <f>IF(ISERROR(Data4!AC$292),0,Data4!AC$292)</f>
        <v>0</v>
      </c>
      <c r="W99" s="170">
        <f>IF(ISERROR(Data4!AD$292),0,Data4!AD$292)</f>
        <v>0</v>
      </c>
      <c r="X99" s="170">
        <f>IF(ISERROR(Data4!AE$292),0,Data4!AE$292)</f>
        <v>0</v>
      </c>
      <c r="Y99" s="170">
        <f>IF(ISERROR(Data4!AF$292),0,Data4!AF$292)</f>
        <v>0</v>
      </c>
      <c r="Z99" s="170">
        <f>IF(ISERROR(Data4!AG$292),0,Data4!AG$292)</f>
        <v>0</v>
      </c>
      <c r="AA99" s="170">
        <f>IF(ISERROR(Data4!AH$292),0,Data4!AH$292)</f>
        <v>0</v>
      </c>
      <c r="AB99" s="170">
        <f>IF(ISERROR(Data4!AI$292),0,Data4!AI$292)</f>
        <v>0</v>
      </c>
      <c r="AC99" s="170">
        <f>IF(ISERROR(Data4!AJ$292),0,Data4!AJ$292)</f>
        <v>0</v>
      </c>
      <c r="AD99" s="170">
        <f>IF(ISERROR(Data4!AK$292),0,Data4!AK$292)</f>
        <v>0</v>
      </c>
      <c r="AE99" s="170">
        <f>IF(ISERROR(Data4!AL$292),0,Data4!AL$292)</f>
        <v>0</v>
      </c>
      <c r="AF99" s="170">
        <f>IF(ISERROR(Data4!AM$292),0,Data4!AM$292)</f>
        <v>0</v>
      </c>
      <c r="AG99" s="170">
        <f>IF(ISERROR(Data4!AN$292),0,Data4!AN$292)</f>
        <v>0</v>
      </c>
      <c r="AH99" s="170">
        <f>IF(ISERROR(Data4!AO$292),0,Data4!AO$292)</f>
        <v>0</v>
      </c>
      <c r="AI99" s="170">
        <f>IF(ISERROR(Data4!AP$292),0,Data4!AP$292)</f>
        <v>0</v>
      </c>
      <c r="AJ99" s="170">
        <f>IF(ISERROR(Data4!AQ$292),0,Data4!AQ$292)</f>
        <v>0</v>
      </c>
      <c r="AO99" s="3"/>
      <c r="AP99" s="3"/>
    </row>
    <row r="100" spans="2:42" hidden="1">
      <c r="B100" s="200" t="s">
        <v>353</v>
      </c>
      <c r="C100" s="182" t="str">
        <f>Data4!D$293</f>
        <v>-</v>
      </c>
      <c r="D100" s="66">
        <f>F100+NPV(FDN,G100:INDEX(G100:AJ100,PAL))</f>
        <v>0</v>
      </c>
      <c r="E100" s="66">
        <f>SUMIF($F$5:$AJ$5,"&lt;="&amp;PAL,$F100:$AJ100)</f>
        <v>0</v>
      </c>
      <c r="F100" s="170">
        <f>IF(ISERROR(Data4!M$293),0,Data4!M$293)</f>
        <v>0</v>
      </c>
      <c r="G100" s="170">
        <f>IF(ISERROR(Data4!N$293),0,Data4!N$293)</f>
        <v>0</v>
      </c>
      <c r="H100" s="170">
        <f>IF(ISERROR(Data4!O$293),0,Data4!O$293)</f>
        <v>0</v>
      </c>
      <c r="I100" s="170">
        <f>IF(ISERROR(Data4!P$293),0,Data4!P$293)</f>
        <v>0</v>
      </c>
      <c r="J100" s="170">
        <f>IF(ISERROR(Data4!Q$293),0,Data4!Q$293)</f>
        <v>0</v>
      </c>
      <c r="K100" s="170">
        <f>IF(ISERROR(Data4!R$293),0,Data4!R$293)</f>
        <v>0</v>
      </c>
      <c r="L100" s="170">
        <f>IF(ISERROR(Data4!S$293),0,Data4!S$293)</f>
        <v>0</v>
      </c>
      <c r="M100" s="170">
        <f>IF(ISERROR(Data4!T$293),0,Data4!T$293)</f>
        <v>0</v>
      </c>
      <c r="N100" s="170">
        <f>IF(ISERROR(Data4!U$293),0,Data4!U$293)</f>
        <v>0</v>
      </c>
      <c r="O100" s="170">
        <f>IF(ISERROR(Data4!V$293),0,Data4!V$293)</f>
        <v>0</v>
      </c>
      <c r="P100" s="170">
        <f>IF(ISERROR(Data4!W$293),0,Data4!W$293)</f>
        <v>0</v>
      </c>
      <c r="Q100" s="170">
        <f>IF(ISERROR(Data4!X$293),0,Data4!X$293)</f>
        <v>0</v>
      </c>
      <c r="R100" s="170">
        <f>IF(ISERROR(Data4!Y$293),0,Data4!Y$293)</f>
        <v>0</v>
      </c>
      <c r="S100" s="170">
        <f>IF(ISERROR(Data4!Z$293),0,Data4!Z$293)</f>
        <v>0</v>
      </c>
      <c r="T100" s="170">
        <f>IF(ISERROR(Data4!AA$293),0,Data4!AA$293)</f>
        <v>0</v>
      </c>
      <c r="U100" s="170">
        <f>IF(ISERROR(Data4!AB$293),0,Data4!AB$293)</f>
        <v>0</v>
      </c>
      <c r="V100" s="170">
        <f>IF(ISERROR(Data4!AC$293),0,Data4!AC$293)</f>
        <v>0</v>
      </c>
      <c r="W100" s="170">
        <f>IF(ISERROR(Data4!AD$293),0,Data4!AD$293)</f>
        <v>0</v>
      </c>
      <c r="X100" s="170">
        <f>IF(ISERROR(Data4!AE$293),0,Data4!AE$293)</f>
        <v>0</v>
      </c>
      <c r="Y100" s="170">
        <f>IF(ISERROR(Data4!AF$293),0,Data4!AF$293)</f>
        <v>0</v>
      </c>
      <c r="Z100" s="170">
        <f>IF(ISERROR(Data4!AG$293),0,Data4!AG$293)</f>
        <v>0</v>
      </c>
      <c r="AA100" s="170">
        <f>IF(ISERROR(Data4!AH$293),0,Data4!AH$293)</f>
        <v>0</v>
      </c>
      <c r="AB100" s="170">
        <f>IF(ISERROR(Data4!AI$293),0,Data4!AI$293)</f>
        <v>0</v>
      </c>
      <c r="AC100" s="170">
        <f>IF(ISERROR(Data4!AJ$293),0,Data4!AJ$293)</f>
        <v>0</v>
      </c>
      <c r="AD100" s="170">
        <f>IF(ISERROR(Data4!AK$293),0,Data4!AK$293)</f>
        <v>0</v>
      </c>
      <c r="AE100" s="170">
        <f>IF(ISERROR(Data4!AL$293),0,Data4!AL$293)</f>
        <v>0</v>
      </c>
      <c r="AF100" s="170">
        <f>IF(ISERROR(Data4!AM$293),0,Data4!AM$293)</f>
        <v>0</v>
      </c>
      <c r="AG100" s="170">
        <f>IF(ISERROR(Data4!AN$293),0,Data4!AN$293)</f>
        <v>0</v>
      </c>
      <c r="AH100" s="170">
        <f>IF(ISERROR(Data4!AO$293),0,Data4!AO$293)</f>
        <v>0</v>
      </c>
      <c r="AI100" s="170">
        <f>IF(ISERROR(Data4!AP$293),0,Data4!AP$293)</f>
        <v>0</v>
      </c>
      <c r="AJ100" s="170">
        <f>IF(ISERROR(Data4!AQ$293),0,Data4!AQ$293)</f>
        <v>0</v>
      </c>
      <c r="AO100" s="3"/>
      <c r="AP100" s="3"/>
    </row>
  </sheetData>
  <sheetProtection algorithmName="SHA-512" hashValue="NMNWJ/Gdi222EnaiP91F2gGWNJ3CtjWCcxCihdnCTNs6vvBDJRNyQ/mhDCWa0/EuCVIgsfjdfBHNcTvsm+ZwrQ==" saltValue="rYjIrOehIV4zGw/FsVlwag==" spinCount="100000" sheet="1" objects="1" scenarios="1"/>
  <mergeCells count="5">
    <mergeCell ref="B86:C86"/>
    <mergeCell ref="C2:E2"/>
    <mergeCell ref="C3:E3"/>
    <mergeCell ref="C4:E4"/>
    <mergeCell ref="AP4:AY4"/>
  </mergeCells>
  <conditionalFormatting sqref="B7:C48 B56:C56 B49:B55 B57:B59">
    <cfRule type="expression" dxfId="69" priority="4" stopIfTrue="1">
      <formula>$AO7=1</formula>
    </cfRule>
  </conditionalFormatting>
  <conditionalFormatting sqref="C4:E4">
    <cfRule type="expression" dxfId="68" priority="3" stopIfTrue="1">
      <formula>LEN($C$4)&gt;0</formula>
    </cfRule>
  </conditionalFormatting>
  <conditionalFormatting sqref="B88:C100">
    <cfRule type="expression" dxfId="67" priority="5" stopIfTrue="1">
      <formula>#REF!=1</formula>
    </cfRule>
  </conditionalFormatting>
  <conditionalFormatting sqref="C57:C59">
    <cfRule type="expression" dxfId="66"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"""&amp;Data0!O22&amp;""""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Data4!D$295</f>
        <v>-</v>
      </c>
      <c r="D90" s="170">
        <f>F90+NPV(FDN,G90:INDEX(G90:AJ90,PAL))</f>
        <v>0</v>
      </c>
      <c r="E90" s="170">
        <f t="shared" ref="E90:E96" si="29">SUMIF($F$5:$AJ$5,"&lt;="&amp;PAL,$F90:$AJ90)</f>
        <v>0</v>
      </c>
      <c r="F90" s="170">
        <f>IF(ISERROR(Data4!M$295),0,Data4!M$295)</f>
        <v>0</v>
      </c>
      <c r="G90" s="170">
        <f>IF(ISERROR(Data4!N$295),0,Data4!N$295)</f>
        <v>0</v>
      </c>
      <c r="H90" s="170">
        <f>IF(ISERROR(Data4!O$295),0,Data4!O$295)</f>
        <v>0</v>
      </c>
      <c r="I90" s="170">
        <f>IF(ISERROR(Data4!P$295),0,Data4!P$295)</f>
        <v>0</v>
      </c>
      <c r="J90" s="170">
        <f>IF(ISERROR(Data4!Q$295),0,Data4!Q$295)</f>
        <v>0</v>
      </c>
      <c r="K90" s="170">
        <f>IF(ISERROR(Data4!R$295),0,Data4!R$295)</f>
        <v>0</v>
      </c>
      <c r="L90" s="170">
        <f>IF(ISERROR(Data4!S$295),0,Data4!S$295)</f>
        <v>0</v>
      </c>
      <c r="M90" s="170">
        <f>IF(ISERROR(Data4!T$295),0,Data4!T$295)</f>
        <v>0</v>
      </c>
      <c r="N90" s="170">
        <f>IF(ISERROR(Data4!U$295),0,Data4!U$295)</f>
        <v>0</v>
      </c>
      <c r="O90" s="170">
        <f>IF(ISERROR(Data4!V$295),0,Data4!V$295)</f>
        <v>0</v>
      </c>
      <c r="P90" s="170">
        <f>IF(ISERROR(Data4!W$295),0,Data4!W$295)</f>
        <v>0</v>
      </c>
      <c r="Q90" s="170">
        <f>IF(ISERROR(Data4!X$295),0,Data4!X$295)</f>
        <v>0</v>
      </c>
      <c r="R90" s="170">
        <f>IF(ISERROR(Data4!Y$295),0,Data4!Y$295)</f>
        <v>0</v>
      </c>
      <c r="S90" s="170">
        <f>IF(ISERROR(Data4!Z$295),0,Data4!Z$295)</f>
        <v>0</v>
      </c>
      <c r="T90" s="170">
        <f>IF(ISERROR(Data4!AA$295),0,Data4!AA$295)</f>
        <v>0</v>
      </c>
      <c r="U90" s="170">
        <f>IF(ISERROR(Data4!AB$295),0,Data4!AB$295)</f>
        <v>0</v>
      </c>
      <c r="V90" s="170">
        <f>IF(ISERROR(Data4!AC$295),0,Data4!AC$295)</f>
        <v>0</v>
      </c>
      <c r="W90" s="170">
        <f>IF(ISERROR(Data4!AD$295),0,Data4!AD$295)</f>
        <v>0</v>
      </c>
      <c r="X90" s="170">
        <f>IF(ISERROR(Data4!AE$295),0,Data4!AE$295)</f>
        <v>0</v>
      </c>
      <c r="Y90" s="170">
        <f>IF(ISERROR(Data4!AF$295),0,Data4!AF$295)</f>
        <v>0</v>
      </c>
      <c r="Z90" s="170">
        <f>IF(ISERROR(Data4!AG$295),0,Data4!AG$295)</f>
        <v>0</v>
      </c>
      <c r="AA90" s="170">
        <f>IF(ISERROR(Data4!AH$295),0,Data4!AH$295)</f>
        <v>0</v>
      </c>
      <c r="AB90" s="170">
        <f>IF(ISERROR(Data4!AI$295),0,Data4!AI$295)</f>
        <v>0</v>
      </c>
      <c r="AC90" s="170">
        <f>IF(ISERROR(Data4!AJ$295),0,Data4!AJ$295)</f>
        <v>0</v>
      </c>
      <c r="AD90" s="170">
        <f>IF(ISERROR(Data4!AK$295),0,Data4!AK$295)</f>
        <v>0</v>
      </c>
      <c r="AE90" s="170">
        <f>IF(ISERROR(Data4!AL$295),0,Data4!AL$295)</f>
        <v>0</v>
      </c>
      <c r="AF90" s="170">
        <f>IF(ISERROR(Data4!AM$295),0,Data4!AM$295)</f>
        <v>0</v>
      </c>
      <c r="AG90" s="170">
        <f>IF(ISERROR(Data4!AN$295),0,Data4!AN$295)</f>
        <v>0</v>
      </c>
      <c r="AH90" s="170">
        <f>IF(ISERROR(Data4!AO$295),0,Data4!AO$295)</f>
        <v>0</v>
      </c>
      <c r="AI90" s="170">
        <f>IF(ISERROR(Data4!AP$295),0,Data4!AP$295)</f>
        <v>0</v>
      </c>
      <c r="AJ90" s="170">
        <f>IF(ISERROR(Data4!AQ$295),0,Data4!AQ$295)</f>
        <v>0</v>
      </c>
      <c r="AO90" s="3"/>
      <c r="AP90" s="3"/>
    </row>
    <row r="91" spans="2:42" hidden="1">
      <c r="B91" s="200" t="s">
        <v>52</v>
      </c>
      <c r="C91" s="182" t="str">
        <f>Data4!D$296</f>
        <v>-</v>
      </c>
      <c r="D91" s="66">
        <f>F91+NPV(FDN,G91:INDEX(G91:AJ91,PAL))</f>
        <v>0</v>
      </c>
      <c r="E91" s="170">
        <f t="shared" si="29"/>
        <v>0</v>
      </c>
      <c r="F91" s="170">
        <f>IF(ISERROR(Data4!M$296),0,Data4!M$296)</f>
        <v>0</v>
      </c>
      <c r="G91" s="170">
        <f>IF(ISERROR(Data4!N$296),0,Data4!N$296)</f>
        <v>0</v>
      </c>
      <c r="H91" s="170">
        <f>IF(ISERROR(Data4!O$296),0,Data4!O$296)</f>
        <v>0</v>
      </c>
      <c r="I91" s="170">
        <f>IF(ISERROR(Data4!P$296),0,Data4!P$296)</f>
        <v>0</v>
      </c>
      <c r="J91" s="170">
        <f>IF(ISERROR(Data4!Q$296),0,Data4!Q$296)</f>
        <v>0</v>
      </c>
      <c r="K91" s="170">
        <f>IF(ISERROR(Data4!R$296),0,Data4!R$296)</f>
        <v>0</v>
      </c>
      <c r="L91" s="170">
        <f>IF(ISERROR(Data4!S$296),0,Data4!S$296)</f>
        <v>0</v>
      </c>
      <c r="M91" s="170">
        <f>IF(ISERROR(Data4!T$296),0,Data4!T$296)</f>
        <v>0</v>
      </c>
      <c r="N91" s="170">
        <f>IF(ISERROR(Data4!U$296),0,Data4!U$296)</f>
        <v>0</v>
      </c>
      <c r="O91" s="170">
        <f>IF(ISERROR(Data4!V$296),0,Data4!V$296)</f>
        <v>0</v>
      </c>
      <c r="P91" s="170">
        <f>IF(ISERROR(Data4!W$296),0,Data4!W$296)</f>
        <v>0</v>
      </c>
      <c r="Q91" s="170">
        <f>IF(ISERROR(Data4!X$296),0,Data4!X$296)</f>
        <v>0</v>
      </c>
      <c r="R91" s="170">
        <f>IF(ISERROR(Data4!Y$296),0,Data4!Y$296)</f>
        <v>0</v>
      </c>
      <c r="S91" s="170">
        <f>IF(ISERROR(Data4!Z$296),0,Data4!Z$296)</f>
        <v>0</v>
      </c>
      <c r="T91" s="170">
        <f>IF(ISERROR(Data4!AA$296),0,Data4!AA$296)</f>
        <v>0</v>
      </c>
      <c r="U91" s="170">
        <f>IF(ISERROR(Data4!AB$296),0,Data4!AB$296)</f>
        <v>0</v>
      </c>
      <c r="V91" s="170">
        <f>IF(ISERROR(Data4!AC$296),0,Data4!AC$296)</f>
        <v>0</v>
      </c>
      <c r="W91" s="170">
        <f>IF(ISERROR(Data4!AD$296),0,Data4!AD$296)</f>
        <v>0</v>
      </c>
      <c r="X91" s="170">
        <f>IF(ISERROR(Data4!AE$296),0,Data4!AE$296)</f>
        <v>0</v>
      </c>
      <c r="Y91" s="170">
        <f>IF(ISERROR(Data4!AF$296),0,Data4!AF$296)</f>
        <v>0</v>
      </c>
      <c r="Z91" s="170">
        <f>IF(ISERROR(Data4!AG$296),0,Data4!AG$296)</f>
        <v>0</v>
      </c>
      <c r="AA91" s="170">
        <f>IF(ISERROR(Data4!AH$296),0,Data4!AH$296)</f>
        <v>0</v>
      </c>
      <c r="AB91" s="170">
        <f>IF(ISERROR(Data4!AI$296),0,Data4!AI$296)</f>
        <v>0</v>
      </c>
      <c r="AC91" s="170">
        <f>IF(ISERROR(Data4!AJ$296),0,Data4!AJ$296)</f>
        <v>0</v>
      </c>
      <c r="AD91" s="170">
        <f>IF(ISERROR(Data4!AK$296),0,Data4!AK$296)</f>
        <v>0</v>
      </c>
      <c r="AE91" s="170">
        <f>IF(ISERROR(Data4!AL$296),0,Data4!AL$296)</f>
        <v>0</v>
      </c>
      <c r="AF91" s="170">
        <f>IF(ISERROR(Data4!AM$296),0,Data4!AM$296)</f>
        <v>0</v>
      </c>
      <c r="AG91" s="170">
        <f>IF(ISERROR(Data4!AN$296),0,Data4!AN$296)</f>
        <v>0</v>
      </c>
      <c r="AH91" s="170">
        <f>IF(ISERROR(Data4!AO$296),0,Data4!AO$296)</f>
        <v>0</v>
      </c>
      <c r="AI91" s="170">
        <f>IF(ISERROR(Data4!AP$296),0,Data4!AP$296)</f>
        <v>0</v>
      </c>
      <c r="AJ91" s="170">
        <f>IF(ISERROR(Data4!AQ$296),0,Data4!AQ$296)</f>
        <v>0</v>
      </c>
      <c r="AO91" s="3"/>
      <c r="AP91" s="3"/>
    </row>
    <row r="92" spans="2:42" hidden="1">
      <c r="B92" s="200" t="s">
        <v>346</v>
      </c>
      <c r="C92" s="182" t="str">
        <f>Data4!D$297</f>
        <v>-</v>
      </c>
      <c r="D92" s="66">
        <f>F92+NPV(FDN,G92:INDEX(G92:AJ92,PAL))</f>
        <v>0</v>
      </c>
      <c r="E92" s="170">
        <f t="shared" si="29"/>
        <v>0</v>
      </c>
      <c r="F92" s="170">
        <f>IF(ISERROR(Data4!M$297),0,Data4!M$297)</f>
        <v>0</v>
      </c>
      <c r="G92" s="170">
        <f>IF(ISERROR(Data4!N$297),0,Data4!N$297)</f>
        <v>0</v>
      </c>
      <c r="H92" s="170">
        <f>IF(ISERROR(Data4!O$297),0,Data4!O$297)</f>
        <v>0</v>
      </c>
      <c r="I92" s="170">
        <f>IF(ISERROR(Data4!P$297),0,Data4!P$297)</f>
        <v>0</v>
      </c>
      <c r="J92" s="170">
        <f>IF(ISERROR(Data4!Q$297),0,Data4!Q$297)</f>
        <v>0</v>
      </c>
      <c r="K92" s="170">
        <f>IF(ISERROR(Data4!R$297),0,Data4!R$297)</f>
        <v>0</v>
      </c>
      <c r="L92" s="170">
        <f>IF(ISERROR(Data4!S$297),0,Data4!S$297)</f>
        <v>0</v>
      </c>
      <c r="M92" s="170">
        <f>IF(ISERROR(Data4!T$297),0,Data4!T$297)</f>
        <v>0</v>
      </c>
      <c r="N92" s="170">
        <f>IF(ISERROR(Data4!U$297),0,Data4!U$297)</f>
        <v>0</v>
      </c>
      <c r="O92" s="170">
        <f>IF(ISERROR(Data4!V$297),0,Data4!V$297)</f>
        <v>0</v>
      </c>
      <c r="P92" s="170">
        <f>IF(ISERROR(Data4!W$297),0,Data4!W$297)</f>
        <v>0</v>
      </c>
      <c r="Q92" s="170">
        <f>IF(ISERROR(Data4!X$297),0,Data4!X$297)</f>
        <v>0</v>
      </c>
      <c r="R92" s="170">
        <f>IF(ISERROR(Data4!Y$297),0,Data4!Y$297)</f>
        <v>0</v>
      </c>
      <c r="S92" s="170">
        <f>IF(ISERROR(Data4!Z$297),0,Data4!Z$297)</f>
        <v>0</v>
      </c>
      <c r="T92" s="170">
        <f>IF(ISERROR(Data4!AA$297),0,Data4!AA$297)</f>
        <v>0</v>
      </c>
      <c r="U92" s="170">
        <f>IF(ISERROR(Data4!AB$297),0,Data4!AB$297)</f>
        <v>0</v>
      </c>
      <c r="V92" s="170">
        <f>IF(ISERROR(Data4!AC$297),0,Data4!AC$297)</f>
        <v>0</v>
      </c>
      <c r="W92" s="170">
        <f>IF(ISERROR(Data4!AD$297),0,Data4!AD$297)</f>
        <v>0</v>
      </c>
      <c r="X92" s="170">
        <f>IF(ISERROR(Data4!AE$297),0,Data4!AE$297)</f>
        <v>0</v>
      </c>
      <c r="Y92" s="170">
        <f>IF(ISERROR(Data4!AF$297),0,Data4!AF$297)</f>
        <v>0</v>
      </c>
      <c r="Z92" s="170">
        <f>IF(ISERROR(Data4!AG$297),0,Data4!AG$297)</f>
        <v>0</v>
      </c>
      <c r="AA92" s="170">
        <f>IF(ISERROR(Data4!AH$297),0,Data4!AH$297)</f>
        <v>0</v>
      </c>
      <c r="AB92" s="170">
        <f>IF(ISERROR(Data4!AI$297),0,Data4!AI$297)</f>
        <v>0</v>
      </c>
      <c r="AC92" s="170">
        <f>IF(ISERROR(Data4!AJ$297),0,Data4!AJ$297)</f>
        <v>0</v>
      </c>
      <c r="AD92" s="170">
        <f>IF(ISERROR(Data4!AK$297),0,Data4!AK$297)</f>
        <v>0</v>
      </c>
      <c r="AE92" s="170">
        <f>IF(ISERROR(Data4!AL$297),0,Data4!AL$297)</f>
        <v>0</v>
      </c>
      <c r="AF92" s="170">
        <f>IF(ISERROR(Data4!AM$297),0,Data4!AM$297)</f>
        <v>0</v>
      </c>
      <c r="AG92" s="170">
        <f>IF(ISERROR(Data4!AN$297),0,Data4!AN$297)</f>
        <v>0</v>
      </c>
      <c r="AH92" s="170">
        <f>IF(ISERROR(Data4!AO$297),0,Data4!AO$297)</f>
        <v>0</v>
      </c>
      <c r="AI92" s="170">
        <f>IF(ISERROR(Data4!AP$297),0,Data4!AP$297)</f>
        <v>0</v>
      </c>
      <c r="AJ92" s="170">
        <f>IF(ISERROR(Data4!AQ$297),0,Data4!AQ$297)</f>
        <v>0</v>
      </c>
      <c r="AO92" s="3"/>
      <c r="AP92" s="3"/>
    </row>
    <row r="93" spans="2:42" hidden="1">
      <c r="B93" s="200" t="s">
        <v>347</v>
      </c>
      <c r="C93" s="182" t="str">
        <f>Data4!D$298</f>
        <v>-</v>
      </c>
      <c r="D93" s="66">
        <f>F93+NPV(FDN,G93:INDEX(G93:AJ93,PAL))</f>
        <v>0</v>
      </c>
      <c r="E93" s="170">
        <f t="shared" si="29"/>
        <v>0</v>
      </c>
      <c r="F93" s="170">
        <f>IF(ISERROR(Data4!M$298),0,Data4!M$298)</f>
        <v>0</v>
      </c>
      <c r="G93" s="170">
        <f>IF(ISERROR(Data4!N$298),0,Data4!N$298)</f>
        <v>0</v>
      </c>
      <c r="H93" s="170">
        <f>IF(ISERROR(Data4!O$298),0,Data4!O$298)</f>
        <v>0</v>
      </c>
      <c r="I93" s="170">
        <f>IF(ISERROR(Data4!P$298),0,Data4!P$298)</f>
        <v>0</v>
      </c>
      <c r="J93" s="170">
        <f>IF(ISERROR(Data4!Q$298),0,Data4!Q$298)</f>
        <v>0</v>
      </c>
      <c r="K93" s="170">
        <f>IF(ISERROR(Data4!R$298),0,Data4!R$298)</f>
        <v>0</v>
      </c>
      <c r="L93" s="170">
        <f>IF(ISERROR(Data4!S$298),0,Data4!S$298)</f>
        <v>0</v>
      </c>
      <c r="M93" s="170">
        <f>IF(ISERROR(Data4!T$298),0,Data4!T$298)</f>
        <v>0</v>
      </c>
      <c r="N93" s="170">
        <f>IF(ISERROR(Data4!U$298),0,Data4!U$298)</f>
        <v>0</v>
      </c>
      <c r="O93" s="170">
        <f>IF(ISERROR(Data4!V$298),0,Data4!V$298)</f>
        <v>0</v>
      </c>
      <c r="P93" s="170">
        <f>IF(ISERROR(Data4!W$298),0,Data4!W$298)</f>
        <v>0</v>
      </c>
      <c r="Q93" s="170">
        <f>IF(ISERROR(Data4!X$298),0,Data4!X$298)</f>
        <v>0</v>
      </c>
      <c r="R93" s="170">
        <f>IF(ISERROR(Data4!Y$298),0,Data4!Y$298)</f>
        <v>0</v>
      </c>
      <c r="S93" s="170">
        <f>IF(ISERROR(Data4!Z$298),0,Data4!Z$298)</f>
        <v>0</v>
      </c>
      <c r="T93" s="170">
        <f>IF(ISERROR(Data4!AA$298),0,Data4!AA$298)</f>
        <v>0</v>
      </c>
      <c r="U93" s="170">
        <f>IF(ISERROR(Data4!AB$298),0,Data4!AB$298)</f>
        <v>0</v>
      </c>
      <c r="V93" s="170">
        <f>IF(ISERROR(Data4!AC$298),0,Data4!AC$298)</f>
        <v>0</v>
      </c>
      <c r="W93" s="170">
        <f>IF(ISERROR(Data4!AD$298),0,Data4!AD$298)</f>
        <v>0</v>
      </c>
      <c r="X93" s="170">
        <f>IF(ISERROR(Data4!AE$298),0,Data4!AE$298)</f>
        <v>0</v>
      </c>
      <c r="Y93" s="170">
        <f>IF(ISERROR(Data4!AF$298),0,Data4!AF$298)</f>
        <v>0</v>
      </c>
      <c r="Z93" s="170">
        <f>IF(ISERROR(Data4!AG$298),0,Data4!AG$298)</f>
        <v>0</v>
      </c>
      <c r="AA93" s="170">
        <f>IF(ISERROR(Data4!AH$298),0,Data4!AH$298)</f>
        <v>0</v>
      </c>
      <c r="AB93" s="170">
        <f>IF(ISERROR(Data4!AI$298),0,Data4!AI$298)</f>
        <v>0</v>
      </c>
      <c r="AC93" s="170">
        <f>IF(ISERROR(Data4!AJ$298),0,Data4!AJ$298)</f>
        <v>0</v>
      </c>
      <c r="AD93" s="170">
        <f>IF(ISERROR(Data4!AK$298),0,Data4!AK$298)</f>
        <v>0</v>
      </c>
      <c r="AE93" s="170">
        <f>IF(ISERROR(Data4!AL$298),0,Data4!AL$298)</f>
        <v>0</v>
      </c>
      <c r="AF93" s="170">
        <f>IF(ISERROR(Data4!AM$298),0,Data4!AM$298)</f>
        <v>0</v>
      </c>
      <c r="AG93" s="170">
        <f>IF(ISERROR(Data4!AN$298),0,Data4!AN$298)</f>
        <v>0</v>
      </c>
      <c r="AH93" s="170">
        <f>IF(ISERROR(Data4!AO$298),0,Data4!AO$298)</f>
        <v>0</v>
      </c>
      <c r="AI93" s="170">
        <f>IF(ISERROR(Data4!AP$298),0,Data4!AP$298)</f>
        <v>0</v>
      </c>
      <c r="AJ93" s="170">
        <f>IF(ISERROR(Data4!AQ$298),0,Data4!AQ$298)</f>
        <v>0</v>
      </c>
      <c r="AO93" s="3"/>
      <c r="AP93" s="3"/>
    </row>
    <row r="94" spans="2:42" hidden="1">
      <c r="B94" s="200" t="s">
        <v>348</v>
      </c>
      <c r="C94" s="182" t="str">
        <f>Data4!D$299</f>
        <v>-</v>
      </c>
      <c r="D94" s="66">
        <f>F94+NPV(FDN,G94:INDEX(G94:AJ94,PAL))</f>
        <v>0</v>
      </c>
      <c r="E94" s="170">
        <f t="shared" si="29"/>
        <v>0</v>
      </c>
      <c r="F94" s="170">
        <f>IF(ISERROR(Data4!M$299),0,Data4!M$299)</f>
        <v>0</v>
      </c>
      <c r="G94" s="170">
        <f>IF(ISERROR(Data4!N$299),0,Data4!N$299)</f>
        <v>0</v>
      </c>
      <c r="H94" s="170">
        <f>IF(ISERROR(Data4!O$299),0,Data4!O$299)</f>
        <v>0</v>
      </c>
      <c r="I94" s="170">
        <f>IF(ISERROR(Data4!P$299),0,Data4!P$299)</f>
        <v>0</v>
      </c>
      <c r="J94" s="170">
        <f>IF(ISERROR(Data4!Q$299),0,Data4!Q$299)</f>
        <v>0</v>
      </c>
      <c r="K94" s="170">
        <f>IF(ISERROR(Data4!R$299),0,Data4!R$299)</f>
        <v>0</v>
      </c>
      <c r="L94" s="170">
        <f>IF(ISERROR(Data4!S$299),0,Data4!S$299)</f>
        <v>0</v>
      </c>
      <c r="M94" s="170">
        <f>IF(ISERROR(Data4!T$299),0,Data4!T$299)</f>
        <v>0</v>
      </c>
      <c r="N94" s="170">
        <f>IF(ISERROR(Data4!U$299),0,Data4!U$299)</f>
        <v>0</v>
      </c>
      <c r="O94" s="170">
        <f>IF(ISERROR(Data4!V$299),0,Data4!V$299)</f>
        <v>0</v>
      </c>
      <c r="P94" s="170">
        <f>IF(ISERROR(Data4!W$299),0,Data4!W$299)</f>
        <v>0</v>
      </c>
      <c r="Q94" s="170">
        <f>IF(ISERROR(Data4!X$299),0,Data4!X$299)</f>
        <v>0</v>
      </c>
      <c r="R94" s="170">
        <f>IF(ISERROR(Data4!Y$299),0,Data4!Y$299)</f>
        <v>0</v>
      </c>
      <c r="S94" s="170">
        <f>IF(ISERROR(Data4!Z$299),0,Data4!Z$299)</f>
        <v>0</v>
      </c>
      <c r="T94" s="170">
        <f>IF(ISERROR(Data4!AA$299),0,Data4!AA$299)</f>
        <v>0</v>
      </c>
      <c r="U94" s="170">
        <f>IF(ISERROR(Data4!AB$299),0,Data4!AB$299)</f>
        <v>0</v>
      </c>
      <c r="V94" s="170">
        <f>IF(ISERROR(Data4!AC$299),0,Data4!AC$299)</f>
        <v>0</v>
      </c>
      <c r="W94" s="170">
        <f>IF(ISERROR(Data4!AD$299),0,Data4!AD$299)</f>
        <v>0</v>
      </c>
      <c r="X94" s="170">
        <f>IF(ISERROR(Data4!AE$299),0,Data4!AE$299)</f>
        <v>0</v>
      </c>
      <c r="Y94" s="170">
        <f>IF(ISERROR(Data4!AF$299),0,Data4!AF$299)</f>
        <v>0</v>
      </c>
      <c r="Z94" s="170">
        <f>IF(ISERROR(Data4!AG$299),0,Data4!AG$299)</f>
        <v>0</v>
      </c>
      <c r="AA94" s="170">
        <f>IF(ISERROR(Data4!AH$299),0,Data4!AH$299)</f>
        <v>0</v>
      </c>
      <c r="AB94" s="170">
        <f>IF(ISERROR(Data4!AI$299),0,Data4!AI$299)</f>
        <v>0</v>
      </c>
      <c r="AC94" s="170">
        <f>IF(ISERROR(Data4!AJ$299),0,Data4!AJ$299)</f>
        <v>0</v>
      </c>
      <c r="AD94" s="170">
        <f>IF(ISERROR(Data4!AK$299),0,Data4!AK$299)</f>
        <v>0</v>
      </c>
      <c r="AE94" s="170">
        <f>IF(ISERROR(Data4!AL$299),0,Data4!AL$299)</f>
        <v>0</v>
      </c>
      <c r="AF94" s="170">
        <f>IF(ISERROR(Data4!AM$299),0,Data4!AM$299)</f>
        <v>0</v>
      </c>
      <c r="AG94" s="170">
        <f>IF(ISERROR(Data4!AN$299),0,Data4!AN$299)</f>
        <v>0</v>
      </c>
      <c r="AH94" s="170">
        <f>IF(ISERROR(Data4!AO$299),0,Data4!AO$299)</f>
        <v>0</v>
      </c>
      <c r="AI94" s="170">
        <f>IF(ISERROR(Data4!AP$299),0,Data4!AP$299)</f>
        <v>0</v>
      </c>
      <c r="AJ94" s="170">
        <f>IF(ISERROR(Data4!AQ$299),0,Data4!AQ$299)</f>
        <v>0</v>
      </c>
      <c r="AO94" s="3"/>
      <c r="AP94" s="3"/>
    </row>
    <row r="95" spans="2:42" hidden="1">
      <c r="B95" s="200" t="s">
        <v>349</v>
      </c>
      <c r="C95" s="182" t="str">
        <f>Data4!D$300</f>
        <v>-</v>
      </c>
      <c r="D95" s="66">
        <f>F95+NPV(FDN,G95:INDEX(G95:AJ95,PAL))</f>
        <v>0</v>
      </c>
      <c r="E95" s="170">
        <f t="shared" si="29"/>
        <v>0</v>
      </c>
      <c r="F95" s="170">
        <f>IF(ISERROR(Data4!M$300),0,Data4!M$300)</f>
        <v>0</v>
      </c>
      <c r="G95" s="170">
        <f>IF(ISERROR(Data4!N$300),0,Data4!N$300)</f>
        <v>0</v>
      </c>
      <c r="H95" s="170">
        <f>IF(ISERROR(Data4!O$300),0,Data4!O$300)</f>
        <v>0</v>
      </c>
      <c r="I95" s="170">
        <f>IF(ISERROR(Data4!P$300),0,Data4!P$300)</f>
        <v>0</v>
      </c>
      <c r="J95" s="170">
        <f>IF(ISERROR(Data4!Q$300),0,Data4!Q$300)</f>
        <v>0</v>
      </c>
      <c r="K95" s="170">
        <f>IF(ISERROR(Data4!R$300),0,Data4!R$300)</f>
        <v>0</v>
      </c>
      <c r="L95" s="170">
        <f>IF(ISERROR(Data4!S$300),0,Data4!S$300)</f>
        <v>0</v>
      </c>
      <c r="M95" s="170">
        <f>IF(ISERROR(Data4!T$300),0,Data4!T$300)</f>
        <v>0</v>
      </c>
      <c r="N95" s="170">
        <f>IF(ISERROR(Data4!U$300),0,Data4!U$300)</f>
        <v>0</v>
      </c>
      <c r="O95" s="170">
        <f>IF(ISERROR(Data4!V$300),0,Data4!V$300)</f>
        <v>0</v>
      </c>
      <c r="P95" s="170">
        <f>IF(ISERROR(Data4!W$300),0,Data4!W$300)</f>
        <v>0</v>
      </c>
      <c r="Q95" s="170">
        <f>IF(ISERROR(Data4!X$300),0,Data4!X$300)</f>
        <v>0</v>
      </c>
      <c r="R95" s="170">
        <f>IF(ISERROR(Data4!Y$300),0,Data4!Y$300)</f>
        <v>0</v>
      </c>
      <c r="S95" s="170">
        <f>IF(ISERROR(Data4!Z$300),0,Data4!Z$300)</f>
        <v>0</v>
      </c>
      <c r="T95" s="170">
        <f>IF(ISERROR(Data4!AA$300),0,Data4!AA$300)</f>
        <v>0</v>
      </c>
      <c r="U95" s="170">
        <f>IF(ISERROR(Data4!AB$300),0,Data4!AB$300)</f>
        <v>0</v>
      </c>
      <c r="V95" s="170">
        <f>IF(ISERROR(Data4!AC$300),0,Data4!AC$300)</f>
        <v>0</v>
      </c>
      <c r="W95" s="170">
        <f>IF(ISERROR(Data4!AD$300),0,Data4!AD$300)</f>
        <v>0</v>
      </c>
      <c r="X95" s="170">
        <f>IF(ISERROR(Data4!AE$300),0,Data4!AE$300)</f>
        <v>0</v>
      </c>
      <c r="Y95" s="170">
        <f>IF(ISERROR(Data4!AF$300),0,Data4!AF$300)</f>
        <v>0</v>
      </c>
      <c r="Z95" s="170">
        <f>IF(ISERROR(Data4!AG$300),0,Data4!AG$300)</f>
        <v>0</v>
      </c>
      <c r="AA95" s="170">
        <f>IF(ISERROR(Data4!AH$300),0,Data4!AH$300)</f>
        <v>0</v>
      </c>
      <c r="AB95" s="170">
        <f>IF(ISERROR(Data4!AI$300),0,Data4!AI$300)</f>
        <v>0</v>
      </c>
      <c r="AC95" s="170">
        <f>IF(ISERROR(Data4!AJ$300),0,Data4!AJ$300)</f>
        <v>0</v>
      </c>
      <c r="AD95" s="170">
        <f>IF(ISERROR(Data4!AK$300),0,Data4!AK$300)</f>
        <v>0</v>
      </c>
      <c r="AE95" s="170">
        <f>IF(ISERROR(Data4!AL$300),0,Data4!AL$300)</f>
        <v>0</v>
      </c>
      <c r="AF95" s="170">
        <f>IF(ISERROR(Data4!AM$300),0,Data4!AM$300)</f>
        <v>0</v>
      </c>
      <c r="AG95" s="170">
        <f>IF(ISERROR(Data4!AN$300),0,Data4!AN$300)</f>
        <v>0</v>
      </c>
      <c r="AH95" s="170">
        <f>IF(ISERROR(Data4!AO$300),0,Data4!AO$300)</f>
        <v>0</v>
      </c>
      <c r="AI95" s="170">
        <f>IF(ISERROR(Data4!AP$300),0,Data4!AP$300)</f>
        <v>0</v>
      </c>
      <c r="AJ95" s="170">
        <f>IF(ISERROR(Data4!AQ$300),0,Data4!AQ$300)</f>
        <v>0</v>
      </c>
      <c r="AO95" s="3"/>
      <c r="AP95" s="3"/>
    </row>
    <row r="96" spans="2:42" hidden="1">
      <c r="B96" s="200" t="s">
        <v>350</v>
      </c>
      <c r="C96" s="182" t="str">
        <f>Data4!D$301</f>
        <v>-</v>
      </c>
      <c r="D96" s="66">
        <f>F96+NPV(FDN,G96:INDEX(G96:AJ96,PAL))</f>
        <v>0</v>
      </c>
      <c r="E96" s="170">
        <f t="shared" si="29"/>
        <v>0</v>
      </c>
      <c r="F96" s="170">
        <f>IF(ISERROR(Data4!M$301),0,Data4!M$301)</f>
        <v>0</v>
      </c>
      <c r="G96" s="170">
        <f>IF(ISERROR(Data4!N$301),0,Data4!N$301)</f>
        <v>0</v>
      </c>
      <c r="H96" s="170">
        <f>IF(ISERROR(Data4!O$301),0,Data4!O$301)</f>
        <v>0</v>
      </c>
      <c r="I96" s="170">
        <f>IF(ISERROR(Data4!P$301),0,Data4!P$301)</f>
        <v>0</v>
      </c>
      <c r="J96" s="170">
        <f>IF(ISERROR(Data4!Q$301),0,Data4!Q$301)</f>
        <v>0</v>
      </c>
      <c r="K96" s="170">
        <f>IF(ISERROR(Data4!R$301),0,Data4!R$301)</f>
        <v>0</v>
      </c>
      <c r="L96" s="170">
        <f>IF(ISERROR(Data4!S$301),0,Data4!S$301)</f>
        <v>0</v>
      </c>
      <c r="M96" s="170">
        <f>IF(ISERROR(Data4!T$301),0,Data4!T$301)</f>
        <v>0</v>
      </c>
      <c r="N96" s="170">
        <f>IF(ISERROR(Data4!U$301),0,Data4!U$301)</f>
        <v>0</v>
      </c>
      <c r="O96" s="170">
        <f>IF(ISERROR(Data4!V$301),0,Data4!V$301)</f>
        <v>0</v>
      </c>
      <c r="P96" s="170">
        <f>IF(ISERROR(Data4!W$301),0,Data4!W$301)</f>
        <v>0</v>
      </c>
      <c r="Q96" s="170">
        <f>IF(ISERROR(Data4!X$301),0,Data4!X$301)</f>
        <v>0</v>
      </c>
      <c r="R96" s="170">
        <f>IF(ISERROR(Data4!Y$301),0,Data4!Y$301)</f>
        <v>0</v>
      </c>
      <c r="S96" s="170">
        <f>IF(ISERROR(Data4!Z$301),0,Data4!Z$301)</f>
        <v>0</v>
      </c>
      <c r="T96" s="170">
        <f>IF(ISERROR(Data4!AA$301),0,Data4!AA$301)</f>
        <v>0</v>
      </c>
      <c r="U96" s="170">
        <f>IF(ISERROR(Data4!AB$301),0,Data4!AB$301)</f>
        <v>0</v>
      </c>
      <c r="V96" s="170">
        <f>IF(ISERROR(Data4!AC$301),0,Data4!AC$301)</f>
        <v>0</v>
      </c>
      <c r="W96" s="170">
        <f>IF(ISERROR(Data4!AD$301),0,Data4!AD$301)</f>
        <v>0</v>
      </c>
      <c r="X96" s="170">
        <f>IF(ISERROR(Data4!AE$301),0,Data4!AE$301)</f>
        <v>0</v>
      </c>
      <c r="Y96" s="170">
        <f>IF(ISERROR(Data4!AF$301),0,Data4!AF$301)</f>
        <v>0</v>
      </c>
      <c r="Z96" s="170">
        <f>IF(ISERROR(Data4!AG$301),0,Data4!AG$301)</f>
        <v>0</v>
      </c>
      <c r="AA96" s="170">
        <f>IF(ISERROR(Data4!AH$301),0,Data4!AH$301)</f>
        <v>0</v>
      </c>
      <c r="AB96" s="170">
        <f>IF(ISERROR(Data4!AI$301),0,Data4!AI$301)</f>
        <v>0</v>
      </c>
      <c r="AC96" s="170">
        <f>IF(ISERROR(Data4!AJ$301),0,Data4!AJ$301)</f>
        <v>0</v>
      </c>
      <c r="AD96" s="170">
        <f>IF(ISERROR(Data4!AK$301),0,Data4!AK$301)</f>
        <v>0</v>
      </c>
      <c r="AE96" s="170">
        <f>IF(ISERROR(Data4!AL$301),0,Data4!AL$301)</f>
        <v>0</v>
      </c>
      <c r="AF96" s="170">
        <f>IF(ISERROR(Data4!AM$301),0,Data4!AM$301)</f>
        <v>0</v>
      </c>
      <c r="AG96" s="170">
        <f>IF(ISERROR(Data4!AN$301),0,Data4!AN$301)</f>
        <v>0</v>
      </c>
      <c r="AH96" s="170">
        <f>IF(ISERROR(Data4!AO$301),0,Data4!AO$301)</f>
        <v>0</v>
      </c>
      <c r="AI96" s="170">
        <f>IF(ISERROR(Data4!AP$301),0,Data4!AP$301)</f>
        <v>0</v>
      </c>
      <c r="AJ96" s="170">
        <f>IF(ISERROR(Data4!AQ$301),0,Data4!AQ$301)</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Data4!D$303</f>
        <v>-</v>
      </c>
      <c r="D98" s="66">
        <f>F98+NPV(FDN,G98:INDEX(G98:AJ98,PAL))</f>
        <v>0</v>
      </c>
      <c r="E98" s="66">
        <f>SUMIF($F$5:$AJ$5,"&lt;="&amp;PAL,$F98:$AJ98)</f>
        <v>0</v>
      </c>
      <c r="F98" s="170">
        <f>IF(ISERROR(Data4!M$303),0,Data4!M$303)</f>
        <v>0</v>
      </c>
      <c r="G98" s="170">
        <f>IF(ISERROR(Data4!N$303),0,Data4!N$303)</f>
        <v>0</v>
      </c>
      <c r="H98" s="170">
        <f>IF(ISERROR(Data4!O$303),0,Data4!O$303)</f>
        <v>0</v>
      </c>
      <c r="I98" s="170">
        <f>IF(ISERROR(Data4!P$303),0,Data4!P$303)</f>
        <v>0</v>
      </c>
      <c r="J98" s="170">
        <f>IF(ISERROR(Data4!Q$303),0,Data4!Q$303)</f>
        <v>0</v>
      </c>
      <c r="K98" s="170">
        <f>IF(ISERROR(Data4!R$303),0,Data4!R$303)</f>
        <v>0</v>
      </c>
      <c r="L98" s="170">
        <f>IF(ISERROR(Data4!S$303),0,Data4!S$303)</f>
        <v>0</v>
      </c>
      <c r="M98" s="170">
        <f>IF(ISERROR(Data4!T$303),0,Data4!T$303)</f>
        <v>0</v>
      </c>
      <c r="N98" s="170">
        <f>IF(ISERROR(Data4!U$303),0,Data4!U$303)</f>
        <v>0</v>
      </c>
      <c r="O98" s="170">
        <f>IF(ISERROR(Data4!V$303),0,Data4!V$303)</f>
        <v>0</v>
      </c>
      <c r="P98" s="170">
        <f>IF(ISERROR(Data4!W$303),0,Data4!W$303)</f>
        <v>0</v>
      </c>
      <c r="Q98" s="170">
        <f>IF(ISERROR(Data4!X$303),0,Data4!X$303)</f>
        <v>0</v>
      </c>
      <c r="R98" s="170">
        <f>IF(ISERROR(Data4!Y$303),0,Data4!Y$303)</f>
        <v>0</v>
      </c>
      <c r="S98" s="170">
        <f>IF(ISERROR(Data4!Z$303),0,Data4!Z$303)</f>
        <v>0</v>
      </c>
      <c r="T98" s="170">
        <f>IF(ISERROR(Data4!AA$303),0,Data4!AA$303)</f>
        <v>0</v>
      </c>
      <c r="U98" s="170">
        <f>IF(ISERROR(Data4!AB$303),0,Data4!AB$303)</f>
        <v>0</v>
      </c>
      <c r="V98" s="170">
        <f>IF(ISERROR(Data4!AC$303),0,Data4!AC$303)</f>
        <v>0</v>
      </c>
      <c r="W98" s="170">
        <f>IF(ISERROR(Data4!AD$303),0,Data4!AD$303)</f>
        <v>0</v>
      </c>
      <c r="X98" s="170">
        <f>IF(ISERROR(Data4!AE$303),0,Data4!AE$303)</f>
        <v>0</v>
      </c>
      <c r="Y98" s="170">
        <f>IF(ISERROR(Data4!AF$303),0,Data4!AF$303)</f>
        <v>0</v>
      </c>
      <c r="Z98" s="170">
        <f>IF(ISERROR(Data4!AG$303),0,Data4!AG$303)</f>
        <v>0</v>
      </c>
      <c r="AA98" s="170">
        <f>IF(ISERROR(Data4!AH$303),0,Data4!AH$303)</f>
        <v>0</v>
      </c>
      <c r="AB98" s="170">
        <f>IF(ISERROR(Data4!AI$303),0,Data4!AI$303)</f>
        <v>0</v>
      </c>
      <c r="AC98" s="170">
        <f>IF(ISERROR(Data4!AJ$303),0,Data4!AJ$303)</f>
        <v>0</v>
      </c>
      <c r="AD98" s="170">
        <f>IF(ISERROR(Data4!AK$303),0,Data4!AK$303)</f>
        <v>0</v>
      </c>
      <c r="AE98" s="170">
        <f>IF(ISERROR(Data4!AL$303),0,Data4!AL$303)</f>
        <v>0</v>
      </c>
      <c r="AF98" s="170">
        <f>IF(ISERROR(Data4!AM$303),0,Data4!AM$303)</f>
        <v>0</v>
      </c>
      <c r="AG98" s="170">
        <f>IF(ISERROR(Data4!AN$303),0,Data4!AN$303)</f>
        <v>0</v>
      </c>
      <c r="AH98" s="170">
        <f>IF(ISERROR(Data4!AO$303),0,Data4!AO$303)</f>
        <v>0</v>
      </c>
      <c r="AI98" s="170">
        <f>IF(ISERROR(Data4!AP$303),0,Data4!AP$303)</f>
        <v>0</v>
      </c>
      <c r="AJ98" s="170">
        <f>IF(ISERROR(Data4!AQ$303),0,Data4!AQ$303)</f>
        <v>0</v>
      </c>
      <c r="AO98" s="3"/>
      <c r="AP98" s="3"/>
    </row>
    <row r="99" spans="2:42" hidden="1">
      <c r="B99" s="200" t="s">
        <v>352</v>
      </c>
      <c r="C99" s="182" t="str">
        <f>Data4!D$304</f>
        <v>-</v>
      </c>
      <c r="D99" s="66">
        <f>F99+NPV(FDN,G99:INDEX(G99:AJ99,PAL))</f>
        <v>0</v>
      </c>
      <c r="E99" s="66">
        <f>SUMIF($F$5:$AJ$5,"&lt;="&amp;PAL,$F99:$AJ99)</f>
        <v>0</v>
      </c>
      <c r="F99" s="170">
        <f>IF(ISERROR(Data4!M$304),0,Data4!M$304)</f>
        <v>0</v>
      </c>
      <c r="G99" s="170">
        <f>IF(ISERROR(Data4!N$304),0,Data4!N$304)</f>
        <v>0</v>
      </c>
      <c r="H99" s="170">
        <f>IF(ISERROR(Data4!O$304),0,Data4!O$304)</f>
        <v>0</v>
      </c>
      <c r="I99" s="170">
        <f>IF(ISERROR(Data4!P$304),0,Data4!P$304)</f>
        <v>0</v>
      </c>
      <c r="J99" s="170">
        <f>IF(ISERROR(Data4!Q$304),0,Data4!Q$304)</f>
        <v>0</v>
      </c>
      <c r="K99" s="170">
        <f>IF(ISERROR(Data4!R$304),0,Data4!R$304)</f>
        <v>0</v>
      </c>
      <c r="L99" s="170">
        <f>IF(ISERROR(Data4!S$304),0,Data4!S$304)</f>
        <v>0</v>
      </c>
      <c r="M99" s="170">
        <f>IF(ISERROR(Data4!T$304),0,Data4!T$304)</f>
        <v>0</v>
      </c>
      <c r="N99" s="170">
        <f>IF(ISERROR(Data4!U$304),0,Data4!U$304)</f>
        <v>0</v>
      </c>
      <c r="O99" s="170">
        <f>IF(ISERROR(Data4!V$304),0,Data4!V$304)</f>
        <v>0</v>
      </c>
      <c r="P99" s="170">
        <f>IF(ISERROR(Data4!W$304),0,Data4!W$304)</f>
        <v>0</v>
      </c>
      <c r="Q99" s="170">
        <f>IF(ISERROR(Data4!X$304),0,Data4!X$304)</f>
        <v>0</v>
      </c>
      <c r="R99" s="170">
        <f>IF(ISERROR(Data4!Y$304),0,Data4!Y$304)</f>
        <v>0</v>
      </c>
      <c r="S99" s="170">
        <f>IF(ISERROR(Data4!Z$304),0,Data4!Z$304)</f>
        <v>0</v>
      </c>
      <c r="T99" s="170">
        <f>IF(ISERROR(Data4!AA$304),0,Data4!AA$304)</f>
        <v>0</v>
      </c>
      <c r="U99" s="170">
        <f>IF(ISERROR(Data4!AB$304),0,Data4!AB$304)</f>
        <v>0</v>
      </c>
      <c r="V99" s="170">
        <f>IF(ISERROR(Data4!AC$304),0,Data4!AC$304)</f>
        <v>0</v>
      </c>
      <c r="W99" s="170">
        <f>IF(ISERROR(Data4!AD$304),0,Data4!AD$304)</f>
        <v>0</v>
      </c>
      <c r="X99" s="170">
        <f>IF(ISERROR(Data4!AE$304),0,Data4!AE$304)</f>
        <v>0</v>
      </c>
      <c r="Y99" s="170">
        <f>IF(ISERROR(Data4!AF$304),0,Data4!AF$304)</f>
        <v>0</v>
      </c>
      <c r="Z99" s="170">
        <f>IF(ISERROR(Data4!AG$304),0,Data4!AG$304)</f>
        <v>0</v>
      </c>
      <c r="AA99" s="170">
        <f>IF(ISERROR(Data4!AH$304),0,Data4!AH$304)</f>
        <v>0</v>
      </c>
      <c r="AB99" s="170">
        <f>IF(ISERROR(Data4!AI$304),0,Data4!AI$304)</f>
        <v>0</v>
      </c>
      <c r="AC99" s="170">
        <f>IF(ISERROR(Data4!AJ$304),0,Data4!AJ$304)</f>
        <v>0</v>
      </c>
      <c r="AD99" s="170">
        <f>IF(ISERROR(Data4!AK$304),0,Data4!AK$304)</f>
        <v>0</v>
      </c>
      <c r="AE99" s="170">
        <f>IF(ISERROR(Data4!AL$304),0,Data4!AL$304)</f>
        <v>0</v>
      </c>
      <c r="AF99" s="170">
        <f>IF(ISERROR(Data4!AM$304),0,Data4!AM$304)</f>
        <v>0</v>
      </c>
      <c r="AG99" s="170">
        <f>IF(ISERROR(Data4!AN$304),0,Data4!AN$304)</f>
        <v>0</v>
      </c>
      <c r="AH99" s="170">
        <f>IF(ISERROR(Data4!AO$304),0,Data4!AO$304)</f>
        <v>0</v>
      </c>
      <c r="AI99" s="170">
        <f>IF(ISERROR(Data4!AP$304),0,Data4!AP$304)</f>
        <v>0</v>
      </c>
      <c r="AJ99" s="170">
        <f>IF(ISERROR(Data4!AQ$304),0,Data4!AQ$304)</f>
        <v>0</v>
      </c>
      <c r="AO99" s="3"/>
      <c r="AP99" s="3"/>
    </row>
    <row r="100" spans="2:42" hidden="1">
      <c r="B100" s="200" t="s">
        <v>353</v>
      </c>
      <c r="C100" s="182" t="str">
        <f>Data4!D$305</f>
        <v>-</v>
      </c>
      <c r="D100" s="66">
        <f>F100+NPV(FDN,G100:INDEX(G100:AJ100,PAL))</f>
        <v>0</v>
      </c>
      <c r="E100" s="66">
        <f>SUMIF($F$5:$AJ$5,"&lt;="&amp;PAL,$F100:$AJ100)</f>
        <v>0</v>
      </c>
      <c r="F100" s="170">
        <f>IF(ISERROR(Data4!M$305),0,Data4!M$305)</f>
        <v>0</v>
      </c>
      <c r="G100" s="170">
        <f>IF(ISERROR(Data4!N$305),0,Data4!N$305)</f>
        <v>0</v>
      </c>
      <c r="H100" s="170">
        <f>IF(ISERROR(Data4!O$305),0,Data4!O$305)</f>
        <v>0</v>
      </c>
      <c r="I100" s="170">
        <f>IF(ISERROR(Data4!P$305),0,Data4!P$305)</f>
        <v>0</v>
      </c>
      <c r="J100" s="170">
        <f>IF(ISERROR(Data4!Q$305),0,Data4!Q$305)</f>
        <v>0</v>
      </c>
      <c r="K100" s="170">
        <f>IF(ISERROR(Data4!R$305),0,Data4!R$305)</f>
        <v>0</v>
      </c>
      <c r="L100" s="170">
        <f>IF(ISERROR(Data4!S$305),0,Data4!S$305)</f>
        <v>0</v>
      </c>
      <c r="M100" s="170">
        <f>IF(ISERROR(Data4!T$305),0,Data4!T$305)</f>
        <v>0</v>
      </c>
      <c r="N100" s="170">
        <f>IF(ISERROR(Data4!U$305),0,Data4!U$305)</f>
        <v>0</v>
      </c>
      <c r="O100" s="170">
        <f>IF(ISERROR(Data4!V$305),0,Data4!V$305)</f>
        <v>0</v>
      </c>
      <c r="P100" s="170">
        <f>IF(ISERROR(Data4!W$305),0,Data4!W$305)</f>
        <v>0</v>
      </c>
      <c r="Q100" s="170">
        <f>IF(ISERROR(Data4!X$305),0,Data4!X$305)</f>
        <v>0</v>
      </c>
      <c r="R100" s="170">
        <f>IF(ISERROR(Data4!Y$305),0,Data4!Y$305)</f>
        <v>0</v>
      </c>
      <c r="S100" s="170">
        <f>IF(ISERROR(Data4!Z$305),0,Data4!Z$305)</f>
        <v>0</v>
      </c>
      <c r="T100" s="170">
        <f>IF(ISERROR(Data4!AA$305),0,Data4!AA$305)</f>
        <v>0</v>
      </c>
      <c r="U100" s="170">
        <f>IF(ISERROR(Data4!AB$305),0,Data4!AB$305)</f>
        <v>0</v>
      </c>
      <c r="V100" s="170">
        <f>IF(ISERROR(Data4!AC$305),0,Data4!AC$305)</f>
        <v>0</v>
      </c>
      <c r="W100" s="170">
        <f>IF(ISERROR(Data4!AD$305),0,Data4!AD$305)</f>
        <v>0</v>
      </c>
      <c r="X100" s="170">
        <f>IF(ISERROR(Data4!AE$305),0,Data4!AE$305)</f>
        <v>0</v>
      </c>
      <c r="Y100" s="170">
        <f>IF(ISERROR(Data4!AF$305),0,Data4!AF$305)</f>
        <v>0</v>
      </c>
      <c r="Z100" s="170">
        <f>IF(ISERROR(Data4!AG$305),0,Data4!AG$305)</f>
        <v>0</v>
      </c>
      <c r="AA100" s="170">
        <f>IF(ISERROR(Data4!AH$305),0,Data4!AH$305)</f>
        <v>0</v>
      </c>
      <c r="AB100" s="170">
        <f>IF(ISERROR(Data4!AI$305),0,Data4!AI$305)</f>
        <v>0</v>
      </c>
      <c r="AC100" s="170">
        <f>IF(ISERROR(Data4!AJ$305),0,Data4!AJ$305)</f>
        <v>0</v>
      </c>
      <c r="AD100" s="170">
        <f>IF(ISERROR(Data4!AK$305),0,Data4!AK$305)</f>
        <v>0</v>
      </c>
      <c r="AE100" s="170">
        <f>IF(ISERROR(Data4!AL$305),0,Data4!AL$305)</f>
        <v>0</v>
      </c>
      <c r="AF100" s="170">
        <f>IF(ISERROR(Data4!AM$305),0,Data4!AM$305)</f>
        <v>0</v>
      </c>
      <c r="AG100" s="170">
        <f>IF(ISERROR(Data4!AN$305),0,Data4!AN$305)</f>
        <v>0</v>
      </c>
      <c r="AH100" s="170">
        <f>IF(ISERROR(Data4!AO$305),0,Data4!AO$305)</f>
        <v>0</v>
      </c>
      <c r="AI100" s="170">
        <f>IF(ISERROR(Data4!AP$305),0,Data4!AP$305)</f>
        <v>0</v>
      </c>
      <c r="AJ100" s="170">
        <f>IF(ISERROR(Data4!AQ$305),0,Data4!AQ$305)</f>
        <v>0</v>
      </c>
      <c r="AO100" s="3"/>
      <c r="AP100" s="3"/>
    </row>
  </sheetData>
  <sheetProtection algorithmName="SHA-512" hashValue="9Qm8T65x1VFLVPnhI47H4uYiXJLyGsV8o/L625j6mPcu3Q0feuo0AmZ/fP4c224bG43hdZCJ8Omr4yfecZQPgQ==" saltValue="7fVNnIg8H38A17oJYjQ+fg==" spinCount="100000" sheet="1" objects="1" scenarios="1"/>
  <mergeCells count="5">
    <mergeCell ref="B86:C86"/>
    <mergeCell ref="C2:E2"/>
    <mergeCell ref="C3:E3"/>
    <mergeCell ref="C4:E4"/>
    <mergeCell ref="AP4:AY4"/>
  </mergeCells>
  <conditionalFormatting sqref="B7:C48 B56:C56 B49:B55 B57:B59">
    <cfRule type="expression" dxfId="64" priority="4" stopIfTrue="1">
      <formula>$AO7=1</formula>
    </cfRule>
  </conditionalFormatting>
  <conditionalFormatting sqref="C4:E4">
    <cfRule type="expression" dxfId="63" priority="3" stopIfTrue="1">
      <formula>LEN($C$4)&gt;0</formula>
    </cfRule>
  </conditionalFormatting>
  <conditionalFormatting sqref="B88:C100">
    <cfRule type="expression" dxfId="62" priority="5" stopIfTrue="1">
      <formula>#REF!=1</formula>
    </cfRule>
  </conditionalFormatting>
  <conditionalFormatting sqref="C57:C59">
    <cfRule type="expression" dxfId="61"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"""&amp;Data0!O23&amp;""""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Data4!D$307</f>
        <v>-</v>
      </c>
      <c r="D90" s="170">
        <f>F90+NPV(FDN,G90:INDEX(G90:AJ90,PAL))</f>
        <v>0</v>
      </c>
      <c r="E90" s="170">
        <f t="shared" ref="E90:E96" si="29">SUMIF($F$5:$AJ$5,"&lt;="&amp;PAL,$F90:$AJ90)</f>
        <v>0</v>
      </c>
      <c r="F90" s="170">
        <f>IF(ISERROR(Data4!M$307),0,Data4!M$307)</f>
        <v>0</v>
      </c>
      <c r="G90" s="170">
        <f>IF(ISERROR(Data4!N$307),0,Data4!N$307)</f>
        <v>0</v>
      </c>
      <c r="H90" s="170">
        <f>IF(ISERROR(Data4!O$307),0,Data4!O$307)</f>
        <v>0</v>
      </c>
      <c r="I90" s="170">
        <f>IF(ISERROR(Data4!P$307),0,Data4!P$307)</f>
        <v>0</v>
      </c>
      <c r="J90" s="170">
        <f>IF(ISERROR(Data4!Q$307),0,Data4!Q$307)</f>
        <v>0</v>
      </c>
      <c r="K90" s="170">
        <f>IF(ISERROR(Data4!R$307),0,Data4!R$307)</f>
        <v>0</v>
      </c>
      <c r="L90" s="170">
        <f>IF(ISERROR(Data4!S$307),0,Data4!S$307)</f>
        <v>0</v>
      </c>
      <c r="M90" s="170">
        <f>IF(ISERROR(Data4!T$307),0,Data4!T$307)</f>
        <v>0</v>
      </c>
      <c r="N90" s="170">
        <f>IF(ISERROR(Data4!U$307),0,Data4!U$307)</f>
        <v>0</v>
      </c>
      <c r="O90" s="170">
        <f>IF(ISERROR(Data4!V$307),0,Data4!V$307)</f>
        <v>0</v>
      </c>
      <c r="P90" s="170">
        <f>IF(ISERROR(Data4!W$307),0,Data4!W$307)</f>
        <v>0</v>
      </c>
      <c r="Q90" s="170">
        <f>IF(ISERROR(Data4!X$307),0,Data4!X$307)</f>
        <v>0</v>
      </c>
      <c r="R90" s="170">
        <f>IF(ISERROR(Data4!Y$307),0,Data4!Y$307)</f>
        <v>0</v>
      </c>
      <c r="S90" s="170">
        <f>IF(ISERROR(Data4!Z$307),0,Data4!Z$307)</f>
        <v>0</v>
      </c>
      <c r="T90" s="170">
        <f>IF(ISERROR(Data4!AA$307),0,Data4!AA$307)</f>
        <v>0</v>
      </c>
      <c r="U90" s="170">
        <f>IF(ISERROR(Data4!AB$307),0,Data4!AB$307)</f>
        <v>0</v>
      </c>
      <c r="V90" s="170">
        <f>IF(ISERROR(Data4!AC$307),0,Data4!AC$307)</f>
        <v>0</v>
      </c>
      <c r="W90" s="170">
        <f>IF(ISERROR(Data4!AD$307),0,Data4!AD$307)</f>
        <v>0</v>
      </c>
      <c r="X90" s="170">
        <f>IF(ISERROR(Data4!AE$307),0,Data4!AE$307)</f>
        <v>0</v>
      </c>
      <c r="Y90" s="170">
        <f>IF(ISERROR(Data4!AF$307),0,Data4!AF$307)</f>
        <v>0</v>
      </c>
      <c r="Z90" s="170">
        <f>IF(ISERROR(Data4!AG$307),0,Data4!AG$307)</f>
        <v>0</v>
      </c>
      <c r="AA90" s="170">
        <f>IF(ISERROR(Data4!AH$307),0,Data4!AH$307)</f>
        <v>0</v>
      </c>
      <c r="AB90" s="170">
        <f>IF(ISERROR(Data4!AI$307),0,Data4!AI$307)</f>
        <v>0</v>
      </c>
      <c r="AC90" s="170">
        <f>IF(ISERROR(Data4!AJ$307),0,Data4!AJ$307)</f>
        <v>0</v>
      </c>
      <c r="AD90" s="170">
        <f>IF(ISERROR(Data4!AK$307),0,Data4!AK$307)</f>
        <v>0</v>
      </c>
      <c r="AE90" s="170">
        <f>IF(ISERROR(Data4!AL$307),0,Data4!AL$307)</f>
        <v>0</v>
      </c>
      <c r="AF90" s="170">
        <f>IF(ISERROR(Data4!AM$307),0,Data4!AM$307)</f>
        <v>0</v>
      </c>
      <c r="AG90" s="170">
        <f>IF(ISERROR(Data4!AN$307),0,Data4!AN$307)</f>
        <v>0</v>
      </c>
      <c r="AH90" s="170">
        <f>IF(ISERROR(Data4!AO$307),0,Data4!AO$307)</f>
        <v>0</v>
      </c>
      <c r="AI90" s="170">
        <f>IF(ISERROR(Data4!AP$307),0,Data4!AP$307)</f>
        <v>0</v>
      </c>
      <c r="AJ90" s="170">
        <f>IF(ISERROR(Data4!AQ$307),0,Data4!AQ$307)</f>
        <v>0</v>
      </c>
      <c r="AO90" s="3"/>
      <c r="AP90" s="3"/>
    </row>
    <row r="91" spans="2:42" hidden="1">
      <c r="B91" s="200" t="s">
        <v>52</v>
      </c>
      <c r="C91" s="182" t="str">
        <f>Data4!D$308</f>
        <v>-</v>
      </c>
      <c r="D91" s="66">
        <f>F91+NPV(FDN,G91:INDEX(G91:AJ91,PAL))</f>
        <v>0</v>
      </c>
      <c r="E91" s="170">
        <f t="shared" si="29"/>
        <v>0</v>
      </c>
      <c r="F91" s="170">
        <f>IF(ISERROR(Data4!M$308),0,Data4!M$308)</f>
        <v>0</v>
      </c>
      <c r="G91" s="170">
        <f>IF(ISERROR(Data4!N$308),0,Data4!N$308)</f>
        <v>0</v>
      </c>
      <c r="H91" s="170">
        <f>IF(ISERROR(Data4!O$308),0,Data4!O$308)</f>
        <v>0</v>
      </c>
      <c r="I91" s="170">
        <f>IF(ISERROR(Data4!P$308),0,Data4!P$308)</f>
        <v>0</v>
      </c>
      <c r="J91" s="170">
        <f>IF(ISERROR(Data4!Q$308),0,Data4!Q$308)</f>
        <v>0</v>
      </c>
      <c r="K91" s="170">
        <f>IF(ISERROR(Data4!R$308),0,Data4!R$308)</f>
        <v>0</v>
      </c>
      <c r="L91" s="170">
        <f>IF(ISERROR(Data4!S$308),0,Data4!S$308)</f>
        <v>0</v>
      </c>
      <c r="M91" s="170">
        <f>IF(ISERROR(Data4!T$308),0,Data4!T$308)</f>
        <v>0</v>
      </c>
      <c r="N91" s="170">
        <f>IF(ISERROR(Data4!U$308),0,Data4!U$308)</f>
        <v>0</v>
      </c>
      <c r="O91" s="170">
        <f>IF(ISERROR(Data4!V$308),0,Data4!V$308)</f>
        <v>0</v>
      </c>
      <c r="P91" s="170">
        <f>IF(ISERROR(Data4!W$308),0,Data4!W$308)</f>
        <v>0</v>
      </c>
      <c r="Q91" s="170">
        <f>IF(ISERROR(Data4!X$308),0,Data4!X$308)</f>
        <v>0</v>
      </c>
      <c r="R91" s="170">
        <f>IF(ISERROR(Data4!Y$308),0,Data4!Y$308)</f>
        <v>0</v>
      </c>
      <c r="S91" s="170">
        <f>IF(ISERROR(Data4!Z$308),0,Data4!Z$308)</f>
        <v>0</v>
      </c>
      <c r="T91" s="170">
        <f>IF(ISERROR(Data4!AA$308),0,Data4!AA$308)</f>
        <v>0</v>
      </c>
      <c r="U91" s="170">
        <f>IF(ISERROR(Data4!AB$308),0,Data4!AB$308)</f>
        <v>0</v>
      </c>
      <c r="V91" s="170">
        <f>IF(ISERROR(Data4!AC$308),0,Data4!AC$308)</f>
        <v>0</v>
      </c>
      <c r="W91" s="170">
        <f>IF(ISERROR(Data4!AD$308),0,Data4!AD$308)</f>
        <v>0</v>
      </c>
      <c r="X91" s="170">
        <f>IF(ISERROR(Data4!AE$308),0,Data4!AE$308)</f>
        <v>0</v>
      </c>
      <c r="Y91" s="170">
        <f>IF(ISERROR(Data4!AF$308),0,Data4!AF$308)</f>
        <v>0</v>
      </c>
      <c r="Z91" s="170">
        <f>IF(ISERROR(Data4!AG$308),0,Data4!AG$308)</f>
        <v>0</v>
      </c>
      <c r="AA91" s="170">
        <f>IF(ISERROR(Data4!AH$308),0,Data4!AH$308)</f>
        <v>0</v>
      </c>
      <c r="AB91" s="170">
        <f>IF(ISERROR(Data4!AI$308),0,Data4!AI$308)</f>
        <v>0</v>
      </c>
      <c r="AC91" s="170">
        <f>IF(ISERROR(Data4!AJ$308),0,Data4!AJ$308)</f>
        <v>0</v>
      </c>
      <c r="AD91" s="170">
        <f>IF(ISERROR(Data4!AK$308),0,Data4!AK$308)</f>
        <v>0</v>
      </c>
      <c r="AE91" s="170">
        <f>IF(ISERROR(Data4!AL$308),0,Data4!AL$308)</f>
        <v>0</v>
      </c>
      <c r="AF91" s="170">
        <f>IF(ISERROR(Data4!AM$308),0,Data4!AM$308)</f>
        <v>0</v>
      </c>
      <c r="AG91" s="170">
        <f>IF(ISERROR(Data4!AN$308),0,Data4!AN$308)</f>
        <v>0</v>
      </c>
      <c r="AH91" s="170">
        <f>IF(ISERROR(Data4!AO$308),0,Data4!AO$308)</f>
        <v>0</v>
      </c>
      <c r="AI91" s="170">
        <f>IF(ISERROR(Data4!AP$308),0,Data4!AP$308)</f>
        <v>0</v>
      </c>
      <c r="AJ91" s="170">
        <f>IF(ISERROR(Data4!AQ$308),0,Data4!AQ$308)</f>
        <v>0</v>
      </c>
      <c r="AO91" s="3"/>
      <c r="AP91" s="3"/>
    </row>
    <row r="92" spans="2:42" hidden="1">
      <c r="B92" s="200" t="s">
        <v>346</v>
      </c>
      <c r="C92" s="182" t="str">
        <f>Data4!D$309</f>
        <v>-</v>
      </c>
      <c r="D92" s="66">
        <f>F92+NPV(FDN,G92:INDEX(G92:AJ92,PAL))</f>
        <v>0</v>
      </c>
      <c r="E92" s="170">
        <f t="shared" si="29"/>
        <v>0</v>
      </c>
      <c r="F92" s="170">
        <f>IF(ISERROR(Data4!M$309),0,Data4!M$309)</f>
        <v>0</v>
      </c>
      <c r="G92" s="170">
        <f>IF(ISERROR(Data4!N$309),0,Data4!N$309)</f>
        <v>0</v>
      </c>
      <c r="H92" s="170">
        <f>IF(ISERROR(Data4!O$309),0,Data4!O$309)</f>
        <v>0</v>
      </c>
      <c r="I92" s="170">
        <f>IF(ISERROR(Data4!P$309),0,Data4!P$309)</f>
        <v>0</v>
      </c>
      <c r="J92" s="170">
        <f>IF(ISERROR(Data4!Q$309),0,Data4!Q$309)</f>
        <v>0</v>
      </c>
      <c r="K92" s="170">
        <f>IF(ISERROR(Data4!R$309),0,Data4!R$309)</f>
        <v>0</v>
      </c>
      <c r="L92" s="170">
        <f>IF(ISERROR(Data4!S$309),0,Data4!S$309)</f>
        <v>0</v>
      </c>
      <c r="M92" s="170">
        <f>IF(ISERROR(Data4!T$309),0,Data4!T$309)</f>
        <v>0</v>
      </c>
      <c r="N92" s="170">
        <f>IF(ISERROR(Data4!U$309),0,Data4!U$309)</f>
        <v>0</v>
      </c>
      <c r="O92" s="170">
        <f>IF(ISERROR(Data4!V$309),0,Data4!V$309)</f>
        <v>0</v>
      </c>
      <c r="P92" s="170">
        <f>IF(ISERROR(Data4!W$309),0,Data4!W$309)</f>
        <v>0</v>
      </c>
      <c r="Q92" s="170">
        <f>IF(ISERROR(Data4!X$309),0,Data4!X$309)</f>
        <v>0</v>
      </c>
      <c r="R92" s="170">
        <f>IF(ISERROR(Data4!Y$309),0,Data4!Y$309)</f>
        <v>0</v>
      </c>
      <c r="S92" s="170">
        <f>IF(ISERROR(Data4!Z$309),0,Data4!Z$309)</f>
        <v>0</v>
      </c>
      <c r="T92" s="170">
        <f>IF(ISERROR(Data4!AA$309),0,Data4!AA$309)</f>
        <v>0</v>
      </c>
      <c r="U92" s="170">
        <f>IF(ISERROR(Data4!AB$309),0,Data4!AB$309)</f>
        <v>0</v>
      </c>
      <c r="V92" s="170">
        <f>IF(ISERROR(Data4!AC$309),0,Data4!AC$309)</f>
        <v>0</v>
      </c>
      <c r="W92" s="170">
        <f>IF(ISERROR(Data4!AD$309),0,Data4!AD$309)</f>
        <v>0</v>
      </c>
      <c r="X92" s="170">
        <f>IF(ISERROR(Data4!AE$309),0,Data4!AE$309)</f>
        <v>0</v>
      </c>
      <c r="Y92" s="170">
        <f>IF(ISERROR(Data4!AF$309),0,Data4!AF$309)</f>
        <v>0</v>
      </c>
      <c r="Z92" s="170">
        <f>IF(ISERROR(Data4!AG$309),0,Data4!AG$309)</f>
        <v>0</v>
      </c>
      <c r="AA92" s="170">
        <f>IF(ISERROR(Data4!AH$309),0,Data4!AH$309)</f>
        <v>0</v>
      </c>
      <c r="AB92" s="170">
        <f>IF(ISERROR(Data4!AI$309),0,Data4!AI$309)</f>
        <v>0</v>
      </c>
      <c r="AC92" s="170">
        <f>IF(ISERROR(Data4!AJ$309),0,Data4!AJ$309)</f>
        <v>0</v>
      </c>
      <c r="AD92" s="170">
        <f>IF(ISERROR(Data4!AK$309),0,Data4!AK$309)</f>
        <v>0</v>
      </c>
      <c r="AE92" s="170">
        <f>IF(ISERROR(Data4!AL$309),0,Data4!AL$309)</f>
        <v>0</v>
      </c>
      <c r="AF92" s="170">
        <f>IF(ISERROR(Data4!AM$309),0,Data4!AM$309)</f>
        <v>0</v>
      </c>
      <c r="AG92" s="170">
        <f>IF(ISERROR(Data4!AN$309),0,Data4!AN$309)</f>
        <v>0</v>
      </c>
      <c r="AH92" s="170">
        <f>IF(ISERROR(Data4!AO$309),0,Data4!AO$309)</f>
        <v>0</v>
      </c>
      <c r="AI92" s="170">
        <f>IF(ISERROR(Data4!AP$309),0,Data4!AP$309)</f>
        <v>0</v>
      </c>
      <c r="AJ92" s="170">
        <f>IF(ISERROR(Data4!AQ$309),0,Data4!AQ$309)</f>
        <v>0</v>
      </c>
      <c r="AO92" s="3"/>
      <c r="AP92" s="3"/>
    </row>
    <row r="93" spans="2:42" hidden="1">
      <c r="B93" s="200" t="s">
        <v>347</v>
      </c>
      <c r="C93" s="182" t="str">
        <f>Data4!D$310</f>
        <v>-</v>
      </c>
      <c r="D93" s="66">
        <f>F93+NPV(FDN,G93:INDEX(G93:AJ93,PAL))</f>
        <v>0</v>
      </c>
      <c r="E93" s="170">
        <f t="shared" si="29"/>
        <v>0</v>
      </c>
      <c r="F93" s="170">
        <f>IF(ISERROR(Data4!M$310),0,Data4!M$310)</f>
        <v>0</v>
      </c>
      <c r="G93" s="170">
        <f>IF(ISERROR(Data4!N$310),0,Data4!N$310)</f>
        <v>0</v>
      </c>
      <c r="H93" s="170">
        <f>IF(ISERROR(Data4!O$310),0,Data4!O$310)</f>
        <v>0</v>
      </c>
      <c r="I93" s="170">
        <f>IF(ISERROR(Data4!P$310),0,Data4!P$310)</f>
        <v>0</v>
      </c>
      <c r="J93" s="170">
        <f>IF(ISERROR(Data4!Q$310),0,Data4!Q$310)</f>
        <v>0</v>
      </c>
      <c r="K93" s="170">
        <f>IF(ISERROR(Data4!R$310),0,Data4!R$310)</f>
        <v>0</v>
      </c>
      <c r="L93" s="170">
        <f>IF(ISERROR(Data4!S$310),0,Data4!S$310)</f>
        <v>0</v>
      </c>
      <c r="M93" s="170">
        <f>IF(ISERROR(Data4!T$310),0,Data4!T$310)</f>
        <v>0</v>
      </c>
      <c r="N93" s="170">
        <f>IF(ISERROR(Data4!U$310),0,Data4!U$310)</f>
        <v>0</v>
      </c>
      <c r="O93" s="170">
        <f>IF(ISERROR(Data4!V$310),0,Data4!V$310)</f>
        <v>0</v>
      </c>
      <c r="P93" s="170">
        <f>IF(ISERROR(Data4!W$310),0,Data4!W$310)</f>
        <v>0</v>
      </c>
      <c r="Q93" s="170">
        <f>IF(ISERROR(Data4!X$310),0,Data4!X$310)</f>
        <v>0</v>
      </c>
      <c r="R93" s="170">
        <f>IF(ISERROR(Data4!Y$310),0,Data4!Y$310)</f>
        <v>0</v>
      </c>
      <c r="S93" s="170">
        <f>IF(ISERROR(Data4!Z$310),0,Data4!Z$310)</f>
        <v>0</v>
      </c>
      <c r="T93" s="170">
        <f>IF(ISERROR(Data4!AA$310),0,Data4!AA$310)</f>
        <v>0</v>
      </c>
      <c r="U93" s="170">
        <f>IF(ISERROR(Data4!AB$310),0,Data4!AB$310)</f>
        <v>0</v>
      </c>
      <c r="V93" s="170">
        <f>IF(ISERROR(Data4!AC$310),0,Data4!AC$310)</f>
        <v>0</v>
      </c>
      <c r="W93" s="170">
        <f>IF(ISERROR(Data4!AD$310),0,Data4!AD$310)</f>
        <v>0</v>
      </c>
      <c r="X93" s="170">
        <f>IF(ISERROR(Data4!AE$310),0,Data4!AE$310)</f>
        <v>0</v>
      </c>
      <c r="Y93" s="170">
        <f>IF(ISERROR(Data4!AF$310),0,Data4!AF$310)</f>
        <v>0</v>
      </c>
      <c r="Z93" s="170">
        <f>IF(ISERROR(Data4!AG$310),0,Data4!AG$310)</f>
        <v>0</v>
      </c>
      <c r="AA93" s="170">
        <f>IF(ISERROR(Data4!AH$310),0,Data4!AH$310)</f>
        <v>0</v>
      </c>
      <c r="AB93" s="170">
        <f>IF(ISERROR(Data4!AI$310),0,Data4!AI$310)</f>
        <v>0</v>
      </c>
      <c r="AC93" s="170">
        <f>IF(ISERROR(Data4!AJ$310),0,Data4!AJ$310)</f>
        <v>0</v>
      </c>
      <c r="AD93" s="170">
        <f>IF(ISERROR(Data4!AK$310),0,Data4!AK$310)</f>
        <v>0</v>
      </c>
      <c r="AE93" s="170">
        <f>IF(ISERROR(Data4!AL$310),0,Data4!AL$310)</f>
        <v>0</v>
      </c>
      <c r="AF93" s="170">
        <f>IF(ISERROR(Data4!AM$310),0,Data4!AM$310)</f>
        <v>0</v>
      </c>
      <c r="AG93" s="170">
        <f>IF(ISERROR(Data4!AN$310),0,Data4!AN$310)</f>
        <v>0</v>
      </c>
      <c r="AH93" s="170">
        <f>IF(ISERROR(Data4!AO$310),0,Data4!AO$310)</f>
        <v>0</v>
      </c>
      <c r="AI93" s="170">
        <f>IF(ISERROR(Data4!AP$310),0,Data4!AP$310)</f>
        <v>0</v>
      </c>
      <c r="AJ93" s="170">
        <f>IF(ISERROR(Data4!AQ$310),0,Data4!AQ$310)</f>
        <v>0</v>
      </c>
      <c r="AO93" s="3"/>
      <c r="AP93" s="3"/>
    </row>
    <row r="94" spans="2:42" hidden="1">
      <c r="B94" s="200" t="s">
        <v>348</v>
      </c>
      <c r="C94" s="182" t="str">
        <f>Data4!D$311</f>
        <v>-</v>
      </c>
      <c r="D94" s="66">
        <f>F94+NPV(FDN,G94:INDEX(G94:AJ94,PAL))</f>
        <v>0</v>
      </c>
      <c r="E94" s="170">
        <f t="shared" si="29"/>
        <v>0</v>
      </c>
      <c r="F94" s="170">
        <f>IF(ISERROR(Data4!M$311),0,Data4!M$311)</f>
        <v>0</v>
      </c>
      <c r="G94" s="170">
        <f>IF(ISERROR(Data4!N$311),0,Data4!N$311)</f>
        <v>0</v>
      </c>
      <c r="H94" s="170">
        <f>IF(ISERROR(Data4!O$311),0,Data4!O$311)</f>
        <v>0</v>
      </c>
      <c r="I94" s="170">
        <f>IF(ISERROR(Data4!P$311),0,Data4!P$311)</f>
        <v>0</v>
      </c>
      <c r="J94" s="170">
        <f>IF(ISERROR(Data4!Q$311),0,Data4!Q$311)</f>
        <v>0</v>
      </c>
      <c r="K94" s="170">
        <f>IF(ISERROR(Data4!R$311),0,Data4!R$311)</f>
        <v>0</v>
      </c>
      <c r="L94" s="170">
        <f>IF(ISERROR(Data4!S$311),0,Data4!S$311)</f>
        <v>0</v>
      </c>
      <c r="M94" s="170">
        <f>IF(ISERROR(Data4!T$311),0,Data4!T$311)</f>
        <v>0</v>
      </c>
      <c r="N94" s="170">
        <f>IF(ISERROR(Data4!U$311),0,Data4!U$311)</f>
        <v>0</v>
      </c>
      <c r="O94" s="170">
        <f>IF(ISERROR(Data4!V$311),0,Data4!V$311)</f>
        <v>0</v>
      </c>
      <c r="P94" s="170">
        <f>IF(ISERROR(Data4!W$311),0,Data4!W$311)</f>
        <v>0</v>
      </c>
      <c r="Q94" s="170">
        <f>IF(ISERROR(Data4!X$311),0,Data4!X$311)</f>
        <v>0</v>
      </c>
      <c r="R94" s="170">
        <f>IF(ISERROR(Data4!Y$311),0,Data4!Y$311)</f>
        <v>0</v>
      </c>
      <c r="S94" s="170">
        <f>IF(ISERROR(Data4!Z$311),0,Data4!Z$311)</f>
        <v>0</v>
      </c>
      <c r="T94" s="170">
        <f>IF(ISERROR(Data4!AA$311),0,Data4!AA$311)</f>
        <v>0</v>
      </c>
      <c r="U94" s="170">
        <f>IF(ISERROR(Data4!AB$311),0,Data4!AB$311)</f>
        <v>0</v>
      </c>
      <c r="V94" s="170">
        <f>IF(ISERROR(Data4!AC$311),0,Data4!AC$311)</f>
        <v>0</v>
      </c>
      <c r="W94" s="170">
        <f>IF(ISERROR(Data4!AD$311),0,Data4!AD$311)</f>
        <v>0</v>
      </c>
      <c r="X94" s="170">
        <f>IF(ISERROR(Data4!AE$311),0,Data4!AE$311)</f>
        <v>0</v>
      </c>
      <c r="Y94" s="170">
        <f>IF(ISERROR(Data4!AF$311),0,Data4!AF$311)</f>
        <v>0</v>
      </c>
      <c r="Z94" s="170">
        <f>IF(ISERROR(Data4!AG$311),0,Data4!AG$311)</f>
        <v>0</v>
      </c>
      <c r="AA94" s="170">
        <f>IF(ISERROR(Data4!AH$311),0,Data4!AH$311)</f>
        <v>0</v>
      </c>
      <c r="AB94" s="170">
        <f>IF(ISERROR(Data4!AI$311),0,Data4!AI$311)</f>
        <v>0</v>
      </c>
      <c r="AC94" s="170">
        <f>IF(ISERROR(Data4!AJ$311),0,Data4!AJ$311)</f>
        <v>0</v>
      </c>
      <c r="AD94" s="170">
        <f>IF(ISERROR(Data4!AK$311),0,Data4!AK$311)</f>
        <v>0</v>
      </c>
      <c r="AE94" s="170">
        <f>IF(ISERROR(Data4!AL$311),0,Data4!AL$311)</f>
        <v>0</v>
      </c>
      <c r="AF94" s="170">
        <f>IF(ISERROR(Data4!AM$311),0,Data4!AM$311)</f>
        <v>0</v>
      </c>
      <c r="AG94" s="170">
        <f>IF(ISERROR(Data4!AN$311),0,Data4!AN$311)</f>
        <v>0</v>
      </c>
      <c r="AH94" s="170">
        <f>IF(ISERROR(Data4!AO$311),0,Data4!AO$311)</f>
        <v>0</v>
      </c>
      <c r="AI94" s="170">
        <f>IF(ISERROR(Data4!AP$311),0,Data4!AP$311)</f>
        <v>0</v>
      </c>
      <c r="AJ94" s="170">
        <f>IF(ISERROR(Data4!AQ$311),0,Data4!AQ$311)</f>
        <v>0</v>
      </c>
      <c r="AO94" s="3"/>
      <c r="AP94" s="3"/>
    </row>
    <row r="95" spans="2:42" hidden="1">
      <c r="B95" s="200" t="s">
        <v>349</v>
      </c>
      <c r="C95" s="182" t="str">
        <f>Data4!D$312</f>
        <v>-</v>
      </c>
      <c r="D95" s="66">
        <f>F95+NPV(FDN,G95:INDEX(G95:AJ95,PAL))</f>
        <v>0</v>
      </c>
      <c r="E95" s="170">
        <f t="shared" si="29"/>
        <v>0</v>
      </c>
      <c r="F95" s="170">
        <f>IF(ISERROR(Data4!M$312),0,Data4!M$312)</f>
        <v>0</v>
      </c>
      <c r="G95" s="170">
        <f>IF(ISERROR(Data4!N$312),0,Data4!N$312)</f>
        <v>0</v>
      </c>
      <c r="H95" s="170">
        <f>IF(ISERROR(Data4!O$312),0,Data4!O$312)</f>
        <v>0</v>
      </c>
      <c r="I95" s="170">
        <f>IF(ISERROR(Data4!P$312),0,Data4!P$312)</f>
        <v>0</v>
      </c>
      <c r="J95" s="170">
        <f>IF(ISERROR(Data4!Q$312),0,Data4!Q$312)</f>
        <v>0</v>
      </c>
      <c r="K95" s="170">
        <f>IF(ISERROR(Data4!R$312),0,Data4!R$312)</f>
        <v>0</v>
      </c>
      <c r="L95" s="170">
        <f>IF(ISERROR(Data4!S$312),0,Data4!S$312)</f>
        <v>0</v>
      </c>
      <c r="M95" s="170">
        <f>IF(ISERROR(Data4!T$312),0,Data4!T$312)</f>
        <v>0</v>
      </c>
      <c r="N95" s="170">
        <f>IF(ISERROR(Data4!U$312),0,Data4!U$312)</f>
        <v>0</v>
      </c>
      <c r="O95" s="170">
        <f>IF(ISERROR(Data4!V$312),0,Data4!V$312)</f>
        <v>0</v>
      </c>
      <c r="P95" s="170">
        <f>IF(ISERROR(Data4!W$312),0,Data4!W$312)</f>
        <v>0</v>
      </c>
      <c r="Q95" s="170">
        <f>IF(ISERROR(Data4!X$312),0,Data4!X$312)</f>
        <v>0</v>
      </c>
      <c r="R95" s="170">
        <f>IF(ISERROR(Data4!Y$312),0,Data4!Y$312)</f>
        <v>0</v>
      </c>
      <c r="S95" s="170">
        <f>IF(ISERROR(Data4!Z$312),0,Data4!Z$312)</f>
        <v>0</v>
      </c>
      <c r="T95" s="170">
        <f>IF(ISERROR(Data4!AA$312),0,Data4!AA$312)</f>
        <v>0</v>
      </c>
      <c r="U95" s="170">
        <f>IF(ISERROR(Data4!AB$312),0,Data4!AB$312)</f>
        <v>0</v>
      </c>
      <c r="V95" s="170">
        <f>IF(ISERROR(Data4!AC$312),0,Data4!AC$312)</f>
        <v>0</v>
      </c>
      <c r="W95" s="170">
        <f>IF(ISERROR(Data4!AD$312),0,Data4!AD$312)</f>
        <v>0</v>
      </c>
      <c r="X95" s="170">
        <f>IF(ISERROR(Data4!AE$312),0,Data4!AE$312)</f>
        <v>0</v>
      </c>
      <c r="Y95" s="170">
        <f>IF(ISERROR(Data4!AF$312),0,Data4!AF$312)</f>
        <v>0</v>
      </c>
      <c r="Z95" s="170">
        <f>IF(ISERROR(Data4!AG$312),0,Data4!AG$312)</f>
        <v>0</v>
      </c>
      <c r="AA95" s="170">
        <f>IF(ISERROR(Data4!AH$312),0,Data4!AH$312)</f>
        <v>0</v>
      </c>
      <c r="AB95" s="170">
        <f>IF(ISERROR(Data4!AI$312),0,Data4!AI$312)</f>
        <v>0</v>
      </c>
      <c r="AC95" s="170">
        <f>IF(ISERROR(Data4!AJ$312),0,Data4!AJ$312)</f>
        <v>0</v>
      </c>
      <c r="AD95" s="170">
        <f>IF(ISERROR(Data4!AK$312),0,Data4!AK$312)</f>
        <v>0</v>
      </c>
      <c r="AE95" s="170">
        <f>IF(ISERROR(Data4!AL$312),0,Data4!AL$312)</f>
        <v>0</v>
      </c>
      <c r="AF95" s="170">
        <f>IF(ISERROR(Data4!AM$312),0,Data4!AM$312)</f>
        <v>0</v>
      </c>
      <c r="AG95" s="170">
        <f>IF(ISERROR(Data4!AN$312),0,Data4!AN$312)</f>
        <v>0</v>
      </c>
      <c r="AH95" s="170">
        <f>IF(ISERROR(Data4!AO$312),0,Data4!AO$312)</f>
        <v>0</v>
      </c>
      <c r="AI95" s="170">
        <f>IF(ISERROR(Data4!AP$312),0,Data4!AP$312)</f>
        <v>0</v>
      </c>
      <c r="AJ95" s="170">
        <f>IF(ISERROR(Data4!AQ$312),0,Data4!AQ$312)</f>
        <v>0</v>
      </c>
      <c r="AO95" s="3"/>
      <c r="AP95" s="3"/>
    </row>
    <row r="96" spans="2:42" hidden="1">
      <c r="B96" s="200" t="s">
        <v>350</v>
      </c>
      <c r="C96" s="182" t="str">
        <f>Data4!D$313</f>
        <v>-</v>
      </c>
      <c r="D96" s="66">
        <f>F96+NPV(FDN,G96:INDEX(G96:AJ96,PAL))</f>
        <v>0</v>
      </c>
      <c r="E96" s="170">
        <f t="shared" si="29"/>
        <v>0</v>
      </c>
      <c r="F96" s="170">
        <f>IF(ISERROR(Data4!M$313),0,Data4!M$313)</f>
        <v>0</v>
      </c>
      <c r="G96" s="170">
        <f>IF(ISERROR(Data4!N$313),0,Data4!N$313)</f>
        <v>0</v>
      </c>
      <c r="H96" s="170">
        <f>IF(ISERROR(Data4!O$313),0,Data4!O$313)</f>
        <v>0</v>
      </c>
      <c r="I96" s="170">
        <f>IF(ISERROR(Data4!P$313),0,Data4!P$313)</f>
        <v>0</v>
      </c>
      <c r="J96" s="170">
        <f>IF(ISERROR(Data4!Q$313),0,Data4!Q$313)</f>
        <v>0</v>
      </c>
      <c r="K96" s="170">
        <f>IF(ISERROR(Data4!R$313),0,Data4!R$313)</f>
        <v>0</v>
      </c>
      <c r="L96" s="170">
        <f>IF(ISERROR(Data4!S$313),0,Data4!S$313)</f>
        <v>0</v>
      </c>
      <c r="M96" s="170">
        <f>IF(ISERROR(Data4!T$313),0,Data4!T$313)</f>
        <v>0</v>
      </c>
      <c r="N96" s="170">
        <f>IF(ISERROR(Data4!U$313),0,Data4!U$313)</f>
        <v>0</v>
      </c>
      <c r="O96" s="170">
        <f>IF(ISERROR(Data4!V$313),0,Data4!V$313)</f>
        <v>0</v>
      </c>
      <c r="P96" s="170">
        <f>IF(ISERROR(Data4!W$313),0,Data4!W$313)</f>
        <v>0</v>
      </c>
      <c r="Q96" s="170">
        <f>IF(ISERROR(Data4!X$313),0,Data4!X$313)</f>
        <v>0</v>
      </c>
      <c r="R96" s="170">
        <f>IF(ISERROR(Data4!Y$313),0,Data4!Y$313)</f>
        <v>0</v>
      </c>
      <c r="S96" s="170">
        <f>IF(ISERROR(Data4!Z$313),0,Data4!Z$313)</f>
        <v>0</v>
      </c>
      <c r="T96" s="170">
        <f>IF(ISERROR(Data4!AA$313),0,Data4!AA$313)</f>
        <v>0</v>
      </c>
      <c r="U96" s="170">
        <f>IF(ISERROR(Data4!AB$313),0,Data4!AB$313)</f>
        <v>0</v>
      </c>
      <c r="V96" s="170">
        <f>IF(ISERROR(Data4!AC$313),0,Data4!AC$313)</f>
        <v>0</v>
      </c>
      <c r="W96" s="170">
        <f>IF(ISERROR(Data4!AD$313),0,Data4!AD$313)</f>
        <v>0</v>
      </c>
      <c r="X96" s="170">
        <f>IF(ISERROR(Data4!AE$313),0,Data4!AE$313)</f>
        <v>0</v>
      </c>
      <c r="Y96" s="170">
        <f>IF(ISERROR(Data4!AF$313),0,Data4!AF$313)</f>
        <v>0</v>
      </c>
      <c r="Z96" s="170">
        <f>IF(ISERROR(Data4!AG$313),0,Data4!AG$313)</f>
        <v>0</v>
      </c>
      <c r="AA96" s="170">
        <f>IF(ISERROR(Data4!AH$313),0,Data4!AH$313)</f>
        <v>0</v>
      </c>
      <c r="AB96" s="170">
        <f>IF(ISERROR(Data4!AI$313),0,Data4!AI$313)</f>
        <v>0</v>
      </c>
      <c r="AC96" s="170">
        <f>IF(ISERROR(Data4!AJ$313),0,Data4!AJ$313)</f>
        <v>0</v>
      </c>
      <c r="AD96" s="170">
        <f>IF(ISERROR(Data4!AK$313),0,Data4!AK$313)</f>
        <v>0</v>
      </c>
      <c r="AE96" s="170">
        <f>IF(ISERROR(Data4!AL$313),0,Data4!AL$313)</f>
        <v>0</v>
      </c>
      <c r="AF96" s="170">
        <f>IF(ISERROR(Data4!AM$313),0,Data4!AM$313)</f>
        <v>0</v>
      </c>
      <c r="AG96" s="170">
        <f>IF(ISERROR(Data4!AN$313),0,Data4!AN$313)</f>
        <v>0</v>
      </c>
      <c r="AH96" s="170">
        <f>IF(ISERROR(Data4!AO$313),0,Data4!AO$313)</f>
        <v>0</v>
      </c>
      <c r="AI96" s="170">
        <f>IF(ISERROR(Data4!AP$313),0,Data4!AP$313)</f>
        <v>0</v>
      </c>
      <c r="AJ96" s="170">
        <f>IF(ISERROR(Data4!AQ$313),0,Data4!AQ$313)</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Data4!D$315</f>
        <v>-</v>
      </c>
      <c r="D98" s="66">
        <f>F98+NPV(FDN,G98:INDEX(G98:AJ98,PAL))</f>
        <v>0</v>
      </c>
      <c r="E98" s="66">
        <f>SUMIF($F$5:$AJ$5,"&lt;="&amp;PAL,$F98:$AJ98)</f>
        <v>0</v>
      </c>
      <c r="F98" s="170">
        <f>IF(ISERROR(Data4!M$315),0,Data4!M$315)</f>
        <v>0</v>
      </c>
      <c r="G98" s="170">
        <f>IF(ISERROR(Data4!N$315),0,Data4!N$315)</f>
        <v>0</v>
      </c>
      <c r="H98" s="170">
        <f>IF(ISERROR(Data4!O$315),0,Data4!O$315)</f>
        <v>0</v>
      </c>
      <c r="I98" s="170">
        <f>IF(ISERROR(Data4!P$315),0,Data4!P$315)</f>
        <v>0</v>
      </c>
      <c r="J98" s="170">
        <f>IF(ISERROR(Data4!Q$315),0,Data4!Q$315)</f>
        <v>0</v>
      </c>
      <c r="K98" s="170">
        <f>IF(ISERROR(Data4!R$315),0,Data4!R$315)</f>
        <v>0</v>
      </c>
      <c r="L98" s="170">
        <f>IF(ISERROR(Data4!S$315),0,Data4!S$315)</f>
        <v>0</v>
      </c>
      <c r="M98" s="170">
        <f>IF(ISERROR(Data4!T$315),0,Data4!T$315)</f>
        <v>0</v>
      </c>
      <c r="N98" s="170">
        <f>IF(ISERROR(Data4!U$315),0,Data4!U$315)</f>
        <v>0</v>
      </c>
      <c r="O98" s="170">
        <f>IF(ISERROR(Data4!V$315),0,Data4!V$315)</f>
        <v>0</v>
      </c>
      <c r="P98" s="170">
        <f>IF(ISERROR(Data4!W$315),0,Data4!W$315)</f>
        <v>0</v>
      </c>
      <c r="Q98" s="170">
        <f>IF(ISERROR(Data4!X$315),0,Data4!X$315)</f>
        <v>0</v>
      </c>
      <c r="R98" s="170">
        <f>IF(ISERROR(Data4!Y$315),0,Data4!Y$315)</f>
        <v>0</v>
      </c>
      <c r="S98" s="170">
        <f>IF(ISERROR(Data4!Z$315),0,Data4!Z$315)</f>
        <v>0</v>
      </c>
      <c r="T98" s="170">
        <f>IF(ISERROR(Data4!AA$315),0,Data4!AA$315)</f>
        <v>0</v>
      </c>
      <c r="U98" s="170">
        <f>IF(ISERROR(Data4!AB$315),0,Data4!AB$315)</f>
        <v>0</v>
      </c>
      <c r="V98" s="170">
        <f>IF(ISERROR(Data4!AC$315),0,Data4!AC$315)</f>
        <v>0</v>
      </c>
      <c r="W98" s="170">
        <f>IF(ISERROR(Data4!AD$315),0,Data4!AD$315)</f>
        <v>0</v>
      </c>
      <c r="X98" s="170">
        <f>IF(ISERROR(Data4!AE$315),0,Data4!AE$315)</f>
        <v>0</v>
      </c>
      <c r="Y98" s="170">
        <f>IF(ISERROR(Data4!AF$315),0,Data4!AF$315)</f>
        <v>0</v>
      </c>
      <c r="Z98" s="170">
        <f>IF(ISERROR(Data4!AG$315),0,Data4!AG$315)</f>
        <v>0</v>
      </c>
      <c r="AA98" s="170">
        <f>IF(ISERROR(Data4!AH$315),0,Data4!AH$315)</f>
        <v>0</v>
      </c>
      <c r="AB98" s="170">
        <f>IF(ISERROR(Data4!AI$315),0,Data4!AI$315)</f>
        <v>0</v>
      </c>
      <c r="AC98" s="170">
        <f>IF(ISERROR(Data4!AJ$315),0,Data4!AJ$315)</f>
        <v>0</v>
      </c>
      <c r="AD98" s="170">
        <f>IF(ISERROR(Data4!AK$315),0,Data4!AK$315)</f>
        <v>0</v>
      </c>
      <c r="AE98" s="170">
        <f>IF(ISERROR(Data4!AL$315),0,Data4!AL$315)</f>
        <v>0</v>
      </c>
      <c r="AF98" s="170">
        <f>IF(ISERROR(Data4!AM$315),0,Data4!AM$315)</f>
        <v>0</v>
      </c>
      <c r="AG98" s="170">
        <f>IF(ISERROR(Data4!AN$315),0,Data4!AN$315)</f>
        <v>0</v>
      </c>
      <c r="AH98" s="170">
        <f>IF(ISERROR(Data4!AO$315),0,Data4!AO$315)</f>
        <v>0</v>
      </c>
      <c r="AI98" s="170">
        <f>IF(ISERROR(Data4!AP$315),0,Data4!AP$315)</f>
        <v>0</v>
      </c>
      <c r="AJ98" s="170">
        <f>IF(ISERROR(Data4!AQ$315),0,Data4!AQ$315)</f>
        <v>0</v>
      </c>
      <c r="AO98" s="3"/>
      <c r="AP98" s="3"/>
    </row>
    <row r="99" spans="2:42" hidden="1">
      <c r="B99" s="200" t="s">
        <v>352</v>
      </c>
      <c r="C99" s="182" t="str">
        <f>Data4!D$316</f>
        <v>-</v>
      </c>
      <c r="D99" s="66">
        <f>F99+NPV(FDN,G99:INDEX(G99:AJ99,PAL))</f>
        <v>0</v>
      </c>
      <c r="E99" s="66">
        <f>SUMIF($F$5:$AJ$5,"&lt;="&amp;PAL,$F99:$AJ99)</f>
        <v>0</v>
      </c>
      <c r="F99" s="170">
        <f>IF(ISERROR(Data4!M$316),0,Data4!M$316)</f>
        <v>0</v>
      </c>
      <c r="G99" s="170">
        <f>IF(ISERROR(Data4!N$316),0,Data4!N$316)</f>
        <v>0</v>
      </c>
      <c r="H99" s="170">
        <f>IF(ISERROR(Data4!O$316),0,Data4!O$316)</f>
        <v>0</v>
      </c>
      <c r="I99" s="170">
        <f>IF(ISERROR(Data4!P$316),0,Data4!P$316)</f>
        <v>0</v>
      </c>
      <c r="J99" s="170">
        <f>IF(ISERROR(Data4!Q$316),0,Data4!Q$316)</f>
        <v>0</v>
      </c>
      <c r="K99" s="170">
        <f>IF(ISERROR(Data4!R$316),0,Data4!R$316)</f>
        <v>0</v>
      </c>
      <c r="L99" s="170">
        <f>IF(ISERROR(Data4!S$316),0,Data4!S$316)</f>
        <v>0</v>
      </c>
      <c r="M99" s="170">
        <f>IF(ISERROR(Data4!T$316),0,Data4!T$316)</f>
        <v>0</v>
      </c>
      <c r="N99" s="170">
        <f>IF(ISERROR(Data4!U$316),0,Data4!U$316)</f>
        <v>0</v>
      </c>
      <c r="O99" s="170">
        <f>IF(ISERROR(Data4!V$316),0,Data4!V$316)</f>
        <v>0</v>
      </c>
      <c r="P99" s="170">
        <f>IF(ISERROR(Data4!W$316),0,Data4!W$316)</f>
        <v>0</v>
      </c>
      <c r="Q99" s="170">
        <f>IF(ISERROR(Data4!X$316),0,Data4!X$316)</f>
        <v>0</v>
      </c>
      <c r="R99" s="170">
        <f>IF(ISERROR(Data4!Y$316),0,Data4!Y$316)</f>
        <v>0</v>
      </c>
      <c r="S99" s="170">
        <f>IF(ISERROR(Data4!Z$316),0,Data4!Z$316)</f>
        <v>0</v>
      </c>
      <c r="T99" s="170">
        <f>IF(ISERROR(Data4!AA$316),0,Data4!AA$316)</f>
        <v>0</v>
      </c>
      <c r="U99" s="170">
        <f>IF(ISERROR(Data4!AB$316),0,Data4!AB$316)</f>
        <v>0</v>
      </c>
      <c r="V99" s="170">
        <f>IF(ISERROR(Data4!AC$316),0,Data4!AC$316)</f>
        <v>0</v>
      </c>
      <c r="W99" s="170">
        <f>IF(ISERROR(Data4!AD$316),0,Data4!AD$316)</f>
        <v>0</v>
      </c>
      <c r="X99" s="170">
        <f>IF(ISERROR(Data4!AE$316),0,Data4!AE$316)</f>
        <v>0</v>
      </c>
      <c r="Y99" s="170">
        <f>IF(ISERROR(Data4!AF$316),0,Data4!AF$316)</f>
        <v>0</v>
      </c>
      <c r="Z99" s="170">
        <f>IF(ISERROR(Data4!AG$316),0,Data4!AG$316)</f>
        <v>0</v>
      </c>
      <c r="AA99" s="170">
        <f>IF(ISERROR(Data4!AH$316),0,Data4!AH$316)</f>
        <v>0</v>
      </c>
      <c r="AB99" s="170">
        <f>IF(ISERROR(Data4!AI$316),0,Data4!AI$316)</f>
        <v>0</v>
      </c>
      <c r="AC99" s="170">
        <f>IF(ISERROR(Data4!AJ$316),0,Data4!AJ$316)</f>
        <v>0</v>
      </c>
      <c r="AD99" s="170">
        <f>IF(ISERROR(Data4!AK$316),0,Data4!AK$316)</f>
        <v>0</v>
      </c>
      <c r="AE99" s="170">
        <f>IF(ISERROR(Data4!AL$316),0,Data4!AL$316)</f>
        <v>0</v>
      </c>
      <c r="AF99" s="170">
        <f>IF(ISERROR(Data4!AM$316),0,Data4!AM$316)</f>
        <v>0</v>
      </c>
      <c r="AG99" s="170">
        <f>IF(ISERROR(Data4!AN$316),0,Data4!AN$316)</f>
        <v>0</v>
      </c>
      <c r="AH99" s="170">
        <f>IF(ISERROR(Data4!AO$316),0,Data4!AO$316)</f>
        <v>0</v>
      </c>
      <c r="AI99" s="170">
        <f>IF(ISERROR(Data4!AP$316),0,Data4!AP$316)</f>
        <v>0</v>
      </c>
      <c r="AJ99" s="170">
        <f>IF(ISERROR(Data4!AQ$316),0,Data4!AQ$316)</f>
        <v>0</v>
      </c>
      <c r="AO99" s="3"/>
      <c r="AP99" s="3"/>
    </row>
    <row r="100" spans="2:42" hidden="1">
      <c r="B100" s="200" t="s">
        <v>353</v>
      </c>
      <c r="C100" s="182" t="str">
        <f>Data4!D$317</f>
        <v>-</v>
      </c>
      <c r="D100" s="66">
        <f>F100+NPV(FDN,G100:INDEX(G100:AJ100,PAL))</f>
        <v>0</v>
      </c>
      <c r="E100" s="66">
        <f>SUMIF($F$5:$AJ$5,"&lt;="&amp;PAL,$F100:$AJ100)</f>
        <v>0</v>
      </c>
      <c r="F100" s="170">
        <f>IF(ISERROR(Data4!M$317),0,Data4!M$317)</f>
        <v>0</v>
      </c>
      <c r="G100" s="170">
        <f>IF(ISERROR(Data4!N$317),0,Data4!N$317)</f>
        <v>0</v>
      </c>
      <c r="H100" s="170">
        <f>IF(ISERROR(Data4!O$317),0,Data4!O$317)</f>
        <v>0</v>
      </c>
      <c r="I100" s="170">
        <f>IF(ISERROR(Data4!P$317),0,Data4!P$317)</f>
        <v>0</v>
      </c>
      <c r="J100" s="170">
        <f>IF(ISERROR(Data4!Q$317),0,Data4!Q$317)</f>
        <v>0</v>
      </c>
      <c r="K100" s="170">
        <f>IF(ISERROR(Data4!R$317),0,Data4!R$317)</f>
        <v>0</v>
      </c>
      <c r="L100" s="170">
        <f>IF(ISERROR(Data4!S$317),0,Data4!S$317)</f>
        <v>0</v>
      </c>
      <c r="M100" s="170">
        <f>IF(ISERROR(Data4!T$317),0,Data4!T$317)</f>
        <v>0</v>
      </c>
      <c r="N100" s="170">
        <f>IF(ISERROR(Data4!U$317),0,Data4!U$317)</f>
        <v>0</v>
      </c>
      <c r="O100" s="170">
        <f>IF(ISERROR(Data4!V$317),0,Data4!V$317)</f>
        <v>0</v>
      </c>
      <c r="P100" s="170">
        <f>IF(ISERROR(Data4!W$317),0,Data4!W$317)</f>
        <v>0</v>
      </c>
      <c r="Q100" s="170">
        <f>IF(ISERROR(Data4!X$317),0,Data4!X$317)</f>
        <v>0</v>
      </c>
      <c r="R100" s="170">
        <f>IF(ISERROR(Data4!Y$317),0,Data4!Y$317)</f>
        <v>0</v>
      </c>
      <c r="S100" s="170">
        <f>IF(ISERROR(Data4!Z$317),0,Data4!Z$317)</f>
        <v>0</v>
      </c>
      <c r="T100" s="170">
        <f>IF(ISERROR(Data4!AA$317),0,Data4!AA$317)</f>
        <v>0</v>
      </c>
      <c r="U100" s="170">
        <f>IF(ISERROR(Data4!AB$317),0,Data4!AB$317)</f>
        <v>0</v>
      </c>
      <c r="V100" s="170">
        <f>IF(ISERROR(Data4!AC$317),0,Data4!AC$317)</f>
        <v>0</v>
      </c>
      <c r="W100" s="170">
        <f>IF(ISERROR(Data4!AD$317),0,Data4!AD$317)</f>
        <v>0</v>
      </c>
      <c r="X100" s="170">
        <f>IF(ISERROR(Data4!AE$317),0,Data4!AE$317)</f>
        <v>0</v>
      </c>
      <c r="Y100" s="170">
        <f>IF(ISERROR(Data4!AF$317),0,Data4!AF$317)</f>
        <v>0</v>
      </c>
      <c r="Z100" s="170">
        <f>IF(ISERROR(Data4!AG$317),0,Data4!AG$317)</f>
        <v>0</v>
      </c>
      <c r="AA100" s="170">
        <f>IF(ISERROR(Data4!AH$317),0,Data4!AH$317)</f>
        <v>0</v>
      </c>
      <c r="AB100" s="170">
        <f>IF(ISERROR(Data4!AI$317),0,Data4!AI$317)</f>
        <v>0</v>
      </c>
      <c r="AC100" s="170">
        <f>IF(ISERROR(Data4!AJ$317),0,Data4!AJ$317)</f>
        <v>0</v>
      </c>
      <c r="AD100" s="170">
        <f>IF(ISERROR(Data4!AK$317),0,Data4!AK$317)</f>
        <v>0</v>
      </c>
      <c r="AE100" s="170">
        <f>IF(ISERROR(Data4!AL$317),0,Data4!AL$317)</f>
        <v>0</v>
      </c>
      <c r="AF100" s="170">
        <f>IF(ISERROR(Data4!AM$317),0,Data4!AM$317)</f>
        <v>0</v>
      </c>
      <c r="AG100" s="170">
        <f>IF(ISERROR(Data4!AN$317),0,Data4!AN$317)</f>
        <v>0</v>
      </c>
      <c r="AH100" s="170">
        <f>IF(ISERROR(Data4!AO$317),0,Data4!AO$317)</f>
        <v>0</v>
      </c>
      <c r="AI100" s="170">
        <f>IF(ISERROR(Data4!AP$317),0,Data4!AP$317)</f>
        <v>0</v>
      </c>
      <c r="AJ100" s="170">
        <f>IF(ISERROR(Data4!AQ$317),0,Data4!AQ$317)</f>
        <v>0</v>
      </c>
      <c r="AO100" s="3"/>
      <c r="AP100" s="3"/>
    </row>
  </sheetData>
  <sheetProtection algorithmName="SHA-512" hashValue="eVC+eJQW2i7XJJKQyDJPeEEey2SmNe+ZGJKrzblVTlIGe089l0dHiZt8B4oUfwjS7jfYgDRE1QTApEJmD3KnCQ==" saltValue="qs20A8y6szqQCV7SIWp8Eg==" spinCount="100000" sheet="1" objects="1" scenarios="1"/>
  <mergeCells count="5">
    <mergeCell ref="B86:C86"/>
    <mergeCell ref="C2:E2"/>
    <mergeCell ref="C3:E3"/>
    <mergeCell ref="C4:E4"/>
    <mergeCell ref="AP4:AY4"/>
  </mergeCells>
  <conditionalFormatting sqref="B7:C48 B56:C56 B49:B55 B57:B59">
    <cfRule type="expression" dxfId="59" priority="4" stopIfTrue="1">
      <formula>$AO7=1</formula>
    </cfRule>
  </conditionalFormatting>
  <conditionalFormatting sqref="C4:E4">
    <cfRule type="expression" dxfId="58" priority="3" stopIfTrue="1">
      <formula>LEN($C$4)&gt;0</formula>
    </cfRule>
  </conditionalFormatting>
  <conditionalFormatting sqref="B88:C100">
    <cfRule type="expression" dxfId="57" priority="5" stopIfTrue="1">
      <formula>#REF!=1</formula>
    </cfRule>
  </conditionalFormatting>
  <conditionalFormatting sqref="C57:C59">
    <cfRule type="expression" dxfId="56"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4"/>
  <sheetViews>
    <sheetView showGridLines="0" showRowColHeaders="0" workbookViewId="0">
      <pane ySplit="1" topLeftCell="A2" activePane="bottomLeft" state="frozen"/>
      <selection pane="bottomLeft" activeCell="D11" sqref="D11"/>
    </sheetView>
  </sheetViews>
  <sheetFormatPr defaultColWidth="9.140625" defaultRowHeight="12.75"/>
  <cols>
    <col min="1" max="1" width="19" style="6" customWidth="1"/>
    <col min="2" max="2" width="66" style="18" customWidth="1"/>
    <col min="3" max="3" width="56.7109375" style="18" customWidth="1"/>
    <col min="4" max="16384" width="9.140625" style="1"/>
  </cols>
  <sheetData>
    <row r="1" spans="1:3">
      <c r="A1" s="116" t="s">
        <v>86</v>
      </c>
      <c r="B1" s="23" t="s">
        <v>84</v>
      </c>
      <c r="C1" s="23" t="s">
        <v>83</v>
      </c>
    </row>
    <row r="2" spans="1:3">
      <c r="A2" s="116">
        <f>ROW(A1)</f>
        <v>1</v>
      </c>
      <c r="B2" s="23" t="s">
        <v>74</v>
      </c>
      <c r="C2" s="23" t="s">
        <v>85</v>
      </c>
    </row>
    <row r="3" spans="1:3">
      <c r="A3" s="116">
        <f t="shared" ref="A3:A66" si="0">ROW(A2)</f>
        <v>2</v>
      </c>
      <c r="B3" s="23" t="s">
        <v>73</v>
      </c>
      <c r="C3" s="23" t="s">
        <v>89</v>
      </c>
    </row>
    <row r="4" spans="1:3" ht="38.25">
      <c r="A4" s="116">
        <f t="shared" si="0"/>
        <v>3</v>
      </c>
      <c r="B4" s="147" t="s">
        <v>78</v>
      </c>
      <c r="C4" s="147" t="s">
        <v>90</v>
      </c>
    </row>
    <row r="5" spans="1:3">
      <c r="A5" s="116">
        <f t="shared" si="0"/>
        <v>4</v>
      </c>
      <c r="B5" s="147" t="s">
        <v>79</v>
      </c>
      <c r="C5" s="147" t="s">
        <v>91</v>
      </c>
    </row>
    <row r="6" spans="1:3">
      <c r="A6" s="116">
        <f t="shared" si="0"/>
        <v>5</v>
      </c>
      <c r="B6" s="147" t="s">
        <v>81</v>
      </c>
      <c r="C6" s="147" t="s">
        <v>92</v>
      </c>
    </row>
    <row r="7" spans="1:3">
      <c r="A7" s="116">
        <f t="shared" si="0"/>
        <v>6</v>
      </c>
      <c r="B7" s="147" t="s">
        <v>80</v>
      </c>
      <c r="C7" s="147" t="s">
        <v>93</v>
      </c>
    </row>
    <row r="8" spans="1:3" ht="25.5">
      <c r="A8" s="116">
        <f t="shared" si="0"/>
        <v>7</v>
      </c>
      <c r="B8" s="23" t="s">
        <v>75</v>
      </c>
      <c r="C8" s="23" t="s">
        <v>94</v>
      </c>
    </row>
    <row r="9" spans="1:3">
      <c r="A9" s="116">
        <f t="shared" si="0"/>
        <v>8</v>
      </c>
      <c r="B9" s="23" t="s">
        <v>95</v>
      </c>
      <c r="C9" s="23" t="s">
        <v>96</v>
      </c>
    </row>
    <row r="10" spans="1:3">
      <c r="A10" s="116">
        <f t="shared" si="0"/>
        <v>9</v>
      </c>
      <c r="B10" s="23" t="s">
        <v>77</v>
      </c>
      <c r="C10" s="23" t="s">
        <v>97</v>
      </c>
    </row>
    <row r="11" spans="1:3" ht="25.5">
      <c r="A11" s="116">
        <f t="shared" si="0"/>
        <v>10</v>
      </c>
      <c r="B11" s="23" t="s">
        <v>284</v>
      </c>
      <c r="C11" s="23" t="s">
        <v>285</v>
      </c>
    </row>
    <row r="12" spans="1:3">
      <c r="A12" s="116">
        <f t="shared" si="0"/>
        <v>11</v>
      </c>
      <c r="B12" s="23" t="s">
        <v>516</v>
      </c>
      <c r="C12" s="23" t="s">
        <v>278</v>
      </c>
    </row>
    <row r="13" spans="1:3">
      <c r="A13" s="116">
        <f t="shared" si="0"/>
        <v>12</v>
      </c>
      <c r="B13" s="23" t="s">
        <v>297</v>
      </c>
      <c r="C13" s="23" t="s">
        <v>298</v>
      </c>
    </row>
    <row r="14" spans="1:3">
      <c r="A14" s="116">
        <f t="shared" si="0"/>
        <v>13</v>
      </c>
      <c r="B14" s="23" t="s">
        <v>109</v>
      </c>
      <c r="C14" s="23" t="s">
        <v>110</v>
      </c>
    </row>
    <row r="15" spans="1:3">
      <c r="A15" s="116">
        <f t="shared" si="0"/>
        <v>14</v>
      </c>
      <c r="B15" s="23" t="s">
        <v>282</v>
      </c>
      <c r="C15" s="23" t="s">
        <v>296</v>
      </c>
    </row>
    <row r="16" spans="1:3">
      <c r="A16" s="116">
        <f t="shared" si="0"/>
        <v>15</v>
      </c>
      <c r="B16" s="23" t="s">
        <v>546</v>
      </c>
      <c r="C16" s="23" t="s">
        <v>547</v>
      </c>
    </row>
    <row r="17" spans="1:3" ht="12" customHeight="1">
      <c r="A17" s="116">
        <f t="shared" si="0"/>
        <v>16</v>
      </c>
      <c r="B17" s="531" t="s">
        <v>1249</v>
      </c>
      <c r="C17" s="23" t="s">
        <v>329</v>
      </c>
    </row>
    <row r="18" spans="1:3">
      <c r="A18" s="116">
        <f t="shared" si="0"/>
        <v>17</v>
      </c>
      <c r="B18" s="23" t="s">
        <v>280</v>
      </c>
      <c r="C18" s="23" t="s">
        <v>281</v>
      </c>
    </row>
    <row r="19" spans="1:3">
      <c r="A19" s="116">
        <f t="shared" si="0"/>
        <v>18</v>
      </c>
      <c r="B19" s="23" t="s">
        <v>328</v>
      </c>
      <c r="C19" s="23" t="s">
        <v>330</v>
      </c>
    </row>
    <row r="20" spans="1:3" ht="38.25">
      <c r="A20" s="116">
        <f t="shared" si="0"/>
        <v>19</v>
      </c>
      <c r="B20" s="23" t="s">
        <v>615</v>
      </c>
      <c r="C20" s="23" t="s">
        <v>621</v>
      </c>
    </row>
    <row r="21" spans="1:3">
      <c r="A21" s="116">
        <f t="shared" si="0"/>
        <v>20</v>
      </c>
      <c r="B21" s="23" t="s">
        <v>288</v>
      </c>
      <c r="C21" s="23" t="s">
        <v>292</v>
      </c>
    </row>
    <row r="22" spans="1:3">
      <c r="A22" s="116">
        <f t="shared" si="0"/>
        <v>21</v>
      </c>
      <c r="B22" s="23" t="s">
        <v>289</v>
      </c>
      <c r="C22" s="23" t="s">
        <v>293</v>
      </c>
    </row>
    <row r="23" spans="1:3">
      <c r="A23" s="116">
        <f t="shared" si="0"/>
        <v>22</v>
      </c>
      <c r="B23" s="23" t="s">
        <v>290</v>
      </c>
      <c r="C23" s="23" t="s">
        <v>294</v>
      </c>
    </row>
    <row r="24" spans="1:3">
      <c r="A24" s="116">
        <f t="shared" si="0"/>
        <v>23</v>
      </c>
      <c r="B24" s="23" t="s">
        <v>291</v>
      </c>
      <c r="C24" s="23" t="s">
        <v>295</v>
      </c>
    </row>
    <row r="25" spans="1:3" ht="25.5">
      <c r="A25" s="116">
        <f t="shared" si="0"/>
        <v>24</v>
      </c>
      <c r="B25" s="23" t="s">
        <v>286</v>
      </c>
      <c r="C25" s="23" t="s">
        <v>287</v>
      </c>
    </row>
    <row r="26" spans="1:3">
      <c r="A26" s="116">
        <f t="shared" si="0"/>
        <v>25</v>
      </c>
      <c r="B26" s="23" t="s">
        <v>616</v>
      </c>
      <c r="C26" s="23" t="s">
        <v>617</v>
      </c>
    </row>
    <row r="27" spans="1:3">
      <c r="A27" s="116">
        <f t="shared" si="0"/>
        <v>26</v>
      </c>
      <c r="B27" s="23" t="s">
        <v>612</v>
      </c>
      <c r="C27" s="23" t="s">
        <v>618</v>
      </c>
    </row>
    <row r="28" spans="1:3">
      <c r="A28" s="116">
        <f t="shared" si="0"/>
        <v>27</v>
      </c>
      <c r="B28" s="23" t="s">
        <v>613</v>
      </c>
      <c r="C28" s="23" t="s">
        <v>619</v>
      </c>
    </row>
    <row r="29" spans="1:3">
      <c r="A29" s="116">
        <f t="shared" si="0"/>
        <v>28</v>
      </c>
      <c r="B29" s="23" t="s">
        <v>614</v>
      </c>
      <c r="C29" s="23" t="s">
        <v>620</v>
      </c>
    </row>
    <row r="30" spans="1:3">
      <c r="A30" s="116">
        <f t="shared" si="0"/>
        <v>29</v>
      </c>
      <c r="B30" s="23" t="s">
        <v>333</v>
      </c>
      <c r="C30" s="23" t="s">
        <v>392</v>
      </c>
    </row>
    <row r="31" spans="1:3">
      <c r="A31" s="116">
        <f t="shared" si="0"/>
        <v>30</v>
      </c>
      <c r="B31" s="23" t="s">
        <v>334</v>
      </c>
      <c r="C31" s="23" t="s">
        <v>393</v>
      </c>
    </row>
    <row r="32" spans="1:3">
      <c r="A32" s="116">
        <f t="shared" si="0"/>
        <v>31</v>
      </c>
      <c r="B32" s="23" t="s">
        <v>299</v>
      </c>
      <c r="C32" s="23" t="s">
        <v>395</v>
      </c>
    </row>
    <row r="33" spans="1:3">
      <c r="A33" s="116">
        <f t="shared" si="0"/>
        <v>32</v>
      </c>
      <c r="B33" s="23" t="s">
        <v>8</v>
      </c>
      <c r="C33" s="23" t="s">
        <v>396</v>
      </c>
    </row>
    <row r="34" spans="1:3">
      <c r="A34" s="116">
        <f t="shared" si="0"/>
        <v>33</v>
      </c>
      <c r="B34" s="23" t="s">
        <v>10</v>
      </c>
      <c r="C34" s="23" t="s">
        <v>397</v>
      </c>
    </row>
    <row r="35" spans="1:3">
      <c r="A35" s="116">
        <f t="shared" si="0"/>
        <v>34</v>
      </c>
      <c r="B35" s="23" t="s">
        <v>12</v>
      </c>
      <c r="C35" s="23" t="s">
        <v>398</v>
      </c>
    </row>
    <row r="36" spans="1:3">
      <c r="A36" s="116">
        <f t="shared" si="0"/>
        <v>35</v>
      </c>
      <c r="B36" s="23" t="s">
        <v>401</v>
      </c>
      <c r="C36" s="23" t="s">
        <v>399</v>
      </c>
    </row>
    <row r="37" spans="1:3" ht="25.5">
      <c r="A37" s="116">
        <f t="shared" si="0"/>
        <v>36</v>
      </c>
      <c r="B37" s="23" t="s">
        <v>394</v>
      </c>
      <c r="C37" s="23" t="s">
        <v>400</v>
      </c>
    </row>
    <row r="38" spans="1:3">
      <c r="A38" s="116">
        <f t="shared" si="0"/>
        <v>37</v>
      </c>
      <c r="B38" s="23" t="s">
        <v>17</v>
      </c>
      <c r="C38" s="23" t="s">
        <v>402</v>
      </c>
    </row>
    <row r="39" spans="1:3">
      <c r="A39" s="116">
        <f t="shared" si="0"/>
        <v>38</v>
      </c>
      <c r="B39" s="23" t="s">
        <v>300</v>
      </c>
      <c r="C39" s="23" t="s">
        <v>403</v>
      </c>
    </row>
    <row r="40" spans="1:3">
      <c r="A40" s="116">
        <f t="shared" si="0"/>
        <v>39</v>
      </c>
      <c r="B40" s="23" t="s">
        <v>19</v>
      </c>
      <c r="C40" s="23" t="s">
        <v>404</v>
      </c>
    </row>
    <row r="41" spans="1:3">
      <c r="A41" s="116">
        <f t="shared" si="0"/>
        <v>40</v>
      </c>
      <c r="B41" s="23" t="s">
        <v>27</v>
      </c>
      <c r="C41" s="23" t="s">
        <v>405</v>
      </c>
    </row>
    <row r="42" spans="1:3">
      <c r="A42" s="116">
        <f t="shared" si="0"/>
        <v>41</v>
      </c>
      <c r="B42" s="23" t="s">
        <v>29</v>
      </c>
      <c r="C42" s="23" t="s">
        <v>406</v>
      </c>
    </row>
    <row r="43" spans="1:3">
      <c r="A43" s="116">
        <f t="shared" si="0"/>
        <v>42</v>
      </c>
      <c r="B43" s="23" t="s">
        <v>30</v>
      </c>
      <c r="C43" s="23" t="s">
        <v>407</v>
      </c>
    </row>
    <row r="44" spans="1:3">
      <c r="A44" s="116">
        <f t="shared" si="0"/>
        <v>43</v>
      </c>
      <c r="B44" s="23" t="s">
        <v>31</v>
      </c>
      <c r="C44" s="23" t="s">
        <v>408</v>
      </c>
    </row>
    <row r="45" spans="1:3">
      <c r="A45" s="116">
        <f t="shared" si="0"/>
        <v>44</v>
      </c>
      <c r="B45" s="23" t="s">
        <v>302</v>
      </c>
      <c r="C45" s="23" t="s">
        <v>409</v>
      </c>
    </row>
    <row r="46" spans="1:3">
      <c r="A46" s="116">
        <f t="shared" si="0"/>
        <v>45</v>
      </c>
      <c r="B46" s="23" t="s">
        <v>303</v>
      </c>
      <c r="C46" s="23" t="s">
        <v>410</v>
      </c>
    </row>
    <row r="47" spans="1:3">
      <c r="A47" s="116">
        <f t="shared" si="0"/>
        <v>46</v>
      </c>
      <c r="B47" s="23" t="s">
        <v>33</v>
      </c>
      <c r="C47" s="23" t="s">
        <v>411</v>
      </c>
    </row>
    <row r="48" spans="1:3">
      <c r="A48" s="116">
        <f t="shared" si="0"/>
        <v>47</v>
      </c>
      <c r="B48" s="23" t="s">
        <v>35</v>
      </c>
      <c r="C48" s="23" t="s">
        <v>436</v>
      </c>
    </row>
    <row r="49" spans="1:3">
      <c r="A49" s="116">
        <f t="shared" si="0"/>
        <v>48</v>
      </c>
      <c r="B49" s="23" t="s">
        <v>37</v>
      </c>
      <c r="C49" s="23" t="s">
        <v>412</v>
      </c>
    </row>
    <row r="50" spans="1:3">
      <c r="A50" s="116">
        <f t="shared" si="0"/>
        <v>49</v>
      </c>
      <c r="B50" s="23" t="s">
        <v>39</v>
      </c>
      <c r="C50" s="23" t="s">
        <v>413</v>
      </c>
    </row>
    <row r="51" spans="1:3">
      <c r="A51" s="116">
        <f t="shared" si="0"/>
        <v>50</v>
      </c>
      <c r="B51" s="23" t="s">
        <v>309</v>
      </c>
      <c r="C51" s="23" t="s">
        <v>414</v>
      </c>
    </row>
    <row r="52" spans="1:3">
      <c r="A52" s="116">
        <f t="shared" si="0"/>
        <v>51</v>
      </c>
      <c r="B52" s="23" t="s">
        <v>47</v>
      </c>
      <c r="C52" s="23" t="s">
        <v>415</v>
      </c>
    </row>
    <row r="53" spans="1:3">
      <c r="A53" s="116">
        <f t="shared" si="0"/>
        <v>52</v>
      </c>
      <c r="B53" s="23" t="s">
        <v>45</v>
      </c>
      <c r="C53" s="23" t="s">
        <v>416</v>
      </c>
    </row>
    <row r="54" spans="1:3">
      <c r="A54" s="116">
        <f t="shared" si="0"/>
        <v>53</v>
      </c>
      <c r="B54" s="23" t="s">
        <v>313</v>
      </c>
      <c r="C54" s="23" t="s">
        <v>417</v>
      </c>
    </row>
    <row r="55" spans="1:3">
      <c r="A55" s="116">
        <f t="shared" si="0"/>
        <v>54</v>
      </c>
      <c r="B55" s="23" t="s">
        <v>332</v>
      </c>
      <c r="C55" s="23" t="s">
        <v>418</v>
      </c>
    </row>
    <row r="56" spans="1:3">
      <c r="A56" s="116">
        <f t="shared" si="0"/>
        <v>55</v>
      </c>
      <c r="B56" s="23" t="s">
        <v>315</v>
      </c>
      <c r="C56" s="23" t="s">
        <v>419</v>
      </c>
    </row>
    <row r="57" spans="1:3">
      <c r="A57" s="116">
        <f t="shared" si="0"/>
        <v>56</v>
      </c>
      <c r="B57" s="23" t="s">
        <v>317</v>
      </c>
      <c r="C57" s="23" t="s">
        <v>420</v>
      </c>
    </row>
    <row r="58" spans="1:3">
      <c r="A58" s="116">
        <f t="shared" si="0"/>
        <v>57</v>
      </c>
      <c r="B58" s="23" t="s">
        <v>319</v>
      </c>
      <c r="C58" s="23" t="s">
        <v>421</v>
      </c>
    </row>
    <row r="59" spans="1:3">
      <c r="A59" s="116">
        <f t="shared" si="0"/>
        <v>58</v>
      </c>
      <c r="B59" s="531" t="s">
        <v>1246</v>
      </c>
      <c r="C59" s="531" t="s">
        <v>1247</v>
      </c>
    </row>
    <row r="60" spans="1:3">
      <c r="A60" s="116">
        <f t="shared" si="0"/>
        <v>59</v>
      </c>
      <c r="B60" s="23" t="s">
        <v>61</v>
      </c>
      <c r="C60" s="23" t="s">
        <v>422</v>
      </c>
    </row>
    <row r="61" spans="1:3">
      <c r="A61" s="116">
        <f t="shared" si="0"/>
        <v>60</v>
      </c>
      <c r="B61" s="23" t="s">
        <v>54</v>
      </c>
      <c r="C61" s="23" t="s">
        <v>423</v>
      </c>
    </row>
    <row r="62" spans="1:3">
      <c r="A62" s="116">
        <f t="shared" si="0"/>
        <v>61</v>
      </c>
      <c r="B62" s="23" t="s">
        <v>55</v>
      </c>
      <c r="C62" s="23" t="s">
        <v>424</v>
      </c>
    </row>
    <row r="63" spans="1:3">
      <c r="A63" s="116">
        <f t="shared" si="0"/>
        <v>62</v>
      </c>
      <c r="B63" s="23" t="s">
        <v>56</v>
      </c>
      <c r="C63" s="23" t="s">
        <v>426</v>
      </c>
    </row>
    <row r="64" spans="1:3">
      <c r="A64" s="116">
        <f t="shared" si="0"/>
        <v>63</v>
      </c>
      <c r="B64" s="23" t="s">
        <v>321</v>
      </c>
      <c r="C64" s="23" t="s">
        <v>425</v>
      </c>
    </row>
    <row r="65" spans="1:3">
      <c r="A65" s="116">
        <f t="shared" si="0"/>
        <v>64</v>
      </c>
      <c r="B65" s="23" t="s">
        <v>57</v>
      </c>
      <c r="C65" s="23" t="s">
        <v>427</v>
      </c>
    </row>
    <row r="66" spans="1:3">
      <c r="A66" s="116">
        <f t="shared" si="0"/>
        <v>65</v>
      </c>
      <c r="B66" s="23" t="s">
        <v>58</v>
      </c>
      <c r="C66" s="23" t="s">
        <v>428</v>
      </c>
    </row>
    <row r="67" spans="1:3">
      <c r="A67" s="116">
        <f t="shared" ref="A67:A104" si="1">ROW(A66)</f>
        <v>66</v>
      </c>
      <c r="B67" s="23" t="s">
        <v>322</v>
      </c>
      <c r="C67" s="23" t="s">
        <v>429</v>
      </c>
    </row>
    <row r="68" spans="1:3">
      <c r="A68" s="116">
        <f t="shared" si="1"/>
        <v>67</v>
      </c>
      <c r="B68" s="23" t="s">
        <v>323</v>
      </c>
      <c r="C68" s="23" t="s">
        <v>430</v>
      </c>
    </row>
    <row r="69" spans="1:3">
      <c r="A69" s="116">
        <f t="shared" si="1"/>
        <v>68</v>
      </c>
      <c r="B69" s="23" t="s">
        <v>59</v>
      </c>
      <c r="C69" s="23" t="s">
        <v>431</v>
      </c>
    </row>
    <row r="70" spans="1:3">
      <c r="A70" s="116">
        <f t="shared" si="1"/>
        <v>69</v>
      </c>
      <c r="B70" s="23" t="s">
        <v>59</v>
      </c>
      <c r="C70" s="23" t="s">
        <v>431</v>
      </c>
    </row>
    <row r="71" spans="1:3">
      <c r="A71" s="116">
        <f t="shared" si="1"/>
        <v>70</v>
      </c>
      <c r="B71" s="23" t="s">
        <v>60</v>
      </c>
      <c r="C71" s="23" t="s">
        <v>432</v>
      </c>
    </row>
    <row r="72" spans="1:3">
      <c r="A72" s="116">
        <f t="shared" si="1"/>
        <v>71</v>
      </c>
      <c r="B72" s="23" t="s">
        <v>324</v>
      </c>
      <c r="C72" s="23" t="s">
        <v>434</v>
      </c>
    </row>
    <row r="73" spans="1:3">
      <c r="A73" s="116">
        <f t="shared" si="1"/>
        <v>72</v>
      </c>
      <c r="B73" s="23" t="s">
        <v>325</v>
      </c>
      <c r="C73" s="23" t="s">
        <v>433</v>
      </c>
    </row>
    <row r="74" spans="1:3">
      <c r="A74" s="116">
        <f t="shared" si="1"/>
        <v>73</v>
      </c>
      <c r="B74" s="23" t="s">
        <v>345</v>
      </c>
      <c r="C74" s="23" t="s">
        <v>533</v>
      </c>
    </row>
    <row r="75" spans="1:3">
      <c r="A75" s="116">
        <f t="shared" si="1"/>
        <v>74</v>
      </c>
      <c r="B75" s="23" t="s">
        <v>548</v>
      </c>
      <c r="C75" s="23" t="s">
        <v>549</v>
      </c>
    </row>
    <row r="76" spans="1:3">
      <c r="A76" s="116">
        <f t="shared" si="1"/>
        <v>75</v>
      </c>
      <c r="B76" s="23" t="s">
        <v>326</v>
      </c>
      <c r="C76" s="23" t="s">
        <v>435</v>
      </c>
    </row>
    <row r="77" spans="1:3">
      <c r="A77" s="116">
        <f t="shared" si="1"/>
        <v>76</v>
      </c>
      <c r="B77" s="23" t="s">
        <v>354</v>
      </c>
      <c r="C77" s="23" t="s">
        <v>534</v>
      </c>
    </row>
    <row r="78" spans="1:3">
      <c r="A78" s="116">
        <f t="shared" si="1"/>
        <v>77</v>
      </c>
      <c r="B78" s="23" t="s">
        <v>550</v>
      </c>
      <c r="C78" s="23" t="s">
        <v>551</v>
      </c>
    </row>
    <row r="79" spans="1:3">
      <c r="A79" s="116">
        <f t="shared" si="1"/>
        <v>78</v>
      </c>
      <c r="B79" s="23" t="s">
        <v>335</v>
      </c>
      <c r="C79" s="23" t="s">
        <v>437</v>
      </c>
    </row>
    <row r="80" spans="1:3">
      <c r="A80" s="116">
        <f t="shared" si="1"/>
        <v>79</v>
      </c>
      <c r="B80" s="23" t="s">
        <v>336</v>
      </c>
      <c r="C80" s="23" t="s">
        <v>438</v>
      </c>
    </row>
    <row r="81" spans="1:3">
      <c r="A81" s="116">
        <f t="shared" si="1"/>
        <v>80</v>
      </c>
      <c r="B81" s="23" t="s">
        <v>337</v>
      </c>
      <c r="C81" s="23" t="s">
        <v>439</v>
      </c>
    </row>
    <row r="82" spans="1:3">
      <c r="A82" s="116">
        <f t="shared" si="1"/>
        <v>81</v>
      </c>
      <c r="B82" s="23" t="s">
        <v>517</v>
      </c>
      <c r="C82" s="23" t="s">
        <v>520</v>
      </c>
    </row>
    <row r="83" spans="1:3">
      <c r="A83" s="116">
        <f t="shared" si="1"/>
        <v>82</v>
      </c>
      <c r="B83" s="23" t="s">
        <v>518</v>
      </c>
      <c r="C83" s="23" t="s">
        <v>519</v>
      </c>
    </row>
    <row r="84" spans="1:3">
      <c r="A84" s="116">
        <f t="shared" si="1"/>
        <v>83</v>
      </c>
      <c r="B84" s="23" t="s">
        <v>375</v>
      </c>
      <c r="C84" s="23" t="s">
        <v>440</v>
      </c>
    </row>
    <row r="85" spans="1:3">
      <c r="A85" s="116">
        <f t="shared" si="1"/>
        <v>84</v>
      </c>
      <c r="B85" s="23" t="s">
        <v>376</v>
      </c>
      <c r="C85" s="23" t="s">
        <v>441</v>
      </c>
    </row>
    <row r="86" spans="1:3">
      <c r="A86" s="116">
        <f t="shared" si="1"/>
        <v>85</v>
      </c>
      <c r="B86" s="23" t="s">
        <v>68</v>
      </c>
      <c r="C86" s="23" t="s">
        <v>442</v>
      </c>
    </row>
    <row r="87" spans="1:3">
      <c r="A87" s="116">
        <f t="shared" si="1"/>
        <v>86</v>
      </c>
      <c r="B87" s="23" t="s">
        <v>67</v>
      </c>
      <c r="C87" s="23" t="s">
        <v>443</v>
      </c>
    </row>
    <row r="88" spans="1:3">
      <c r="A88" s="116">
        <f t="shared" si="1"/>
        <v>87</v>
      </c>
      <c r="B88" s="23" t="s">
        <v>374</v>
      </c>
      <c r="C88" s="23" t="s">
        <v>444</v>
      </c>
    </row>
    <row r="89" spans="1:3">
      <c r="A89" s="116">
        <f t="shared" si="1"/>
        <v>88</v>
      </c>
      <c r="B89" s="23" t="s">
        <v>62</v>
      </c>
      <c r="C89" s="23" t="s">
        <v>452</v>
      </c>
    </row>
    <row r="90" spans="1:3">
      <c r="A90" s="116">
        <f t="shared" si="1"/>
        <v>89</v>
      </c>
      <c r="B90" s="23" t="s">
        <v>445</v>
      </c>
      <c r="C90" s="23" t="s">
        <v>447</v>
      </c>
    </row>
    <row r="91" spans="1:3">
      <c r="A91" s="116">
        <f t="shared" si="1"/>
        <v>90</v>
      </c>
      <c r="B91" s="23" t="s">
        <v>446</v>
      </c>
      <c r="C91" s="23" t="s">
        <v>448</v>
      </c>
    </row>
    <row r="92" spans="1:3">
      <c r="A92" s="116">
        <f t="shared" si="1"/>
        <v>91</v>
      </c>
      <c r="B92" s="23" t="s">
        <v>66</v>
      </c>
      <c r="C92" s="23" t="s">
        <v>449</v>
      </c>
    </row>
    <row r="93" spans="1:3">
      <c r="A93" s="116">
        <f t="shared" si="1"/>
        <v>92</v>
      </c>
      <c r="B93" s="23" t="s">
        <v>65</v>
      </c>
      <c r="C93" s="23" t="s">
        <v>450</v>
      </c>
    </row>
    <row r="94" spans="1:3">
      <c r="A94" s="116">
        <f t="shared" si="1"/>
        <v>93</v>
      </c>
      <c r="B94" s="23" t="s">
        <v>377</v>
      </c>
      <c r="C94" s="23" t="s">
        <v>451</v>
      </c>
    </row>
    <row r="95" spans="1:3">
      <c r="A95" s="116">
        <f t="shared" si="1"/>
        <v>94</v>
      </c>
      <c r="B95" s="23" t="s">
        <v>378</v>
      </c>
      <c r="C95" s="23" t="s">
        <v>453</v>
      </c>
    </row>
    <row r="96" spans="1:3">
      <c r="A96" s="116">
        <f t="shared" si="1"/>
        <v>95</v>
      </c>
      <c r="B96" s="23" t="s">
        <v>379</v>
      </c>
      <c r="C96" s="23" t="s">
        <v>454</v>
      </c>
    </row>
    <row r="97" spans="1:3">
      <c r="A97" s="116">
        <f t="shared" si="1"/>
        <v>96</v>
      </c>
      <c r="B97" s="23" t="s">
        <v>380</v>
      </c>
      <c r="C97" s="23" t="s">
        <v>455</v>
      </c>
    </row>
    <row r="98" spans="1:3">
      <c r="A98" s="116">
        <f t="shared" si="1"/>
        <v>97</v>
      </c>
      <c r="B98" s="23" t="s">
        <v>381</v>
      </c>
      <c r="C98" s="23" t="s">
        <v>456</v>
      </c>
    </row>
    <row r="99" spans="1:3">
      <c r="A99" s="116">
        <f t="shared" si="1"/>
        <v>98</v>
      </c>
      <c r="B99" s="23" t="s">
        <v>382</v>
      </c>
      <c r="C99" s="23" t="s">
        <v>457</v>
      </c>
    </row>
    <row r="100" spans="1:3">
      <c r="A100" s="116">
        <f t="shared" si="1"/>
        <v>99</v>
      </c>
      <c r="B100" s="23" t="s">
        <v>387</v>
      </c>
      <c r="C100" s="23" t="s">
        <v>458</v>
      </c>
    </row>
    <row r="101" spans="1:3">
      <c r="A101" s="116">
        <f t="shared" si="1"/>
        <v>100</v>
      </c>
      <c r="B101" s="23" t="s">
        <v>388</v>
      </c>
      <c r="C101" s="23" t="s">
        <v>459</v>
      </c>
    </row>
    <row r="102" spans="1:3">
      <c r="A102" s="116">
        <f t="shared" si="1"/>
        <v>101</v>
      </c>
      <c r="B102" s="23" t="s">
        <v>63</v>
      </c>
      <c r="C102" s="23" t="s">
        <v>461</v>
      </c>
    </row>
    <row r="103" spans="1:3">
      <c r="A103" s="116">
        <f t="shared" si="1"/>
        <v>102</v>
      </c>
      <c r="B103" s="23" t="s">
        <v>64</v>
      </c>
      <c r="C103" s="23" t="s">
        <v>462</v>
      </c>
    </row>
    <row r="104" spans="1:3">
      <c r="A104" s="116">
        <f t="shared" si="1"/>
        <v>103</v>
      </c>
      <c r="B104" s="23" t="s">
        <v>69</v>
      </c>
      <c r="C104" s="23" t="s">
        <v>460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 style="3" hidden="1" customWidth="1"/>
    <col min="41" max="41" width="27.5703125" style="27" hidden="1" customWidth="1"/>
    <col min="42" max="42" width="9.140625" style="53"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"""&amp;Data0!O24&amp;""""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Data4!D$319</f>
        <v>-</v>
      </c>
      <c r="D90" s="170">
        <f>F90+NPV(FDN,G90:INDEX(G90:AJ90,PAL))</f>
        <v>0</v>
      </c>
      <c r="E90" s="170">
        <f t="shared" ref="E90:E96" si="29">SUMIF($F$5:$AJ$5,"&lt;="&amp;PAL,$F90:$AJ90)</f>
        <v>0</v>
      </c>
      <c r="F90" s="170">
        <f>IF(ISERROR(Data4!M$319),0,Data4!M$319)</f>
        <v>0</v>
      </c>
      <c r="G90" s="170">
        <f>IF(ISERROR(Data4!N$319),0,Data4!N$319)</f>
        <v>0</v>
      </c>
      <c r="H90" s="170">
        <f>IF(ISERROR(Data4!O$319),0,Data4!O$319)</f>
        <v>0</v>
      </c>
      <c r="I90" s="170">
        <f>IF(ISERROR(Data4!P$319),0,Data4!P$319)</f>
        <v>0</v>
      </c>
      <c r="J90" s="170">
        <f>IF(ISERROR(Data4!Q$319),0,Data4!Q$319)</f>
        <v>0</v>
      </c>
      <c r="K90" s="170">
        <f>IF(ISERROR(Data4!R$319),0,Data4!R$319)</f>
        <v>0</v>
      </c>
      <c r="L90" s="170">
        <f>IF(ISERROR(Data4!S$319),0,Data4!S$319)</f>
        <v>0</v>
      </c>
      <c r="M90" s="170">
        <f>IF(ISERROR(Data4!T$319),0,Data4!T$319)</f>
        <v>0</v>
      </c>
      <c r="N90" s="170">
        <f>IF(ISERROR(Data4!U$319),0,Data4!U$319)</f>
        <v>0</v>
      </c>
      <c r="O90" s="170">
        <f>IF(ISERROR(Data4!V$319),0,Data4!V$319)</f>
        <v>0</v>
      </c>
      <c r="P90" s="170">
        <f>IF(ISERROR(Data4!W$319),0,Data4!W$319)</f>
        <v>0</v>
      </c>
      <c r="Q90" s="170">
        <f>IF(ISERROR(Data4!X$319),0,Data4!X$319)</f>
        <v>0</v>
      </c>
      <c r="R90" s="170">
        <f>IF(ISERROR(Data4!Y$319),0,Data4!Y$319)</f>
        <v>0</v>
      </c>
      <c r="S90" s="170">
        <f>IF(ISERROR(Data4!Z$319),0,Data4!Z$319)</f>
        <v>0</v>
      </c>
      <c r="T90" s="170">
        <f>IF(ISERROR(Data4!AA$319),0,Data4!AA$319)</f>
        <v>0</v>
      </c>
      <c r="U90" s="170">
        <f>IF(ISERROR(Data4!AB$319),0,Data4!AB$319)</f>
        <v>0</v>
      </c>
      <c r="V90" s="170">
        <f>IF(ISERROR(Data4!AC$319),0,Data4!AC$319)</f>
        <v>0</v>
      </c>
      <c r="W90" s="170">
        <f>IF(ISERROR(Data4!AD$319),0,Data4!AD$319)</f>
        <v>0</v>
      </c>
      <c r="X90" s="170">
        <f>IF(ISERROR(Data4!AE$319),0,Data4!AE$319)</f>
        <v>0</v>
      </c>
      <c r="Y90" s="170">
        <f>IF(ISERROR(Data4!AF$319),0,Data4!AF$319)</f>
        <v>0</v>
      </c>
      <c r="Z90" s="170">
        <f>IF(ISERROR(Data4!AG$319),0,Data4!AG$319)</f>
        <v>0</v>
      </c>
      <c r="AA90" s="170">
        <f>IF(ISERROR(Data4!AH$319),0,Data4!AH$319)</f>
        <v>0</v>
      </c>
      <c r="AB90" s="170">
        <f>IF(ISERROR(Data4!AI$319),0,Data4!AI$319)</f>
        <v>0</v>
      </c>
      <c r="AC90" s="170">
        <f>IF(ISERROR(Data4!AJ$319),0,Data4!AJ$319)</f>
        <v>0</v>
      </c>
      <c r="AD90" s="170">
        <f>IF(ISERROR(Data4!AK$319),0,Data4!AK$319)</f>
        <v>0</v>
      </c>
      <c r="AE90" s="170">
        <f>IF(ISERROR(Data4!AL$319),0,Data4!AL$319)</f>
        <v>0</v>
      </c>
      <c r="AF90" s="170">
        <f>IF(ISERROR(Data4!AM$319),0,Data4!AM$319)</f>
        <v>0</v>
      </c>
      <c r="AG90" s="170">
        <f>IF(ISERROR(Data4!AN$319),0,Data4!AN$319)</f>
        <v>0</v>
      </c>
      <c r="AH90" s="170">
        <f>IF(ISERROR(Data4!AO$319),0,Data4!AO$319)</f>
        <v>0</v>
      </c>
      <c r="AI90" s="170">
        <f>IF(ISERROR(Data4!AP$319),0,Data4!AP$319)</f>
        <v>0</v>
      </c>
      <c r="AJ90" s="170">
        <f>IF(ISERROR(Data4!AQ$319),0,Data4!AQ$319)</f>
        <v>0</v>
      </c>
      <c r="AO90" s="3"/>
      <c r="AP90" s="3"/>
    </row>
    <row r="91" spans="2:42" hidden="1">
      <c r="B91" s="200" t="s">
        <v>52</v>
      </c>
      <c r="C91" s="182" t="str">
        <f>Data4!D$320</f>
        <v>-</v>
      </c>
      <c r="D91" s="66">
        <f>F91+NPV(FDN,G91:INDEX(G91:AJ91,PAL))</f>
        <v>0</v>
      </c>
      <c r="E91" s="170">
        <f t="shared" si="29"/>
        <v>0</v>
      </c>
      <c r="F91" s="170">
        <f>IF(ISERROR(Data4!M$320),0,Data4!M$320)</f>
        <v>0</v>
      </c>
      <c r="G91" s="170">
        <f>IF(ISERROR(Data4!N$320),0,Data4!N$320)</f>
        <v>0</v>
      </c>
      <c r="H91" s="170">
        <f>IF(ISERROR(Data4!O$320),0,Data4!O$320)</f>
        <v>0</v>
      </c>
      <c r="I91" s="170">
        <f>IF(ISERROR(Data4!P$320),0,Data4!P$320)</f>
        <v>0</v>
      </c>
      <c r="J91" s="170">
        <f>IF(ISERROR(Data4!Q$320),0,Data4!Q$320)</f>
        <v>0</v>
      </c>
      <c r="K91" s="170">
        <f>IF(ISERROR(Data4!R$320),0,Data4!R$320)</f>
        <v>0</v>
      </c>
      <c r="L91" s="170">
        <f>IF(ISERROR(Data4!S$320),0,Data4!S$320)</f>
        <v>0</v>
      </c>
      <c r="M91" s="170">
        <f>IF(ISERROR(Data4!T$320),0,Data4!T$320)</f>
        <v>0</v>
      </c>
      <c r="N91" s="170">
        <f>IF(ISERROR(Data4!U$320),0,Data4!U$320)</f>
        <v>0</v>
      </c>
      <c r="O91" s="170">
        <f>IF(ISERROR(Data4!V$320),0,Data4!V$320)</f>
        <v>0</v>
      </c>
      <c r="P91" s="170">
        <f>IF(ISERROR(Data4!W$320),0,Data4!W$320)</f>
        <v>0</v>
      </c>
      <c r="Q91" s="170">
        <f>IF(ISERROR(Data4!X$320),0,Data4!X$320)</f>
        <v>0</v>
      </c>
      <c r="R91" s="170">
        <f>IF(ISERROR(Data4!Y$320),0,Data4!Y$320)</f>
        <v>0</v>
      </c>
      <c r="S91" s="170">
        <f>IF(ISERROR(Data4!Z$320),0,Data4!Z$320)</f>
        <v>0</v>
      </c>
      <c r="T91" s="170">
        <f>IF(ISERROR(Data4!AA$320),0,Data4!AA$320)</f>
        <v>0</v>
      </c>
      <c r="U91" s="170">
        <f>IF(ISERROR(Data4!AB$320),0,Data4!AB$320)</f>
        <v>0</v>
      </c>
      <c r="V91" s="170">
        <f>IF(ISERROR(Data4!AC$320),0,Data4!AC$320)</f>
        <v>0</v>
      </c>
      <c r="W91" s="170">
        <f>IF(ISERROR(Data4!AD$320),0,Data4!AD$320)</f>
        <v>0</v>
      </c>
      <c r="X91" s="170">
        <f>IF(ISERROR(Data4!AE$320),0,Data4!AE$320)</f>
        <v>0</v>
      </c>
      <c r="Y91" s="170">
        <f>IF(ISERROR(Data4!AF$320),0,Data4!AF$320)</f>
        <v>0</v>
      </c>
      <c r="Z91" s="170">
        <f>IF(ISERROR(Data4!AG$320),0,Data4!AG$320)</f>
        <v>0</v>
      </c>
      <c r="AA91" s="170">
        <f>IF(ISERROR(Data4!AH$320),0,Data4!AH$320)</f>
        <v>0</v>
      </c>
      <c r="AB91" s="170">
        <f>IF(ISERROR(Data4!AI$320),0,Data4!AI$320)</f>
        <v>0</v>
      </c>
      <c r="AC91" s="170">
        <f>IF(ISERROR(Data4!AJ$320),0,Data4!AJ$320)</f>
        <v>0</v>
      </c>
      <c r="AD91" s="170">
        <f>IF(ISERROR(Data4!AK$320),0,Data4!AK$320)</f>
        <v>0</v>
      </c>
      <c r="AE91" s="170">
        <f>IF(ISERROR(Data4!AL$320),0,Data4!AL$320)</f>
        <v>0</v>
      </c>
      <c r="AF91" s="170">
        <f>IF(ISERROR(Data4!AM$320),0,Data4!AM$320)</f>
        <v>0</v>
      </c>
      <c r="AG91" s="170">
        <f>IF(ISERROR(Data4!AN$320),0,Data4!AN$320)</f>
        <v>0</v>
      </c>
      <c r="AH91" s="170">
        <f>IF(ISERROR(Data4!AO$320),0,Data4!AO$320)</f>
        <v>0</v>
      </c>
      <c r="AI91" s="170">
        <f>IF(ISERROR(Data4!AP$320),0,Data4!AP$320)</f>
        <v>0</v>
      </c>
      <c r="AJ91" s="170">
        <f>IF(ISERROR(Data4!AQ$320),0,Data4!AQ$320)</f>
        <v>0</v>
      </c>
      <c r="AO91" s="3"/>
      <c r="AP91" s="3"/>
    </row>
    <row r="92" spans="2:42" hidden="1">
      <c r="B92" s="200" t="s">
        <v>346</v>
      </c>
      <c r="C92" s="182" t="str">
        <f>Data4!D$321</f>
        <v>-</v>
      </c>
      <c r="D92" s="66">
        <f>F92+NPV(FDN,G92:INDEX(G92:AJ92,PAL))</f>
        <v>0</v>
      </c>
      <c r="E92" s="170">
        <f t="shared" si="29"/>
        <v>0</v>
      </c>
      <c r="F92" s="170">
        <f>IF(ISERROR(Data4!M$321),0,Data4!M$321)</f>
        <v>0</v>
      </c>
      <c r="G92" s="170">
        <f>IF(ISERROR(Data4!N$321),0,Data4!N$321)</f>
        <v>0</v>
      </c>
      <c r="H92" s="170">
        <f>IF(ISERROR(Data4!O$321),0,Data4!O$321)</f>
        <v>0</v>
      </c>
      <c r="I92" s="170">
        <f>IF(ISERROR(Data4!P$321),0,Data4!P$321)</f>
        <v>0</v>
      </c>
      <c r="J92" s="170">
        <f>IF(ISERROR(Data4!Q$321),0,Data4!Q$321)</f>
        <v>0</v>
      </c>
      <c r="K92" s="170">
        <f>IF(ISERROR(Data4!R$321),0,Data4!R$321)</f>
        <v>0</v>
      </c>
      <c r="L92" s="170">
        <f>IF(ISERROR(Data4!S$321),0,Data4!S$321)</f>
        <v>0</v>
      </c>
      <c r="M92" s="170">
        <f>IF(ISERROR(Data4!T$321),0,Data4!T$321)</f>
        <v>0</v>
      </c>
      <c r="N92" s="170">
        <f>IF(ISERROR(Data4!U$321),0,Data4!U$321)</f>
        <v>0</v>
      </c>
      <c r="O92" s="170">
        <f>IF(ISERROR(Data4!V$321),0,Data4!V$321)</f>
        <v>0</v>
      </c>
      <c r="P92" s="170">
        <f>IF(ISERROR(Data4!W$321),0,Data4!W$321)</f>
        <v>0</v>
      </c>
      <c r="Q92" s="170">
        <f>IF(ISERROR(Data4!X$321),0,Data4!X$321)</f>
        <v>0</v>
      </c>
      <c r="R92" s="170">
        <f>IF(ISERROR(Data4!Y$321),0,Data4!Y$321)</f>
        <v>0</v>
      </c>
      <c r="S92" s="170">
        <f>IF(ISERROR(Data4!Z$321),0,Data4!Z$321)</f>
        <v>0</v>
      </c>
      <c r="T92" s="170">
        <f>IF(ISERROR(Data4!AA$321),0,Data4!AA$321)</f>
        <v>0</v>
      </c>
      <c r="U92" s="170">
        <f>IF(ISERROR(Data4!AB$321),0,Data4!AB$321)</f>
        <v>0</v>
      </c>
      <c r="V92" s="170">
        <f>IF(ISERROR(Data4!AC$321),0,Data4!AC$321)</f>
        <v>0</v>
      </c>
      <c r="W92" s="170">
        <f>IF(ISERROR(Data4!AD$321),0,Data4!AD$321)</f>
        <v>0</v>
      </c>
      <c r="X92" s="170">
        <f>IF(ISERROR(Data4!AE$321),0,Data4!AE$321)</f>
        <v>0</v>
      </c>
      <c r="Y92" s="170">
        <f>IF(ISERROR(Data4!AF$321),0,Data4!AF$321)</f>
        <v>0</v>
      </c>
      <c r="Z92" s="170">
        <f>IF(ISERROR(Data4!AG$321),0,Data4!AG$321)</f>
        <v>0</v>
      </c>
      <c r="AA92" s="170">
        <f>IF(ISERROR(Data4!AH$321),0,Data4!AH$321)</f>
        <v>0</v>
      </c>
      <c r="AB92" s="170">
        <f>IF(ISERROR(Data4!AI$321),0,Data4!AI$321)</f>
        <v>0</v>
      </c>
      <c r="AC92" s="170">
        <f>IF(ISERROR(Data4!AJ$321),0,Data4!AJ$321)</f>
        <v>0</v>
      </c>
      <c r="AD92" s="170">
        <f>IF(ISERROR(Data4!AK$321),0,Data4!AK$321)</f>
        <v>0</v>
      </c>
      <c r="AE92" s="170">
        <f>IF(ISERROR(Data4!AL$321),0,Data4!AL$321)</f>
        <v>0</v>
      </c>
      <c r="AF92" s="170">
        <f>IF(ISERROR(Data4!AM$321),0,Data4!AM$321)</f>
        <v>0</v>
      </c>
      <c r="AG92" s="170">
        <f>IF(ISERROR(Data4!AN$321),0,Data4!AN$321)</f>
        <v>0</v>
      </c>
      <c r="AH92" s="170">
        <f>IF(ISERROR(Data4!AO$321),0,Data4!AO$321)</f>
        <v>0</v>
      </c>
      <c r="AI92" s="170">
        <f>IF(ISERROR(Data4!AP$321),0,Data4!AP$321)</f>
        <v>0</v>
      </c>
      <c r="AJ92" s="170">
        <f>IF(ISERROR(Data4!AQ$321),0,Data4!AQ$321)</f>
        <v>0</v>
      </c>
      <c r="AO92" s="3"/>
      <c r="AP92" s="3"/>
    </row>
    <row r="93" spans="2:42" hidden="1">
      <c r="B93" s="200" t="s">
        <v>347</v>
      </c>
      <c r="C93" s="182" t="str">
        <f>Data4!D$322</f>
        <v>-</v>
      </c>
      <c r="D93" s="66">
        <f>F93+NPV(FDN,G93:INDEX(G93:AJ93,PAL))</f>
        <v>0</v>
      </c>
      <c r="E93" s="170">
        <f t="shared" si="29"/>
        <v>0</v>
      </c>
      <c r="F93" s="170">
        <f>IF(ISERROR(Data4!M$322),0,Data4!M$322)</f>
        <v>0</v>
      </c>
      <c r="G93" s="170">
        <f>IF(ISERROR(Data4!N$322),0,Data4!N$322)</f>
        <v>0</v>
      </c>
      <c r="H93" s="170">
        <f>IF(ISERROR(Data4!O$322),0,Data4!O$322)</f>
        <v>0</v>
      </c>
      <c r="I93" s="170">
        <f>IF(ISERROR(Data4!P$322),0,Data4!P$322)</f>
        <v>0</v>
      </c>
      <c r="J93" s="170">
        <f>IF(ISERROR(Data4!Q$322),0,Data4!Q$322)</f>
        <v>0</v>
      </c>
      <c r="K93" s="170">
        <f>IF(ISERROR(Data4!R$322),0,Data4!R$322)</f>
        <v>0</v>
      </c>
      <c r="L93" s="170">
        <f>IF(ISERROR(Data4!S$322),0,Data4!S$322)</f>
        <v>0</v>
      </c>
      <c r="M93" s="170">
        <f>IF(ISERROR(Data4!T$322),0,Data4!T$322)</f>
        <v>0</v>
      </c>
      <c r="N93" s="170">
        <f>IF(ISERROR(Data4!U$322),0,Data4!U$322)</f>
        <v>0</v>
      </c>
      <c r="O93" s="170">
        <f>IF(ISERROR(Data4!V$322),0,Data4!V$322)</f>
        <v>0</v>
      </c>
      <c r="P93" s="170">
        <f>IF(ISERROR(Data4!W$322),0,Data4!W$322)</f>
        <v>0</v>
      </c>
      <c r="Q93" s="170">
        <f>IF(ISERROR(Data4!X$322),0,Data4!X$322)</f>
        <v>0</v>
      </c>
      <c r="R93" s="170">
        <f>IF(ISERROR(Data4!Y$322),0,Data4!Y$322)</f>
        <v>0</v>
      </c>
      <c r="S93" s="170">
        <f>IF(ISERROR(Data4!Z$322),0,Data4!Z$322)</f>
        <v>0</v>
      </c>
      <c r="T93" s="170">
        <f>IF(ISERROR(Data4!AA$322),0,Data4!AA$322)</f>
        <v>0</v>
      </c>
      <c r="U93" s="170">
        <f>IF(ISERROR(Data4!AB$322),0,Data4!AB$322)</f>
        <v>0</v>
      </c>
      <c r="V93" s="170">
        <f>IF(ISERROR(Data4!AC$322),0,Data4!AC$322)</f>
        <v>0</v>
      </c>
      <c r="W93" s="170">
        <f>IF(ISERROR(Data4!AD$322),0,Data4!AD$322)</f>
        <v>0</v>
      </c>
      <c r="X93" s="170">
        <f>IF(ISERROR(Data4!AE$322),0,Data4!AE$322)</f>
        <v>0</v>
      </c>
      <c r="Y93" s="170">
        <f>IF(ISERROR(Data4!AF$322),0,Data4!AF$322)</f>
        <v>0</v>
      </c>
      <c r="Z93" s="170">
        <f>IF(ISERROR(Data4!AG$322),0,Data4!AG$322)</f>
        <v>0</v>
      </c>
      <c r="AA93" s="170">
        <f>IF(ISERROR(Data4!AH$322),0,Data4!AH$322)</f>
        <v>0</v>
      </c>
      <c r="AB93" s="170">
        <f>IF(ISERROR(Data4!AI$322),0,Data4!AI$322)</f>
        <v>0</v>
      </c>
      <c r="AC93" s="170">
        <f>IF(ISERROR(Data4!AJ$322),0,Data4!AJ$322)</f>
        <v>0</v>
      </c>
      <c r="AD93" s="170">
        <f>IF(ISERROR(Data4!AK$322),0,Data4!AK$322)</f>
        <v>0</v>
      </c>
      <c r="AE93" s="170">
        <f>IF(ISERROR(Data4!AL$322),0,Data4!AL$322)</f>
        <v>0</v>
      </c>
      <c r="AF93" s="170">
        <f>IF(ISERROR(Data4!AM$322),0,Data4!AM$322)</f>
        <v>0</v>
      </c>
      <c r="AG93" s="170">
        <f>IF(ISERROR(Data4!AN$322),0,Data4!AN$322)</f>
        <v>0</v>
      </c>
      <c r="AH93" s="170">
        <f>IF(ISERROR(Data4!AO$322),0,Data4!AO$322)</f>
        <v>0</v>
      </c>
      <c r="AI93" s="170">
        <f>IF(ISERROR(Data4!AP$322),0,Data4!AP$322)</f>
        <v>0</v>
      </c>
      <c r="AJ93" s="170">
        <f>IF(ISERROR(Data4!AQ$322),0,Data4!AQ$322)</f>
        <v>0</v>
      </c>
      <c r="AO93" s="3"/>
      <c r="AP93" s="3"/>
    </row>
    <row r="94" spans="2:42" hidden="1">
      <c r="B94" s="200" t="s">
        <v>348</v>
      </c>
      <c r="C94" s="182" t="str">
        <f>Data4!D$323</f>
        <v>-</v>
      </c>
      <c r="D94" s="66">
        <f>F94+NPV(FDN,G94:INDEX(G94:AJ94,PAL))</f>
        <v>0</v>
      </c>
      <c r="E94" s="170">
        <f t="shared" si="29"/>
        <v>0</v>
      </c>
      <c r="F94" s="170">
        <f>IF(ISERROR(Data4!M$323),0,Data4!M$323)</f>
        <v>0</v>
      </c>
      <c r="G94" s="170">
        <f>IF(ISERROR(Data4!N$323),0,Data4!N$323)</f>
        <v>0</v>
      </c>
      <c r="H94" s="170">
        <f>IF(ISERROR(Data4!O$323),0,Data4!O$323)</f>
        <v>0</v>
      </c>
      <c r="I94" s="170">
        <f>IF(ISERROR(Data4!P$323),0,Data4!P$323)</f>
        <v>0</v>
      </c>
      <c r="J94" s="170">
        <f>IF(ISERROR(Data4!Q$323),0,Data4!Q$323)</f>
        <v>0</v>
      </c>
      <c r="K94" s="170">
        <f>IF(ISERROR(Data4!R$323),0,Data4!R$323)</f>
        <v>0</v>
      </c>
      <c r="L94" s="170">
        <f>IF(ISERROR(Data4!S$323),0,Data4!S$323)</f>
        <v>0</v>
      </c>
      <c r="M94" s="170">
        <f>IF(ISERROR(Data4!T$323),0,Data4!T$323)</f>
        <v>0</v>
      </c>
      <c r="N94" s="170">
        <f>IF(ISERROR(Data4!U$323),0,Data4!U$323)</f>
        <v>0</v>
      </c>
      <c r="O94" s="170">
        <f>IF(ISERROR(Data4!V$323),0,Data4!V$323)</f>
        <v>0</v>
      </c>
      <c r="P94" s="170">
        <f>IF(ISERROR(Data4!W$323),0,Data4!W$323)</f>
        <v>0</v>
      </c>
      <c r="Q94" s="170">
        <f>IF(ISERROR(Data4!X$323),0,Data4!X$323)</f>
        <v>0</v>
      </c>
      <c r="R94" s="170">
        <f>IF(ISERROR(Data4!Y$323),0,Data4!Y$323)</f>
        <v>0</v>
      </c>
      <c r="S94" s="170">
        <f>IF(ISERROR(Data4!Z$323),0,Data4!Z$323)</f>
        <v>0</v>
      </c>
      <c r="T94" s="170">
        <f>IF(ISERROR(Data4!AA$323),0,Data4!AA$323)</f>
        <v>0</v>
      </c>
      <c r="U94" s="170">
        <f>IF(ISERROR(Data4!AB$323),0,Data4!AB$323)</f>
        <v>0</v>
      </c>
      <c r="V94" s="170">
        <f>IF(ISERROR(Data4!AC$323),0,Data4!AC$323)</f>
        <v>0</v>
      </c>
      <c r="W94" s="170">
        <f>IF(ISERROR(Data4!AD$323),0,Data4!AD$323)</f>
        <v>0</v>
      </c>
      <c r="X94" s="170">
        <f>IF(ISERROR(Data4!AE$323),0,Data4!AE$323)</f>
        <v>0</v>
      </c>
      <c r="Y94" s="170">
        <f>IF(ISERROR(Data4!AF$323),0,Data4!AF$323)</f>
        <v>0</v>
      </c>
      <c r="Z94" s="170">
        <f>IF(ISERROR(Data4!AG$323),0,Data4!AG$323)</f>
        <v>0</v>
      </c>
      <c r="AA94" s="170">
        <f>IF(ISERROR(Data4!AH$323),0,Data4!AH$323)</f>
        <v>0</v>
      </c>
      <c r="AB94" s="170">
        <f>IF(ISERROR(Data4!AI$323),0,Data4!AI$323)</f>
        <v>0</v>
      </c>
      <c r="AC94" s="170">
        <f>IF(ISERROR(Data4!AJ$323),0,Data4!AJ$323)</f>
        <v>0</v>
      </c>
      <c r="AD94" s="170">
        <f>IF(ISERROR(Data4!AK$323),0,Data4!AK$323)</f>
        <v>0</v>
      </c>
      <c r="AE94" s="170">
        <f>IF(ISERROR(Data4!AL$323),0,Data4!AL$323)</f>
        <v>0</v>
      </c>
      <c r="AF94" s="170">
        <f>IF(ISERROR(Data4!AM$323),0,Data4!AM$323)</f>
        <v>0</v>
      </c>
      <c r="AG94" s="170">
        <f>IF(ISERROR(Data4!AN$323),0,Data4!AN$323)</f>
        <v>0</v>
      </c>
      <c r="AH94" s="170">
        <f>IF(ISERROR(Data4!AO$323),0,Data4!AO$323)</f>
        <v>0</v>
      </c>
      <c r="AI94" s="170">
        <f>IF(ISERROR(Data4!AP$323),0,Data4!AP$323)</f>
        <v>0</v>
      </c>
      <c r="AJ94" s="170">
        <f>IF(ISERROR(Data4!AQ$323),0,Data4!AQ$323)</f>
        <v>0</v>
      </c>
      <c r="AO94" s="3"/>
      <c r="AP94" s="3"/>
    </row>
    <row r="95" spans="2:42" hidden="1">
      <c r="B95" s="200" t="s">
        <v>349</v>
      </c>
      <c r="C95" s="182" t="str">
        <f>Data4!D$324</f>
        <v>-</v>
      </c>
      <c r="D95" s="66">
        <f>F95+NPV(FDN,G95:INDEX(G95:AJ95,PAL))</f>
        <v>0</v>
      </c>
      <c r="E95" s="170">
        <f t="shared" si="29"/>
        <v>0</v>
      </c>
      <c r="F95" s="170">
        <f>IF(ISERROR(Data4!M$324),0,Data4!M$324)</f>
        <v>0</v>
      </c>
      <c r="G95" s="170">
        <f>IF(ISERROR(Data4!N$324),0,Data4!N$324)</f>
        <v>0</v>
      </c>
      <c r="H95" s="170">
        <f>IF(ISERROR(Data4!O$324),0,Data4!O$324)</f>
        <v>0</v>
      </c>
      <c r="I95" s="170">
        <f>IF(ISERROR(Data4!P$324),0,Data4!P$324)</f>
        <v>0</v>
      </c>
      <c r="J95" s="170">
        <f>IF(ISERROR(Data4!Q$324),0,Data4!Q$324)</f>
        <v>0</v>
      </c>
      <c r="K95" s="170">
        <f>IF(ISERROR(Data4!R$324),0,Data4!R$324)</f>
        <v>0</v>
      </c>
      <c r="L95" s="170">
        <f>IF(ISERROR(Data4!S$324),0,Data4!S$324)</f>
        <v>0</v>
      </c>
      <c r="M95" s="170">
        <f>IF(ISERROR(Data4!T$324),0,Data4!T$324)</f>
        <v>0</v>
      </c>
      <c r="N95" s="170">
        <f>IF(ISERROR(Data4!U$324),0,Data4!U$324)</f>
        <v>0</v>
      </c>
      <c r="O95" s="170">
        <f>IF(ISERROR(Data4!V$324),0,Data4!V$324)</f>
        <v>0</v>
      </c>
      <c r="P95" s="170">
        <f>IF(ISERROR(Data4!W$324),0,Data4!W$324)</f>
        <v>0</v>
      </c>
      <c r="Q95" s="170">
        <f>IF(ISERROR(Data4!X$324),0,Data4!X$324)</f>
        <v>0</v>
      </c>
      <c r="R95" s="170">
        <f>IF(ISERROR(Data4!Y$324),0,Data4!Y$324)</f>
        <v>0</v>
      </c>
      <c r="S95" s="170">
        <f>IF(ISERROR(Data4!Z$324),0,Data4!Z$324)</f>
        <v>0</v>
      </c>
      <c r="T95" s="170">
        <f>IF(ISERROR(Data4!AA$324),0,Data4!AA$324)</f>
        <v>0</v>
      </c>
      <c r="U95" s="170">
        <f>IF(ISERROR(Data4!AB$324),0,Data4!AB$324)</f>
        <v>0</v>
      </c>
      <c r="V95" s="170">
        <f>IF(ISERROR(Data4!AC$324),0,Data4!AC$324)</f>
        <v>0</v>
      </c>
      <c r="W95" s="170">
        <f>IF(ISERROR(Data4!AD$324),0,Data4!AD$324)</f>
        <v>0</v>
      </c>
      <c r="X95" s="170">
        <f>IF(ISERROR(Data4!AE$324),0,Data4!AE$324)</f>
        <v>0</v>
      </c>
      <c r="Y95" s="170">
        <f>IF(ISERROR(Data4!AF$324),0,Data4!AF$324)</f>
        <v>0</v>
      </c>
      <c r="Z95" s="170">
        <f>IF(ISERROR(Data4!AG$324),0,Data4!AG$324)</f>
        <v>0</v>
      </c>
      <c r="AA95" s="170">
        <f>IF(ISERROR(Data4!AH$324),0,Data4!AH$324)</f>
        <v>0</v>
      </c>
      <c r="AB95" s="170">
        <f>IF(ISERROR(Data4!AI$324),0,Data4!AI$324)</f>
        <v>0</v>
      </c>
      <c r="AC95" s="170">
        <f>IF(ISERROR(Data4!AJ$324),0,Data4!AJ$324)</f>
        <v>0</v>
      </c>
      <c r="AD95" s="170">
        <f>IF(ISERROR(Data4!AK$324),0,Data4!AK$324)</f>
        <v>0</v>
      </c>
      <c r="AE95" s="170">
        <f>IF(ISERROR(Data4!AL$324),0,Data4!AL$324)</f>
        <v>0</v>
      </c>
      <c r="AF95" s="170">
        <f>IF(ISERROR(Data4!AM$324),0,Data4!AM$324)</f>
        <v>0</v>
      </c>
      <c r="AG95" s="170">
        <f>IF(ISERROR(Data4!AN$324),0,Data4!AN$324)</f>
        <v>0</v>
      </c>
      <c r="AH95" s="170">
        <f>IF(ISERROR(Data4!AO$324),0,Data4!AO$324)</f>
        <v>0</v>
      </c>
      <c r="AI95" s="170">
        <f>IF(ISERROR(Data4!AP$324),0,Data4!AP$324)</f>
        <v>0</v>
      </c>
      <c r="AJ95" s="170">
        <f>IF(ISERROR(Data4!AQ$324),0,Data4!AQ$324)</f>
        <v>0</v>
      </c>
      <c r="AO95" s="3"/>
      <c r="AP95" s="3"/>
    </row>
    <row r="96" spans="2:42" hidden="1">
      <c r="B96" s="200" t="s">
        <v>350</v>
      </c>
      <c r="C96" s="182" t="str">
        <f>Data4!D$325</f>
        <v>-</v>
      </c>
      <c r="D96" s="66">
        <f>F96+NPV(FDN,G96:INDEX(G96:AJ96,PAL))</f>
        <v>0</v>
      </c>
      <c r="E96" s="170">
        <f t="shared" si="29"/>
        <v>0</v>
      </c>
      <c r="F96" s="170">
        <f>IF(ISERROR(Data4!M$325),0,Data4!M$325)</f>
        <v>0</v>
      </c>
      <c r="G96" s="170">
        <f>IF(ISERROR(Data4!N$325),0,Data4!N$325)</f>
        <v>0</v>
      </c>
      <c r="H96" s="170">
        <f>IF(ISERROR(Data4!O$325),0,Data4!O$325)</f>
        <v>0</v>
      </c>
      <c r="I96" s="170">
        <f>IF(ISERROR(Data4!P$325),0,Data4!P$325)</f>
        <v>0</v>
      </c>
      <c r="J96" s="170">
        <f>IF(ISERROR(Data4!Q$325),0,Data4!Q$325)</f>
        <v>0</v>
      </c>
      <c r="K96" s="170">
        <f>IF(ISERROR(Data4!R$325),0,Data4!R$325)</f>
        <v>0</v>
      </c>
      <c r="L96" s="170">
        <f>IF(ISERROR(Data4!S$325),0,Data4!S$325)</f>
        <v>0</v>
      </c>
      <c r="M96" s="170">
        <f>IF(ISERROR(Data4!T$325),0,Data4!T$325)</f>
        <v>0</v>
      </c>
      <c r="N96" s="170">
        <f>IF(ISERROR(Data4!U$325),0,Data4!U$325)</f>
        <v>0</v>
      </c>
      <c r="O96" s="170">
        <f>IF(ISERROR(Data4!V$325),0,Data4!V$325)</f>
        <v>0</v>
      </c>
      <c r="P96" s="170">
        <f>IF(ISERROR(Data4!W$325),0,Data4!W$325)</f>
        <v>0</v>
      </c>
      <c r="Q96" s="170">
        <f>IF(ISERROR(Data4!X$325),0,Data4!X$325)</f>
        <v>0</v>
      </c>
      <c r="R96" s="170">
        <f>IF(ISERROR(Data4!Y$325),0,Data4!Y$325)</f>
        <v>0</v>
      </c>
      <c r="S96" s="170">
        <f>IF(ISERROR(Data4!Z$325),0,Data4!Z$325)</f>
        <v>0</v>
      </c>
      <c r="T96" s="170">
        <f>IF(ISERROR(Data4!AA$325),0,Data4!AA$325)</f>
        <v>0</v>
      </c>
      <c r="U96" s="170">
        <f>IF(ISERROR(Data4!AB$325),0,Data4!AB$325)</f>
        <v>0</v>
      </c>
      <c r="V96" s="170">
        <f>IF(ISERROR(Data4!AC$325),0,Data4!AC$325)</f>
        <v>0</v>
      </c>
      <c r="W96" s="170">
        <f>IF(ISERROR(Data4!AD$325),0,Data4!AD$325)</f>
        <v>0</v>
      </c>
      <c r="X96" s="170">
        <f>IF(ISERROR(Data4!AE$325),0,Data4!AE$325)</f>
        <v>0</v>
      </c>
      <c r="Y96" s="170">
        <f>IF(ISERROR(Data4!AF$325),0,Data4!AF$325)</f>
        <v>0</v>
      </c>
      <c r="Z96" s="170">
        <f>IF(ISERROR(Data4!AG$325),0,Data4!AG$325)</f>
        <v>0</v>
      </c>
      <c r="AA96" s="170">
        <f>IF(ISERROR(Data4!AH$325),0,Data4!AH$325)</f>
        <v>0</v>
      </c>
      <c r="AB96" s="170">
        <f>IF(ISERROR(Data4!AI$325),0,Data4!AI$325)</f>
        <v>0</v>
      </c>
      <c r="AC96" s="170">
        <f>IF(ISERROR(Data4!AJ$325),0,Data4!AJ$325)</f>
        <v>0</v>
      </c>
      <c r="AD96" s="170">
        <f>IF(ISERROR(Data4!AK$325),0,Data4!AK$325)</f>
        <v>0</v>
      </c>
      <c r="AE96" s="170">
        <f>IF(ISERROR(Data4!AL$325),0,Data4!AL$325)</f>
        <v>0</v>
      </c>
      <c r="AF96" s="170">
        <f>IF(ISERROR(Data4!AM$325),0,Data4!AM$325)</f>
        <v>0</v>
      </c>
      <c r="AG96" s="170">
        <f>IF(ISERROR(Data4!AN$325),0,Data4!AN$325)</f>
        <v>0</v>
      </c>
      <c r="AH96" s="170">
        <f>IF(ISERROR(Data4!AO$325),0,Data4!AO$325)</f>
        <v>0</v>
      </c>
      <c r="AI96" s="170">
        <f>IF(ISERROR(Data4!AP$325),0,Data4!AP$325)</f>
        <v>0</v>
      </c>
      <c r="AJ96" s="170">
        <f>IF(ISERROR(Data4!AQ$325),0,Data4!AQ$325)</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Data4!D$327</f>
        <v>-</v>
      </c>
      <c r="D98" s="66">
        <f>F98+NPV(FDN,G98:INDEX(G98:AJ98,PAL))</f>
        <v>0</v>
      </c>
      <c r="E98" s="66">
        <f>SUMIF($F$5:$AJ$5,"&lt;="&amp;PAL,$F98:$AJ98)</f>
        <v>0</v>
      </c>
      <c r="F98" s="170">
        <f>IF(ISERROR(Data4!M$327),0,Data4!M$327)</f>
        <v>0</v>
      </c>
      <c r="G98" s="170">
        <f>IF(ISERROR(Data4!N$327),0,Data4!N$327)</f>
        <v>0</v>
      </c>
      <c r="H98" s="170">
        <f>IF(ISERROR(Data4!O$327),0,Data4!O$327)</f>
        <v>0</v>
      </c>
      <c r="I98" s="170">
        <f>IF(ISERROR(Data4!P$327),0,Data4!P$327)</f>
        <v>0</v>
      </c>
      <c r="J98" s="170">
        <f>IF(ISERROR(Data4!Q$327),0,Data4!Q$327)</f>
        <v>0</v>
      </c>
      <c r="K98" s="170">
        <f>IF(ISERROR(Data4!R$327),0,Data4!R$327)</f>
        <v>0</v>
      </c>
      <c r="L98" s="170">
        <f>IF(ISERROR(Data4!S$327),0,Data4!S$327)</f>
        <v>0</v>
      </c>
      <c r="M98" s="170">
        <f>IF(ISERROR(Data4!T$327),0,Data4!T$327)</f>
        <v>0</v>
      </c>
      <c r="N98" s="170">
        <f>IF(ISERROR(Data4!U$327),0,Data4!U$327)</f>
        <v>0</v>
      </c>
      <c r="O98" s="170">
        <f>IF(ISERROR(Data4!V$327),0,Data4!V$327)</f>
        <v>0</v>
      </c>
      <c r="P98" s="170">
        <f>IF(ISERROR(Data4!W$327),0,Data4!W$327)</f>
        <v>0</v>
      </c>
      <c r="Q98" s="170">
        <f>IF(ISERROR(Data4!X$327),0,Data4!X$327)</f>
        <v>0</v>
      </c>
      <c r="R98" s="170">
        <f>IF(ISERROR(Data4!Y$327),0,Data4!Y$327)</f>
        <v>0</v>
      </c>
      <c r="S98" s="170">
        <f>IF(ISERROR(Data4!Z$327),0,Data4!Z$327)</f>
        <v>0</v>
      </c>
      <c r="T98" s="170">
        <f>IF(ISERROR(Data4!AA$327),0,Data4!AA$327)</f>
        <v>0</v>
      </c>
      <c r="U98" s="170">
        <f>IF(ISERROR(Data4!AB$327),0,Data4!AB$327)</f>
        <v>0</v>
      </c>
      <c r="V98" s="170">
        <f>IF(ISERROR(Data4!AC$327),0,Data4!AC$327)</f>
        <v>0</v>
      </c>
      <c r="W98" s="170">
        <f>IF(ISERROR(Data4!AD$327),0,Data4!AD$327)</f>
        <v>0</v>
      </c>
      <c r="X98" s="170">
        <f>IF(ISERROR(Data4!AE$327),0,Data4!AE$327)</f>
        <v>0</v>
      </c>
      <c r="Y98" s="170">
        <f>IF(ISERROR(Data4!AF$327),0,Data4!AF$327)</f>
        <v>0</v>
      </c>
      <c r="Z98" s="170">
        <f>IF(ISERROR(Data4!AG$327),0,Data4!AG$327)</f>
        <v>0</v>
      </c>
      <c r="AA98" s="170">
        <f>IF(ISERROR(Data4!AH$327),0,Data4!AH$327)</f>
        <v>0</v>
      </c>
      <c r="AB98" s="170">
        <f>IF(ISERROR(Data4!AI$327),0,Data4!AI$327)</f>
        <v>0</v>
      </c>
      <c r="AC98" s="170">
        <f>IF(ISERROR(Data4!AJ$327),0,Data4!AJ$327)</f>
        <v>0</v>
      </c>
      <c r="AD98" s="170">
        <f>IF(ISERROR(Data4!AK$327),0,Data4!AK$327)</f>
        <v>0</v>
      </c>
      <c r="AE98" s="170">
        <f>IF(ISERROR(Data4!AL$327),0,Data4!AL$327)</f>
        <v>0</v>
      </c>
      <c r="AF98" s="170">
        <f>IF(ISERROR(Data4!AM$327),0,Data4!AM$327)</f>
        <v>0</v>
      </c>
      <c r="AG98" s="170">
        <f>IF(ISERROR(Data4!AN$327),0,Data4!AN$327)</f>
        <v>0</v>
      </c>
      <c r="AH98" s="170">
        <f>IF(ISERROR(Data4!AO$327),0,Data4!AO$327)</f>
        <v>0</v>
      </c>
      <c r="AI98" s="170">
        <f>IF(ISERROR(Data4!AP$327),0,Data4!AP$327)</f>
        <v>0</v>
      </c>
      <c r="AJ98" s="170">
        <f>IF(ISERROR(Data4!AQ$327),0,Data4!AQ$327)</f>
        <v>0</v>
      </c>
      <c r="AO98" s="3"/>
      <c r="AP98" s="3"/>
    </row>
    <row r="99" spans="2:42" hidden="1">
      <c r="B99" s="200" t="s">
        <v>352</v>
      </c>
      <c r="C99" s="182" t="str">
        <f>Data4!D$328</f>
        <v>-</v>
      </c>
      <c r="D99" s="66">
        <f>F99+NPV(FDN,G99:INDEX(G99:AJ99,PAL))</f>
        <v>0</v>
      </c>
      <c r="E99" s="66">
        <f>SUMIF($F$5:$AJ$5,"&lt;="&amp;PAL,$F99:$AJ99)</f>
        <v>0</v>
      </c>
      <c r="F99" s="170">
        <f>IF(ISERROR(Data4!M$328),0,Data4!M$328)</f>
        <v>0</v>
      </c>
      <c r="G99" s="170">
        <f>IF(ISERROR(Data4!N$328),0,Data4!N$328)</f>
        <v>0</v>
      </c>
      <c r="H99" s="170">
        <f>IF(ISERROR(Data4!O$328),0,Data4!O$328)</f>
        <v>0</v>
      </c>
      <c r="I99" s="170">
        <f>IF(ISERROR(Data4!P$328),0,Data4!P$328)</f>
        <v>0</v>
      </c>
      <c r="J99" s="170">
        <f>IF(ISERROR(Data4!Q$328),0,Data4!Q$328)</f>
        <v>0</v>
      </c>
      <c r="K99" s="170">
        <f>IF(ISERROR(Data4!R$328),0,Data4!R$328)</f>
        <v>0</v>
      </c>
      <c r="L99" s="170">
        <f>IF(ISERROR(Data4!S$328),0,Data4!S$328)</f>
        <v>0</v>
      </c>
      <c r="M99" s="170">
        <f>IF(ISERROR(Data4!T$328),0,Data4!T$328)</f>
        <v>0</v>
      </c>
      <c r="N99" s="170">
        <f>IF(ISERROR(Data4!U$328),0,Data4!U$328)</f>
        <v>0</v>
      </c>
      <c r="O99" s="170">
        <f>IF(ISERROR(Data4!V$328),0,Data4!V$328)</f>
        <v>0</v>
      </c>
      <c r="P99" s="170">
        <f>IF(ISERROR(Data4!W$328),0,Data4!W$328)</f>
        <v>0</v>
      </c>
      <c r="Q99" s="170">
        <f>IF(ISERROR(Data4!X$328),0,Data4!X$328)</f>
        <v>0</v>
      </c>
      <c r="R99" s="170">
        <f>IF(ISERROR(Data4!Y$328),0,Data4!Y$328)</f>
        <v>0</v>
      </c>
      <c r="S99" s="170">
        <f>IF(ISERROR(Data4!Z$328),0,Data4!Z$328)</f>
        <v>0</v>
      </c>
      <c r="T99" s="170">
        <f>IF(ISERROR(Data4!AA$328),0,Data4!AA$328)</f>
        <v>0</v>
      </c>
      <c r="U99" s="170">
        <f>IF(ISERROR(Data4!AB$328),0,Data4!AB$328)</f>
        <v>0</v>
      </c>
      <c r="V99" s="170">
        <f>IF(ISERROR(Data4!AC$328),0,Data4!AC$328)</f>
        <v>0</v>
      </c>
      <c r="W99" s="170">
        <f>IF(ISERROR(Data4!AD$328),0,Data4!AD$328)</f>
        <v>0</v>
      </c>
      <c r="X99" s="170">
        <f>IF(ISERROR(Data4!AE$328),0,Data4!AE$328)</f>
        <v>0</v>
      </c>
      <c r="Y99" s="170">
        <f>IF(ISERROR(Data4!AF$328),0,Data4!AF$328)</f>
        <v>0</v>
      </c>
      <c r="Z99" s="170">
        <f>IF(ISERROR(Data4!AG$328),0,Data4!AG$328)</f>
        <v>0</v>
      </c>
      <c r="AA99" s="170">
        <f>IF(ISERROR(Data4!AH$328),0,Data4!AH$328)</f>
        <v>0</v>
      </c>
      <c r="AB99" s="170">
        <f>IF(ISERROR(Data4!AI$328),0,Data4!AI$328)</f>
        <v>0</v>
      </c>
      <c r="AC99" s="170">
        <f>IF(ISERROR(Data4!AJ$328),0,Data4!AJ$328)</f>
        <v>0</v>
      </c>
      <c r="AD99" s="170">
        <f>IF(ISERROR(Data4!AK$328),0,Data4!AK$328)</f>
        <v>0</v>
      </c>
      <c r="AE99" s="170">
        <f>IF(ISERROR(Data4!AL$328),0,Data4!AL$328)</f>
        <v>0</v>
      </c>
      <c r="AF99" s="170">
        <f>IF(ISERROR(Data4!AM$328),0,Data4!AM$328)</f>
        <v>0</v>
      </c>
      <c r="AG99" s="170">
        <f>IF(ISERROR(Data4!AN$328),0,Data4!AN$328)</f>
        <v>0</v>
      </c>
      <c r="AH99" s="170">
        <f>IF(ISERROR(Data4!AO$328),0,Data4!AO$328)</f>
        <v>0</v>
      </c>
      <c r="AI99" s="170">
        <f>IF(ISERROR(Data4!AP$328),0,Data4!AP$328)</f>
        <v>0</v>
      </c>
      <c r="AJ99" s="170">
        <f>IF(ISERROR(Data4!AQ$328),0,Data4!AQ$328)</f>
        <v>0</v>
      </c>
      <c r="AO99" s="3"/>
      <c r="AP99" s="3"/>
    </row>
    <row r="100" spans="2:42" hidden="1">
      <c r="B100" s="200" t="s">
        <v>353</v>
      </c>
      <c r="C100" s="182" t="str">
        <f>Data4!D$329</f>
        <v>-</v>
      </c>
      <c r="D100" s="66">
        <f>F100+NPV(FDN,G100:INDEX(G100:AJ100,PAL))</f>
        <v>0</v>
      </c>
      <c r="E100" s="66">
        <f>SUMIF($F$5:$AJ$5,"&lt;="&amp;PAL,$F100:$AJ100)</f>
        <v>0</v>
      </c>
      <c r="F100" s="170">
        <f>IF(ISERROR(Data4!M$329),0,Data4!M$329)</f>
        <v>0</v>
      </c>
      <c r="G100" s="170">
        <f>IF(ISERROR(Data4!N$329),0,Data4!N$329)</f>
        <v>0</v>
      </c>
      <c r="H100" s="170">
        <f>IF(ISERROR(Data4!O$329),0,Data4!O$329)</f>
        <v>0</v>
      </c>
      <c r="I100" s="170">
        <f>IF(ISERROR(Data4!P$329),0,Data4!P$329)</f>
        <v>0</v>
      </c>
      <c r="J100" s="170">
        <f>IF(ISERROR(Data4!Q$329),0,Data4!Q$329)</f>
        <v>0</v>
      </c>
      <c r="K100" s="170">
        <f>IF(ISERROR(Data4!R$329),0,Data4!R$329)</f>
        <v>0</v>
      </c>
      <c r="L100" s="170">
        <f>IF(ISERROR(Data4!S$329),0,Data4!S$329)</f>
        <v>0</v>
      </c>
      <c r="M100" s="170">
        <f>IF(ISERROR(Data4!T$329),0,Data4!T$329)</f>
        <v>0</v>
      </c>
      <c r="N100" s="170">
        <f>IF(ISERROR(Data4!U$329),0,Data4!U$329)</f>
        <v>0</v>
      </c>
      <c r="O100" s="170">
        <f>IF(ISERROR(Data4!V$329),0,Data4!V$329)</f>
        <v>0</v>
      </c>
      <c r="P100" s="170">
        <f>IF(ISERROR(Data4!W$329),0,Data4!W$329)</f>
        <v>0</v>
      </c>
      <c r="Q100" s="170">
        <f>IF(ISERROR(Data4!X$329),0,Data4!X$329)</f>
        <v>0</v>
      </c>
      <c r="R100" s="170">
        <f>IF(ISERROR(Data4!Y$329),0,Data4!Y$329)</f>
        <v>0</v>
      </c>
      <c r="S100" s="170">
        <f>IF(ISERROR(Data4!Z$329),0,Data4!Z$329)</f>
        <v>0</v>
      </c>
      <c r="T100" s="170">
        <f>IF(ISERROR(Data4!AA$329),0,Data4!AA$329)</f>
        <v>0</v>
      </c>
      <c r="U100" s="170">
        <f>IF(ISERROR(Data4!AB$329),0,Data4!AB$329)</f>
        <v>0</v>
      </c>
      <c r="V100" s="170">
        <f>IF(ISERROR(Data4!AC$329),0,Data4!AC$329)</f>
        <v>0</v>
      </c>
      <c r="W100" s="170">
        <f>IF(ISERROR(Data4!AD$329),0,Data4!AD$329)</f>
        <v>0</v>
      </c>
      <c r="X100" s="170">
        <f>IF(ISERROR(Data4!AE$329),0,Data4!AE$329)</f>
        <v>0</v>
      </c>
      <c r="Y100" s="170">
        <f>IF(ISERROR(Data4!AF$329),0,Data4!AF$329)</f>
        <v>0</v>
      </c>
      <c r="Z100" s="170">
        <f>IF(ISERROR(Data4!AG$329),0,Data4!AG$329)</f>
        <v>0</v>
      </c>
      <c r="AA100" s="170">
        <f>IF(ISERROR(Data4!AH$329),0,Data4!AH$329)</f>
        <v>0</v>
      </c>
      <c r="AB100" s="170">
        <f>IF(ISERROR(Data4!AI$329),0,Data4!AI$329)</f>
        <v>0</v>
      </c>
      <c r="AC100" s="170">
        <f>IF(ISERROR(Data4!AJ$329),0,Data4!AJ$329)</f>
        <v>0</v>
      </c>
      <c r="AD100" s="170">
        <f>IF(ISERROR(Data4!AK$329),0,Data4!AK$329)</f>
        <v>0</v>
      </c>
      <c r="AE100" s="170">
        <f>IF(ISERROR(Data4!AL$329),0,Data4!AL$329)</f>
        <v>0</v>
      </c>
      <c r="AF100" s="170">
        <f>IF(ISERROR(Data4!AM$329),0,Data4!AM$329)</f>
        <v>0</v>
      </c>
      <c r="AG100" s="170">
        <f>IF(ISERROR(Data4!AN$329),0,Data4!AN$329)</f>
        <v>0</v>
      </c>
      <c r="AH100" s="170">
        <f>IF(ISERROR(Data4!AO$329),0,Data4!AO$329)</f>
        <v>0</v>
      </c>
      <c r="AI100" s="170">
        <f>IF(ISERROR(Data4!AP$329),0,Data4!AP$329)</f>
        <v>0</v>
      </c>
      <c r="AJ100" s="170">
        <f>IF(ISERROR(Data4!AQ$329),0,Data4!AQ$329)</f>
        <v>0</v>
      </c>
      <c r="AO100" s="3"/>
      <c r="AP100" s="3"/>
    </row>
  </sheetData>
  <sheetProtection algorithmName="SHA-512" hashValue="4qnHsQs7c0t5RCwRLOeT7h4gETmyObybBc+cRaB9SzF9mbtvxRw9AjyemICwr332L0S+lGG6rmghb4Zzncky1Q==" saltValue="J7BhBngq3Ns+PNposJyMJg==" spinCount="100000" sheet="1" objects="1" scenarios="1"/>
  <mergeCells count="5">
    <mergeCell ref="B86:C86"/>
    <mergeCell ref="C2:E2"/>
    <mergeCell ref="C3:E3"/>
    <mergeCell ref="C4:E4"/>
    <mergeCell ref="AP4:AY4"/>
  </mergeCells>
  <conditionalFormatting sqref="B7:C48 B56:C56 B49:B55 B57:B59">
    <cfRule type="expression" dxfId="54" priority="4" stopIfTrue="1">
      <formula>$AO7=1</formula>
    </cfRule>
  </conditionalFormatting>
  <conditionalFormatting sqref="C4:E4">
    <cfRule type="expression" dxfId="53" priority="3" stopIfTrue="1">
      <formula>LEN($C$4)&gt;0</formula>
    </cfRule>
  </conditionalFormatting>
  <conditionalFormatting sqref="B88:C100">
    <cfRule type="expression" dxfId="52" priority="5" stopIfTrue="1">
      <formula>#REF!=1</formula>
    </cfRule>
  </conditionalFormatting>
  <conditionalFormatting sqref="C57:C59">
    <cfRule type="expression" dxfId="51"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tr">
        <f>"Alternatyva """&amp;Data0!O25&amp;""""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Data4!D$331</f>
        <v>-</v>
      </c>
      <c r="D90" s="170">
        <f>F90+NPV(FDN,G90:INDEX(G90:AJ90,PAL))</f>
        <v>0</v>
      </c>
      <c r="E90" s="170">
        <f t="shared" ref="E90:E96" si="29">SUMIF($F$5:$AJ$5,"&lt;="&amp;PAL,$F90:$AJ90)</f>
        <v>0</v>
      </c>
      <c r="F90" s="170">
        <f>IF(ISERROR(Data4!M$331),0,Data4!M$331)</f>
        <v>0</v>
      </c>
      <c r="G90" s="170">
        <f>IF(ISERROR(Data4!N$331),0,Data4!N$331)</f>
        <v>0</v>
      </c>
      <c r="H90" s="170">
        <f>IF(ISERROR(Data4!O$331),0,Data4!O$331)</f>
        <v>0</v>
      </c>
      <c r="I90" s="170">
        <f>IF(ISERROR(Data4!P$331),0,Data4!P$331)</f>
        <v>0</v>
      </c>
      <c r="J90" s="170">
        <f>IF(ISERROR(Data4!Q$331),0,Data4!Q$331)</f>
        <v>0</v>
      </c>
      <c r="K90" s="170">
        <f>IF(ISERROR(Data4!R$331),0,Data4!R$331)</f>
        <v>0</v>
      </c>
      <c r="L90" s="170">
        <f>IF(ISERROR(Data4!S$331),0,Data4!S$331)</f>
        <v>0</v>
      </c>
      <c r="M90" s="170">
        <f>IF(ISERROR(Data4!T$331),0,Data4!T$331)</f>
        <v>0</v>
      </c>
      <c r="N90" s="170">
        <f>IF(ISERROR(Data4!U$331),0,Data4!U$331)</f>
        <v>0</v>
      </c>
      <c r="O90" s="170">
        <f>IF(ISERROR(Data4!V$331),0,Data4!V$331)</f>
        <v>0</v>
      </c>
      <c r="P90" s="170">
        <f>IF(ISERROR(Data4!W$331),0,Data4!W$331)</f>
        <v>0</v>
      </c>
      <c r="Q90" s="170">
        <f>IF(ISERROR(Data4!X$331),0,Data4!X$331)</f>
        <v>0</v>
      </c>
      <c r="R90" s="170">
        <f>IF(ISERROR(Data4!Y$331),0,Data4!Y$331)</f>
        <v>0</v>
      </c>
      <c r="S90" s="170">
        <f>IF(ISERROR(Data4!Z$331),0,Data4!Z$331)</f>
        <v>0</v>
      </c>
      <c r="T90" s="170">
        <f>IF(ISERROR(Data4!AA$331),0,Data4!AA$331)</f>
        <v>0</v>
      </c>
      <c r="U90" s="170">
        <f>IF(ISERROR(Data4!AB$331),0,Data4!AB$331)</f>
        <v>0</v>
      </c>
      <c r="V90" s="170">
        <f>IF(ISERROR(Data4!AC$331),0,Data4!AC$331)</f>
        <v>0</v>
      </c>
      <c r="W90" s="170">
        <f>IF(ISERROR(Data4!AD$331),0,Data4!AD$331)</f>
        <v>0</v>
      </c>
      <c r="X90" s="170">
        <f>IF(ISERROR(Data4!AE$331),0,Data4!AE$331)</f>
        <v>0</v>
      </c>
      <c r="Y90" s="170">
        <f>IF(ISERROR(Data4!AF$331),0,Data4!AF$331)</f>
        <v>0</v>
      </c>
      <c r="Z90" s="170">
        <f>IF(ISERROR(Data4!AG$331),0,Data4!AG$331)</f>
        <v>0</v>
      </c>
      <c r="AA90" s="170">
        <f>IF(ISERROR(Data4!AH$331),0,Data4!AH$331)</f>
        <v>0</v>
      </c>
      <c r="AB90" s="170">
        <f>IF(ISERROR(Data4!AI$331),0,Data4!AI$331)</f>
        <v>0</v>
      </c>
      <c r="AC90" s="170">
        <f>IF(ISERROR(Data4!AJ$331),0,Data4!AJ$331)</f>
        <v>0</v>
      </c>
      <c r="AD90" s="170">
        <f>IF(ISERROR(Data4!AK$331),0,Data4!AK$331)</f>
        <v>0</v>
      </c>
      <c r="AE90" s="170">
        <f>IF(ISERROR(Data4!AL$331),0,Data4!AL$331)</f>
        <v>0</v>
      </c>
      <c r="AF90" s="170">
        <f>IF(ISERROR(Data4!AM$331),0,Data4!AM$331)</f>
        <v>0</v>
      </c>
      <c r="AG90" s="170">
        <f>IF(ISERROR(Data4!AN$331),0,Data4!AN$331)</f>
        <v>0</v>
      </c>
      <c r="AH90" s="170">
        <f>IF(ISERROR(Data4!AO$331),0,Data4!AO$331)</f>
        <v>0</v>
      </c>
      <c r="AI90" s="170">
        <f>IF(ISERROR(Data4!AP$331),0,Data4!AP$331)</f>
        <v>0</v>
      </c>
      <c r="AJ90" s="170">
        <f>IF(ISERROR(Data4!AQ$331),0,Data4!AQ$331)</f>
        <v>0</v>
      </c>
      <c r="AO90" s="3"/>
      <c r="AP90" s="3"/>
    </row>
    <row r="91" spans="2:42" hidden="1">
      <c r="B91" s="200" t="s">
        <v>52</v>
      </c>
      <c r="C91" s="182" t="str">
        <f>Data4!D$332</f>
        <v>-</v>
      </c>
      <c r="D91" s="66">
        <f>F91+NPV(FDN,G91:INDEX(G91:AJ91,PAL))</f>
        <v>0</v>
      </c>
      <c r="E91" s="170">
        <f t="shared" si="29"/>
        <v>0</v>
      </c>
      <c r="F91" s="170">
        <f>IF(ISERROR(Data4!M$332),0,Data4!M$332)</f>
        <v>0</v>
      </c>
      <c r="G91" s="170">
        <f>IF(ISERROR(Data4!N$332),0,Data4!N$332)</f>
        <v>0</v>
      </c>
      <c r="H91" s="170">
        <f>IF(ISERROR(Data4!O$332),0,Data4!O$332)</f>
        <v>0</v>
      </c>
      <c r="I91" s="170">
        <f>IF(ISERROR(Data4!P$332),0,Data4!P$332)</f>
        <v>0</v>
      </c>
      <c r="J91" s="170">
        <f>IF(ISERROR(Data4!Q$332),0,Data4!Q$332)</f>
        <v>0</v>
      </c>
      <c r="K91" s="170">
        <f>IF(ISERROR(Data4!R$332),0,Data4!R$332)</f>
        <v>0</v>
      </c>
      <c r="L91" s="170">
        <f>IF(ISERROR(Data4!S$332),0,Data4!S$332)</f>
        <v>0</v>
      </c>
      <c r="M91" s="170">
        <f>IF(ISERROR(Data4!T$332),0,Data4!T$332)</f>
        <v>0</v>
      </c>
      <c r="N91" s="170">
        <f>IF(ISERROR(Data4!U$332),0,Data4!U$332)</f>
        <v>0</v>
      </c>
      <c r="O91" s="170">
        <f>IF(ISERROR(Data4!V$332),0,Data4!V$332)</f>
        <v>0</v>
      </c>
      <c r="P91" s="170">
        <f>IF(ISERROR(Data4!W$332),0,Data4!W$332)</f>
        <v>0</v>
      </c>
      <c r="Q91" s="170">
        <f>IF(ISERROR(Data4!X$332),0,Data4!X$332)</f>
        <v>0</v>
      </c>
      <c r="R91" s="170">
        <f>IF(ISERROR(Data4!Y$332),0,Data4!Y$332)</f>
        <v>0</v>
      </c>
      <c r="S91" s="170">
        <f>IF(ISERROR(Data4!Z$332),0,Data4!Z$332)</f>
        <v>0</v>
      </c>
      <c r="T91" s="170">
        <f>IF(ISERROR(Data4!AA$332),0,Data4!AA$332)</f>
        <v>0</v>
      </c>
      <c r="U91" s="170">
        <f>IF(ISERROR(Data4!AB$332),0,Data4!AB$332)</f>
        <v>0</v>
      </c>
      <c r="V91" s="170">
        <f>IF(ISERROR(Data4!AC$332),0,Data4!AC$332)</f>
        <v>0</v>
      </c>
      <c r="W91" s="170">
        <f>IF(ISERROR(Data4!AD$332),0,Data4!AD$332)</f>
        <v>0</v>
      </c>
      <c r="X91" s="170">
        <f>IF(ISERROR(Data4!AE$332),0,Data4!AE$332)</f>
        <v>0</v>
      </c>
      <c r="Y91" s="170">
        <f>IF(ISERROR(Data4!AF$332),0,Data4!AF$332)</f>
        <v>0</v>
      </c>
      <c r="Z91" s="170">
        <f>IF(ISERROR(Data4!AG$332),0,Data4!AG$332)</f>
        <v>0</v>
      </c>
      <c r="AA91" s="170">
        <f>IF(ISERROR(Data4!AH$332),0,Data4!AH$332)</f>
        <v>0</v>
      </c>
      <c r="AB91" s="170">
        <f>IF(ISERROR(Data4!AI$332),0,Data4!AI$332)</f>
        <v>0</v>
      </c>
      <c r="AC91" s="170">
        <f>IF(ISERROR(Data4!AJ$332),0,Data4!AJ$332)</f>
        <v>0</v>
      </c>
      <c r="AD91" s="170">
        <f>IF(ISERROR(Data4!AK$332),0,Data4!AK$332)</f>
        <v>0</v>
      </c>
      <c r="AE91" s="170">
        <f>IF(ISERROR(Data4!AL$332),0,Data4!AL$332)</f>
        <v>0</v>
      </c>
      <c r="AF91" s="170">
        <f>IF(ISERROR(Data4!AM$332),0,Data4!AM$332)</f>
        <v>0</v>
      </c>
      <c r="AG91" s="170">
        <f>IF(ISERROR(Data4!AN$332),0,Data4!AN$332)</f>
        <v>0</v>
      </c>
      <c r="AH91" s="170">
        <f>IF(ISERROR(Data4!AO$332),0,Data4!AO$332)</f>
        <v>0</v>
      </c>
      <c r="AI91" s="170">
        <f>IF(ISERROR(Data4!AP$332),0,Data4!AP$332)</f>
        <v>0</v>
      </c>
      <c r="AJ91" s="170">
        <f>IF(ISERROR(Data4!AQ$332),0,Data4!AQ$332)</f>
        <v>0</v>
      </c>
      <c r="AO91" s="3"/>
      <c r="AP91" s="3"/>
    </row>
    <row r="92" spans="2:42" hidden="1">
      <c r="B92" s="200" t="s">
        <v>346</v>
      </c>
      <c r="C92" s="182" t="str">
        <f>Data4!D$333</f>
        <v>-</v>
      </c>
      <c r="D92" s="66">
        <f>F92+NPV(FDN,G92:INDEX(G92:AJ92,PAL))</f>
        <v>0</v>
      </c>
      <c r="E92" s="170">
        <f t="shared" si="29"/>
        <v>0</v>
      </c>
      <c r="F92" s="170">
        <f>IF(ISERROR(Data4!M$333),0,Data4!M$333)</f>
        <v>0</v>
      </c>
      <c r="G92" s="170">
        <f>IF(ISERROR(Data4!N$333),0,Data4!N$333)</f>
        <v>0</v>
      </c>
      <c r="H92" s="170">
        <f>IF(ISERROR(Data4!O$333),0,Data4!O$333)</f>
        <v>0</v>
      </c>
      <c r="I92" s="170">
        <f>IF(ISERROR(Data4!P$333),0,Data4!P$333)</f>
        <v>0</v>
      </c>
      <c r="J92" s="170">
        <f>IF(ISERROR(Data4!Q$333),0,Data4!Q$333)</f>
        <v>0</v>
      </c>
      <c r="K92" s="170">
        <f>IF(ISERROR(Data4!R$333),0,Data4!R$333)</f>
        <v>0</v>
      </c>
      <c r="L92" s="170">
        <f>IF(ISERROR(Data4!S$333),0,Data4!S$333)</f>
        <v>0</v>
      </c>
      <c r="M92" s="170">
        <f>IF(ISERROR(Data4!T$333),0,Data4!T$333)</f>
        <v>0</v>
      </c>
      <c r="N92" s="170">
        <f>IF(ISERROR(Data4!U$333),0,Data4!U$333)</f>
        <v>0</v>
      </c>
      <c r="O92" s="170">
        <f>IF(ISERROR(Data4!V$333),0,Data4!V$333)</f>
        <v>0</v>
      </c>
      <c r="P92" s="170">
        <f>IF(ISERROR(Data4!W$333),0,Data4!W$333)</f>
        <v>0</v>
      </c>
      <c r="Q92" s="170">
        <f>IF(ISERROR(Data4!X$333),0,Data4!X$333)</f>
        <v>0</v>
      </c>
      <c r="R92" s="170">
        <f>IF(ISERROR(Data4!Y$333),0,Data4!Y$333)</f>
        <v>0</v>
      </c>
      <c r="S92" s="170">
        <f>IF(ISERROR(Data4!Z$333),0,Data4!Z$333)</f>
        <v>0</v>
      </c>
      <c r="T92" s="170">
        <f>IF(ISERROR(Data4!AA$333),0,Data4!AA$333)</f>
        <v>0</v>
      </c>
      <c r="U92" s="170">
        <f>IF(ISERROR(Data4!AB$333),0,Data4!AB$333)</f>
        <v>0</v>
      </c>
      <c r="V92" s="170">
        <f>IF(ISERROR(Data4!AC$333),0,Data4!AC$333)</f>
        <v>0</v>
      </c>
      <c r="W92" s="170">
        <f>IF(ISERROR(Data4!AD$333),0,Data4!AD$333)</f>
        <v>0</v>
      </c>
      <c r="X92" s="170">
        <f>IF(ISERROR(Data4!AE$333),0,Data4!AE$333)</f>
        <v>0</v>
      </c>
      <c r="Y92" s="170">
        <f>IF(ISERROR(Data4!AF$333),0,Data4!AF$333)</f>
        <v>0</v>
      </c>
      <c r="Z92" s="170">
        <f>IF(ISERROR(Data4!AG$333),0,Data4!AG$333)</f>
        <v>0</v>
      </c>
      <c r="AA92" s="170">
        <f>IF(ISERROR(Data4!AH$333),0,Data4!AH$333)</f>
        <v>0</v>
      </c>
      <c r="AB92" s="170">
        <f>IF(ISERROR(Data4!AI$333),0,Data4!AI$333)</f>
        <v>0</v>
      </c>
      <c r="AC92" s="170">
        <f>IF(ISERROR(Data4!AJ$333),0,Data4!AJ$333)</f>
        <v>0</v>
      </c>
      <c r="AD92" s="170">
        <f>IF(ISERROR(Data4!AK$333),0,Data4!AK$333)</f>
        <v>0</v>
      </c>
      <c r="AE92" s="170">
        <f>IF(ISERROR(Data4!AL$333),0,Data4!AL$333)</f>
        <v>0</v>
      </c>
      <c r="AF92" s="170">
        <f>IF(ISERROR(Data4!AM$333),0,Data4!AM$333)</f>
        <v>0</v>
      </c>
      <c r="AG92" s="170">
        <f>IF(ISERROR(Data4!AN$333),0,Data4!AN$333)</f>
        <v>0</v>
      </c>
      <c r="AH92" s="170">
        <f>IF(ISERROR(Data4!AO$333),0,Data4!AO$333)</f>
        <v>0</v>
      </c>
      <c r="AI92" s="170">
        <f>IF(ISERROR(Data4!AP$333),0,Data4!AP$333)</f>
        <v>0</v>
      </c>
      <c r="AJ92" s="170">
        <f>IF(ISERROR(Data4!AQ$333),0,Data4!AQ$333)</f>
        <v>0</v>
      </c>
      <c r="AO92" s="3"/>
      <c r="AP92" s="3"/>
    </row>
    <row r="93" spans="2:42" hidden="1">
      <c r="B93" s="200" t="s">
        <v>347</v>
      </c>
      <c r="C93" s="182" t="str">
        <f>Data4!D$334</f>
        <v>-</v>
      </c>
      <c r="D93" s="66">
        <f>F93+NPV(FDN,G93:INDEX(G93:AJ93,PAL))</f>
        <v>0</v>
      </c>
      <c r="E93" s="170">
        <f t="shared" si="29"/>
        <v>0</v>
      </c>
      <c r="F93" s="170">
        <f>IF(ISERROR(Data4!M$334),0,Data4!M$334)</f>
        <v>0</v>
      </c>
      <c r="G93" s="170">
        <f>IF(ISERROR(Data4!N$334),0,Data4!N$334)</f>
        <v>0</v>
      </c>
      <c r="H93" s="170">
        <f>IF(ISERROR(Data4!O$334),0,Data4!O$334)</f>
        <v>0</v>
      </c>
      <c r="I93" s="170">
        <f>IF(ISERROR(Data4!P$334),0,Data4!P$334)</f>
        <v>0</v>
      </c>
      <c r="J93" s="170">
        <f>IF(ISERROR(Data4!Q$334),0,Data4!Q$334)</f>
        <v>0</v>
      </c>
      <c r="K93" s="170">
        <f>IF(ISERROR(Data4!R$334),0,Data4!R$334)</f>
        <v>0</v>
      </c>
      <c r="L93" s="170">
        <f>IF(ISERROR(Data4!S$334),0,Data4!S$334)</f>
        <v>0</v>
      </c>
      <c r="M93" s="170">
        <f>IF(ISERROR(Data4!T$334),0,Data4!T$334)</f>
        <v>0</v>
      </c>
      <c r="N93" s="170">
        <f>IF(ISERROR(Data4!U$334),0,Data4!U$334)</f>
        <v>0</v>
      </c>
      <c r="O93" s="170">
        <f>IF(ISERROR(Data4!V$334),0,Data4!V$334)</f>
        <v>0</v>
      </c>
      <c r="P93" s="170">
        <f>IF(ISERROR(Data4!W$334),0,Data4!W$334)</f>
        <v>0</v>
      </c>
      <c r="Q93" s="170">
        <f>IF(ISERROR(Data4!X$334),0,Data4!X$334)</f>
        <v>0</v>
      </c>
      <c r="R93" s="170">
        <f>IF(ISERROR(Data4!Y$334),0,Data4!Y$334)</f>
        <v>0</v>
      </c>
      <c r="S93" s="170">
        <f>IF(ISERROR(Data4!Z$334),0,Data4!Z$334)</f>
        <v>0</v>
      </c>
      <c r="T93" s="170">
        <f>IF(ISERROR(Data4!AA$334),0,Data4!AA$334)</f>
        <v>0</v>
      </c>
      <c r="U93" s="170">
        <f>IF(ISERROR(Data4!AB$334),0,Data4!AB$334)</f>
        <v>0</v>
      </c>
      <c r="V93" s="170">
        <f>IF(ISERROR(Data4!AC$334),0,Data4!AC$334)</f>
        <v>0</v>
      </c>
      <c r="W93" s="170">
        <f>IF(ISERROR(Data4!AD$334),0,Data4!AD$334)</f>
        <v>0</v>
      </c>
      <c r="X93" s="170">
        <f>IF(ISERROR(Data4!AE$334),0,Data4!AE$334)</f>
        <v>0</v>
      </c>
      <c r="Y93" s="170">
        <f>IF(ISERROR(Data4!AF$334),0,Data4!AF$334)</f>
        <v>0</v>
      </c>
      <c r="Z93" s="170">
        <f>IF(ISERROR(Data4!AG$334),0,Data4!AG$334)</f>
        <v>0</v>
      </c>
      <c r="AA93" s="170">
        <f>IF(ISERROR(Data4!AH$334),0,Data4!AH$334)</f>
        <v>0</v>
      </c>
      <c r="AB93" s="170">
        <f>IF(ISERROR(Data4!AI$334),0,Data4!AI$334)</f>
        <v>0</v>
      </c>
      <c r="AC93" s="170">
        <f>IF(ISERROR(Data4!AJ$334),0,Data4!AJ$334)</f>
        <v>0</v>
      </c>
      <c r="AD93" s="170">
        <f>IF(ISERROR(Data4!AK$334),0,Data4!AK$334)</f>
        <v>0</v>
      </c>
      <c r="AE93" s="170">
        <f>IF(ISERROR(Data4!AL$334),0,Data4!AL$334)</f>
        <v>0</v>
      </c>
      <c r="AF93" s="170">
        <f>IF(ISERROR(Data4!AM$334),0,Data4!AM$334)</f>
        <v>0</v>
      </c>
      <c r="AG93" s="170">
        <f>IF(ISERROR(Data4!AN$334),0,Data4!AN$334)</f>
        <v>0</v>
      </c>
      <c r="AH93" s="170">
        <f>IF(ISERROR(Data4!AO$334),0,Data4!AO$334)</f>
        <v>0</v>
      </c>
      <c r="AI93" s="170">
        <f>IF(ISERROR(Data4!AP$334),0,Data4!AP$334)</f>
        <v>0</v>
      </c>
      <c r="AJ93" s="170">
        <f>IF(ISERROR(Data4!AQ$334),0,Data4!AQ$334)</f>
        <v>0</v>
      </c>
      <c r="AO93" s="3"/>
      <c r="AP93" s="3"/>
    </row>
    <row r="94" spans="2:42" hidden="1">
      <c r="B94" s="200" t="s">
        <v>348</v>
      </c>
      <c r="C94" s="182" t="str">
        <f>Data4!D$335</f>
        <v>-</v>
      </c>
      <c r="D94" s="66">
        <f>F94+NPV(FDN,G94:INDEX(G94:AJ94,PAL))</f>
        <v>0</v>
      </c>
      <c r="E94" s="170">
        <f t="shared" si="29"/>
        <v>0</v>
      </c>
      <c r="F94" s="170">
        <f>IF(ISERROR(Data4!M$335),0,Data4!M$335)</f>
        <v>0</v>
      </c>
      <c r="G94" s="170">
        <f>IF(ISERROR(Data4!N$335),0,Data4!N$335)</f>
        <v>0</v>
      </c>
      <c r="H94" s="170">
        <f>IF(ISERROR(Data4!O$335),0,Data4!O$335)</f>
        <v>0</v>
      </c>
      <c r="I94" s="170">
        <f>IF(ISERROR(Data4!P$335),0,Data4!P$335)</f>
        <v>0</v>
      </c>
      <c r="J94" s="170">
        <f>IF(ISERROR(Data4!Q$335),0,Data4!Q$335)</f>
        <v>0</v>
      </c>
      <c r="K94" s="170">
        <f>IF(ISERROR(Data4!R$335),0,Data4!R$335)</f>
        <v>0</v>
      </c>
      <c r="L94" s="170">
        <f>IF(ISERROR(Data4!S$335),0,Data4!S$335)</f>
        <v>0</v>
      </c>
      <c r="M94" s="170">
        <f>IF(ISERROR(Data4!T$335),0,Data4!T$335)</f>
        <v>0</v>
      </c>
      <c r="N94" s="170">
        <f>IF(ISERROR(Data4!U$335),0,Data4!U$335)</f>
        <v>0</v>
      </c>
      <c r="O94" s="170">
        <f>IF(ISERROR(Data4!V$335),0,Data4!V$335)</f>
        <v>0</v>
      </c>
      <c r="P94" s="170">
        <f>IF(ISERROR(Data4!W$335),0,Data4!W$335)</f>
        <v>0</v>
      </c>
      <c r="Q94" s="170">
        <f>IF(ISERROR(Data4!X$335),0,Data4!X$335)</f>
        <v>0</v>
      </c>
      <c r="R94" s="170">
        <f>IF(ISERROR(Data4!Y$335),0,Data4!Y$335)</f>
        <v>0</v>
      </c>
      <c r="S94" s="170">
        <f>IF(ISERROR(Data4!Z$335),0,Data4!Z$335)</f>
        <v>0</v>
      </c>
      <c r="T94" s="170">
        <f>IF(ISERROR(Data4!AA$335),0,Data4!AA$335)</f>
        <v>0</v>
      </c>
      <c r="U94" s="170">
        <f>IF(ISERROR(Data4!AB$335),0,Data4!AB$335)</f>
        <v>0</v>
      </c>
      <c r="V94" s="170">
        <f>IF(ISERROR(Data4!AC$335),0,Data4!AC$335)</f>
        <v>0</v>
      </c>
      <c r="W94" s="170">
        <f>IF(ISERROR(Data4!AD$335),0,Data4!AD$335)</f>
        <v>0</v>
      </c>
      <c r="X94" s="170">
        <f>IF(ISERROR(Data4!AE$335),0,Data4!AE$335)</f>
        <v>0</v>
      </c>
      <c r="Y94" s="170">
        <f>IF(ISERROR(Data4!AF$335),0,Data4!AF$335)</f>
        <v>0</v>
      </c>
      <c r="Z94" s="170">
        <f>IF(ISERROR(Data4!AG$335),0,Data4!AG$335)</f>
        <v>0</v>
      </c>
      <c r="AA94" s="170">
        <f>IF(ISERROR(Data4!AH$335),0,Data4!AH$335)</f>
        <v>0</v>
      </c>
      <c r="AB94" s="170">
        <f>IF(ISERROR(Data4!AI$335),0,Data4!AI$335)</f>
        <v>0</v>
      </c>
      <c r="AC94" s="170">
        <f>IF(ISERROR(Data4!AJ$335),0,Data4!AJ$335)</f>
        <v>0</v>
      </c>
      <c r="AD94" s="170">
        <f>IF(ISERROR(Data4!AK$335),0,Data4!AK$335)</f>
        <v>0</v>
      </c>
      <c r="AE94" s="170">
        <f>IF(ISERROR(Data4!AL$335),0,Data4!AL$335)</f>
        <v>0</v>
      </c>
      <c r="AF94" s="170">
        <f>IF(ISERROR(Data4!AM$335),0,Data4!AM$335)</f>
        <v>0</v>
      </c>
      <c r="AG94" s="170">
        <f>IF(ISERROR(Data4!AN$335),0,Data4!AN$335)</f>
        <v>0</v>
      </c>
      <c r="AH94" s="170">
        <f>IF(ISERROR(Data4!AO$335),0,Data4!AO$335)</f>
        <v>0</v>
      </c>
      <c r="AI94" s="170">
        <f>IF(ISERROR(Data4!AP$335),0,Data4!AP$335)</f>
        <v>0</v>
      </c>
      <c r="AJ94" s="170">
        <f>IF(ISERROR(Data4!AQ$335),0,Data4!AQ$335)</f>
        <v>0</v>
      </c>
      <c r="AO94" s="3"/>
      <c r="AP94" s="3"/>
    </row>
    <row r="95" spans="2:42" hidden="1">
      <c r="B95" s="200" t="s">
        <v>349</v>
      </c>
      <c r="C95" s="182" t="str">
        <f>Data4!D$336</f>
        <v>-</v>
      </c>
      <c r="D95" s="66">
        <f>F95+NPV(FDN,G95:INDEX(G95:AJ95,PAL))</f>
        <v>0</v>
      </c>
      <c r="E95" s="170">
        <f t="shared" si="29"/>
        <v>0</v>
      </c>
      <c r="F95" s="170">
        <f>IF(ISERROR(Data4!M$336),0,Data4!M$336)</f>
        <v>0</v>
      </c>
      <c r="G95" s="170">
        <f>IF(ISERROR(Data4!N$336),0,Data4!N$336)</f>
        <v>0</v>
      </c>
      <c r="H95" s="170">
        <f>IF(ISERROR(Data4!O$336),0,Data4!O$336)</f>
        <v>0</v>
      </c>
      <c r="I95" s="170">
        <f>IF(ISERROR(Data4!P$336),0,Data4!P$336)</f>
        <v>0</v>
      </c>
      <c r="J95" s="170">
        <f>IF(ISERROR(Data4!Q$336),0,Data4!Q$336)</f>
        <v>0</v>
      </c>
      <c r="K95" s="170">
        <f>IF(ISERROR(Data4!R$336),0,Data4!R$336)</f>
        <v>0</v>
      </c>
      <c r="L95" s="170">
        <f>IF(ISERROR(Data4!S$336),0,Data4!S$336)</f>
        <v>0</v>
      </c>
      <c r="M95" s="170">
        <f>IF(ISERROR(Data4!T$336),0,Data4!T$336)</f>
        <v>0</v>
      </c>
      <c r="N95" s="170">
        <f>IF(ISERROR(Data4!U$336),0,Data4!U$336)</f>
        <v>0</v>
      </c>
      <c r="O95" s="170">
        <f>IF(ISERROR(Data4!V$336),0,Data4!V$336)</f>
        <v>0</v>
      </c>
      <c r="P95" s="170">
        <f>IF(ISERROR(Data4!W$336),0,Data4!W$336)</f>
        <v>0</v>
      </c>
      <c r="Q95" s="170">
        <f>IF(ISERROR(Data4!X$336),0,Data4!X$336)</f>
        <v>0</v>
      </c>
      <c r="R95" s="170">
        <f>IF(ISERROR(Data4!Y$336),0,Data4!Y$336)</f>
        <v>0</v>
      </c>
      <c r="S95" s="170">
        <f>IF(ISERROR(Data4!Z$336),0,Data4!Z$336)</f>
        <v>0</v>
      </c>
      <c r="T95" s="170">
        <f>IF(ISERROR(Data4!AA$336),0,Data4!AA$336)</f>
        <v>0</v>
      </c>
      <c r="U95" s="170">
        <f>IF(ISERROR(Data4!AB$336),0,Data4!AB$336)</f>
        <v>0</v>
      </c>
      <c r="V95" s="170">
        <f>IF(ISERROR(Data4!AC$336),0,Data4!AC$336)</f>
        <v>0</v>
      </c>
      <c r="W95" s="170">
        <f>IF(ISERROR(Data4!AD$336),0,Data4!AD$336)</f>
        <v>0</v>
      </c>
      <c r="X95" s="170">
        <f>IF(ISERROR(Data4!AE$336),0,Data4!AE$336)</f>
        <v>0</v>
      </c>
      <c r="Y95" s="170">
        <f>IF(ISERROR(Data4!AF$336),0,Data4!AF$336)</f>
        <v>0</v>
      </c>
      <c r="Z95" s="170">
        <f>IF(ISERROR(Data4!AG$336),0,Data4!AG$336)</f>
        <v>0</v>
      </c>
      <c r="AA95" s="170">
        <f>IF(ISERROR(Data4!AH$336),0,Data4!AH$336)</f>
        <v>0</v>
      </c>
      <c r="AB95" s="170">
        <f>IF(ISERROR(Data4!AI$336),0,Data4!AI$336)</f>
        <v>0</v>
      </c>
      <c r="AC95" s="170">
        <f>IF(ISERROR(Data4!AJ$336),0,Data4!AJ$336)</f>
        <v>0</v>
      </c>
      <c r="AD95" s="170">
        <f>IF(ISERROR(Data4!AK$336),0,Data4!AK$336)</f>
        <v>0</v>
      </c>
      <c r="AE95" s="170">
        <f>IF(ISERROR(Data4!AL$336),0,Data4!AL$336)</f>
        <v>0</v>
      </c>
      <c r="AF95" s="170">
        <f>IF(ISERROR(Data4!AM$336),0,Data4!AM$336)</f>
        <v>0</v>
      </c>
      <c r="AG95" s="170">
        <f>IF(ISERROR(Data4!AN$336),0,Data4!AN$336)</f>
        <v>0</v>
      </c>
      <c r="AH95" s="170">
        <f>IF(ISERROR(Data4!AO$336),0,Data4!AO$336)</f>
        <v>0</v>
      </c>
      <c r="AI95" s="170">
        <f>IF(ISERROR(Data4!AP$336),0,Data4!AP$336)</f>
        <v>0</v>
      </c>
      <c r="AJ95" s="170">
        <f>IF(ISERROR(Data4!AQ$336),0,Data4!AQ$336)</f>
        <v>0</v>
      </c>
      <c r="AO95" s="3"/>
      <c r="AP95" s="3"/>
    </row>
    <row r="96" spans="2:42" hidden="1">
      <c r="B96" s="200" t="s">
        <v>350</v>
      </c>
      <c r="C96" s="182" t="str">
        <f>Data4!D$337</f>
        <v>-</v>
      </c>
      <c r="D96" s="66">
        <f>F96+NPV(FDN,G96:INDEX(G96:AJ96,PAL))</f>
        <v>0</v>
      </c>
      <c r="E96" s="170">
        <f t="shared" si="29"/>
        <v>0</v>
      </c>
      <c r="F96" s="170">
        <f>IF(ISERROR(Data4!M$337),0,Data4!M$337)</f>
        <v>0</v>
      </c>
      <c r="G96" s="170">
        <f>IF(ISERROR(Data4!N$337),0,Data4!N$337)</f>
        <v>0</v>
      </c>
      <c r="H96" s="170">
        <f>IF(ISERROR(Data4!O$337),0,Data4!O$337)</f>
        <v>0</v>
      </c>
      <c r="I96" s="170">
        <f>IF(ISERROR(Data4!P$337),0,Data4!P$337)</f>
        <v>0</v>
      </c>
      <c r="J96" s="170">
        <f>IF(ISERROR(Data4!Q$337),0,Data4!Q$337)</f>
        <v>0</v>
      </c>
      <c r="K96" s="170">
        <f>IF(ISERROR(Data4!R$337),0,Data4!R$337)</f>
        <v>0</v>
      </c>
      <c r="L96" s="170">
        <f>IF(ISERROR(Data4!S$337),0,Data4!S$337)</f>
        <v>0</v>
      </c>
      <c r="M96" s="170">
        <f>IF(ISERROR(Data4!T$337),0,Data4!T$337)</f>
        <v>0</v>
      </c>
      <c r="N96" s="170">
        <f>IF(ISERROR(Data4!U$337),0,Data4!U$337)</f>
        <v>0</v>
      </c>
      <c r="O96" s="170">
        <f>IF(ISERROR(Data4!V$337),0,Data4!V$337)</f>
        <v>0</v>
      </c>
      <c r="P96" s="170">
        <f>IF(ISERROR(Data4!W$337),0,Data4!W$337)</f>
        <v>0</v>
      </c>
      <c r="Q96" s="170">
        <f>IF(ISERROR(Data4!X$337),0,Data4!X$337)</f>
        <v>0</v>
      </c>
      <c r="R96" s="170">
        <f>IF(ISERROR(Data4!Y$337),0,Data4!Y$337)</f>
        <v>0</v>
      </c>
      <c r="S96" s="170">
        <f>IF(ISERROR(Data4!Z$337),0,Data4!Z$337)</f>
        <v>0</v>
      </c>
      <c r="T96" s="170">
        <f>IF(ISERROR(Data4!AA$337),0,Data4!AA$337)</f>
        <v>0</v>
      </c>
      <c r="U96" s="170">
        <f>IF(ISERROR(Data4!AB$337),0,Data4!AB$337)</f>
        <v>0</v>
      </c>
      <c r="V96" s="170">
        <f>IF(ISERROR(Data4!AC$337),0,Data4!AC$337)</f>
        <v>0</v>
      </c>
      <c r="W96" s="170">
        <f>IF(ISERROR(Data4!AD$337),0,Data4!AD$337)</f>
        <v>0</v>
      </c>
      <c r="X96" s="170">
        <f>IF(ISERROR(Data4!AE$337),0,Data4!AE$337)</f>
        <v>0</v>
      </c>
      <c r="Y96" s="170">
        <f>IF(ISERROR(Data4!AF$337),0,Data4!AF$337)</f>
        <v>0</v>
      </c>
      <c r="Z96" s="170">
        <f>IF(ISERROR(Data4!AG$337),0,Data4!AG$337)</f>
        <v>0</v>
      </c>
      <c r="AA96" s="170">
        <f>IF(ISERROR(Data4!AH$337),0,Data4!AH$337)</f>
        <v>0</v>
      </c>
      <c r="AB96" s="170">
        <f>IF(ISERROR(Data4!AI$337),0,Data4!AI$337)</f>
        <v>0</v>
      </c>
      <c r="AC96" s="170">
        <f>IF(ISERROR(Data4!AJ$337),0,Data4!AJ$337)</f>
        <v>0</v>
      </c>
      <c r="AD96" s="170">
        <f>IF(ISERROR(Data4!AK$337),0,Data4!AK$337)</f>
        <v>0</v>
      </c>
      <c r="AE96" s="170">
        <f>IF(ISERROR(Data4!AL$337),0,Data4!AL$337)</f>
        <v>0</v>
      </c>
      <c r="AF96" s="170">
        <f>IF(ISERROR(Data4!AM$337),0,Data4!AM$337)</f>
        <v>0</v>
      </c>
      <c r="AG96" s="170">
        <f>IF(ISERROR(Data4!AN$337),0,Data4!AN$337)</f>
        <v>0</v>
      </c>
      <c r="AH96" s="170">
        <f>IF(ISERROR(Data4!AO$337),0,Data4!AO$337)</f>
        <v>0</v>
      </c>
      <c r="AI96" s="170">
        <f>IF(ISERROR(Data4!AP$337),0,Data4!AP$337)</f>
        <v>0</v>
      </c>
      <c r="AJ96" s="170">
        <f>IF(ISERROR(Data4!AQ$337),0,Data4!AQ$337)</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Data4!D$339</f>
        <v>-</v>
      </c>
      <c r="D98" s="66">
        <f>F98+NPV(FDN,G98:INDEX(G98:AJ98,PAL))</f>
        <v>0</v>
      </c>
      <c r="E98" s="66">
        <f>SUMIF($F$5:$AJ$5,"&lt;="&amp;PAL,$F98:$AJ98)</f>
        <v>0</v>
      </c>
      <c r="F98" s="170">
        <f>IF(ISERROR(Data4!M$339),0,Data4!M$339)</f>
        <v>0</v>
      </c>
      <c r="G98" s="170">
        <f>IF(ISERROR(Data4!N$339),0,Data4!N$339)</f>
        <v>0</v>
      </c>
      <c r="H98" s="170">
        <f>IF(ISERROR(Data4!O$339),0,Data4!O$339)</f>
        <v>0</v>
      </c>
      <c r="I98" s="170">
        <f>IF(ISERROR(Data4!P$339),0,Data4!P$339)</f>
        <v>0</v>
      </c>
      <c r="J98" s="170">
        <f>IF(ISERROR(Data4!Q$339),0,Data4!Q$339)</f>
        <v>0</v>
      </c>
      <c r="K98" s="170">
        <f>IF(ISERROR(Data4!R$339),0,Data4!R$339)</f>
        <v>0</v>
      </c>
      <c r="L98" s="170">
        <f>IF(ISERROR(Data4!S$339),0,Data4!S$339)</f>
        <v>0</v>
      </c>
      <c r="M98" s="170">
        <f>IF(ISERROR(Data4!T$339),0,Data4!T$339)</f>
        <v>0</v>
      </c>
      <c r="N98" s="170">
        <f>IF(ISERROR(Data4!U$339),0,Data4!U$339)</f>
        <v>0</v>
      </c>
      <c r="O98" s="170">
        <f>IF(ISERROR(Data4!V$339),0,Data4!V$339)</f>
        <v>0</v>
      </c>
      <c r="P98" s="170">
        <f>IF(ISERROR(Data4!W$339),0,Data4!W$339)</f>
        <v>0</v>
      </c>
      <c r="Q98" s="170">
        <f>IF(ISERROR(Data4!X$339),0,Data4!X$339)</f>
        <v>0</v>
      </c>
      <c r="R98" s="170">
        <f>IF(ISERROR(Data4!Y$339),0,Data4!Y$339)</f>
        <v>0</v>
      </c>
      <c r="S98" s="170">
        <f>IF(ISERROR(Data4!Z$339),0,Data4!Z$339)</f>
        <v>0</v>
      </c>
      <c r="T98" s="170">
        <f>IF(ISERROR(Data4!AA$339),0,Data4!AA$339)</f>
        <v>0</v>
      </c>
      <c r="U98" s="170">
        <f>IF(ISERROR(Data4!AB$339),0,Data4!AB$339)</f>
        <v>0</v>
      </c>
      <c r="V98" s="170">
        <f>IF(ISERROR(Data4!AC$339),0,Data4!AC$339)</f>
        <v>0</v>
      </c>
      <c r="W98" s="170">
        <f>IF(ISERROR(Data4!AD$339),0,Data4!AD$339)</f>
        <v>0</v>
      </c>
      <c r="X98" s="170">
        <f>IF(ISERROR(Data4!AE$339),0,Data4!AE$339)</f>
        <v>0</v>
      </c>
      <c r="Y98" s="170">
        <f>IF(ISERROR(Data4!AF$339),0,Data4!AF$339)</f>
        <v>0</v>
      </c>
      <c r="Z98" s="170">
        <f>IF(ISERROR(Data4!AG$339),0,Data4!AG$339)</f>
        <v>0</v>
      </c>
      <c r="AA98" s="170">
        <f>IF(ISERROR(Data4!AH$339),0,Data4!AH$339)</f>
        <v>0</v>
      </c>
      <c r="AB98" s="170">
        <f>IF(ISERROR(Data4!AI$339),0,Data4!AI$339)</f>
        <v>0</v>
      </c>
      <c r="AC98" s="170">
        <f>IF(ISERROR(Data4!AJ$339),0,Data4!AJ$339)</f>
        <v>0</v>
      </c>
      <c r="AD98" s="170">
        <f>IF(ISERROR(Data4!AK$339),0,Data4!AK$339)</f>
        <v>0</v>
      </c>
      <c r="AE98" s="170">
        <f>IF(ISERROR(Data4!AL$339),0,Data4!AL$339)</f>
        <v>0</v>
      </c>
      <c r="AF98" s="170">
        <f>IF(ISERROR(Data4!AM$339),0,Data4!AM$339)</f>
        <v>0</v>
      </c>
      <c r="AG98" s="170">
        <f>IF(ISERROR(Data4!AN$339),0,Data4!AN$339)</f>
        <v>0</v>
      </c>
      <c r="AH98" s="170">
        <f>IF(ISERROR(Data4!AO$339),0,Data4!AO$339)</f>
        <v>0</v>
      </c>
      <c r="AI98" s="170">
        <f>IF(ISERROR(Data4!AP$339),0,Data4!AP$339)</f>
        <v>0</v>
      </c>
      <c r="AJ98" s="170">
        <f>IF(ISERROR(Data4!AQ$339),0,Data4!AQ$339)</f>
        <v>0</v>
      </c>
      <c r="AO98" s="3"/>
      <c r="AP98" s="3"/>
    </row>
    <row r="99" spans="2:42" hidden="1">
      <c r="B99" s="200" t="s">
        <v>352</v>
      </c>
      <c r="C99" s="182" t="str">
        <f>Data4!D$340</f>
        <v>-</v>
      </c>
      <c r="D99" s="66">
        <f>F99+NPV(FDN,G99:INDEX(G99:AJ99,PAL))</f>
        <v>0</v>
      </c>
      <c r="E99" s="66">
        <f>SUMIF($F$5:$AJ$5,"&lt;="&amp;PAL,$F99:$AJ99)</f>
        <v>0</v>
      </c>
      <c r="F99" s="170">
        <f>IF(ISERROR(Data4!M$340),0,Data4!M$340)</f>
        <v>0</v>
      </c>
      <c r="G99" s="170">
        <f>IF(ISERROR(Data4!N$340),0,Data4!N$340)</f>
        <v>0</v>
      </c>
      <c r="H99" s="170">
        <f>IF(ISERROR(Data4!O$340),0,Data4!O$340)</f>
        <v>0</v>
      </c>
      <c r="I99" s="170">
        <f>IF(ISERROR(Data4!P$340),0,Data4!P$340)</f>
        <v>0</v>
      </c>
      <c r="J99" s="170">
        <f>IF(ISERROR(Data4!Q$340),0,Data4!Q$340)</f>
        <v>0</v>
      </c>
      <c r="K99" s="170">
        <f>IF(ISERROR(Data4!R$340),0,Data4!R$340)</f>
        <v>0</v>
      </c>
      <c r="L99" s="170">
        <f>IF(ISERROR(Data4!S$340),0,Data4!S$340)</f>
        <v>0</v>
      </c>
      <c r="M99" s="170">
        <f>IF(ISERROR(Data4!T$340),0,Data4!T$340)</f>
        <v>0</v>
      </c>
      <c r="N99" s="170">
        <f>IF(ISERROR(Data4!U$340),0,Data4!U$340)</f>
        <v>0</v>
      </c>
      <c r="O99" s="170">
        <f>IF(ISERROR(Data4!V$340),0,Data4!V$340)</f>
        <v>0</v>
      </c>
      <c r="P99" s="170">
        <f>IF(ISERROR(Data4!W$340),0,Data4!W$340)</f>
        <v>0</v>
      </c>
      <c r="Q99" s="170">
        <f>IF(ISERROR(Data4!X$340),0,Data4!X$340)</f>
        <v>0</v>
      </c>
      <c r="R99" s="170">
        <f>IF(ISERROR(Data4!Y$340),0,Data4!Y$340)</f>
        <v>0</v>
      </c>
      <c r="S99" s="170">
        <f>IF(ISERROR(Data4!Z$340),0,Data4!Z$340)</f>
        <v>0</v>
      </c>
      <c r="T99" s="170">
        <f>IF(ISERROR(Data4!AA$340),0,Data4!AA$340)</f>
        <v>0</v>
      </c>
      <c r="U99" s="170">
        <f>IF(ISERROR(Data4!AB$340),0,Data4!AB$340)</f>
        <v>0</v>
      </c>
      <c r="V99" s="170">
        <f>IF(ISERROR(Data4!AC$340),0,Data4!AC$340)</f>
        <v>0</v>
      </c>
      <c r="W99" s="170">
        <f>IF(ISERROR(Data4!AD$340),0,Data4!AD$340)</f>
        <v>0</v>
      </c>
      <c r="X99" s="170">
        <f>IF(ISERROR(Data4!AE$340),0,Data4!AE$340)</f>
        <v>0</v>
      </c>
      <c r="Y99" s="170">
        <f>IF(ISERROR(Data4!AF$340),0,Data4!AF$340)</f>
        <v>0</v>
      </c>
      <c r="Z99" s="170">
        <f>IF(ISERROR(Data4!AG$340),0,Data4!AG$340)</f>
        <v>0</v>
      </c>
      <c r="AA99" s="170">
        <f>IF(ISERROR(Data4!AH$340),0,Data4!AH$340)</f>
        <v>0</v>
      </c>
      <c r="AB99" s="170">
        <f>IF(ISERROR(Data4!AI$340),0,Data4!AI$340)</f>
        <v>0</v>
      </c>
      <c r="AC99" s="170">
        <f>IF(ISERROR(Data4!AJ$340),0,Data4!AJ$340)</f>
        <v>0</v>
      </c>
      <c r="AD99" s="170">
        <f>IF(ISERROR(Data4!AK$340),0,Data4!AK$340)</f>
        <v>0</v>
      </c>
      <c r="AE99" s="170">
        <f>IF(ISERROR(Data4!AL$340),0,Data4!AL$340)</f>
        <v>0</v>
      </c>
      <c r="AF99" s="170">
        <f>IF(ISERROR(Data4!AM$340),0,Data4!AM$340)</f>
        <v>0</v>
      </c>
      <c r="AG99" s="170">
        <f>IF(ISERROR(Data4!AN$340),0,Data4!AN$340)</f>
        <v>0</v>
      </c>
      <c r="AH99" s="170">
        <f>IF(ISERROR(Data4!AO$340),0,Data4!AO$340)</f>
        <v>0</v>
      </c>
      <c r="AI99" s="170">
        <f>IF(ISERROR(Data4!AP$340),0,Data4!AP$340)</f>
        <v>0</v>
      </c>
      <c r="AJ99" s="170">
        <f>IF(ISERROR(Data4!AQ$340),0,Data4!AQ$340)</f>
        <v>0</v>
      </c>
      <c r="AO99" s="3"/>
      <c r="AP99" s="3"/>
    </row>
    <row r="100" spans="2:42" hidden="1">
      <c r="B100" s="200" t="s">
        <v>353</v>
      </c>
      <c r="C100" s="182" t="str">
        <f>Data4!D$341</f>
        <v>-</v>
      </c>
      <c r="D100" s="66">
        <f>F100+NPV(FDN,G100:INDEX(G100:AJ100,PAL))</f>
        <v>0</v>
      </c>
      <c r="E100" s="66">
        <f>SUMIF($F$5:$AJ$5,"&lt;="&amp;PAL,$F100:$AJ100)</f>
        <v>0</v>
      </c>
      <c r="F100" s="170">
        <f>IF(ISERROR(Data4!M$341),0,Data4!M$341)</f>
        <v>0</v>
      </c>
      <c r="G100" s="170">
        <f>IF(ISERROR(Data4!N$341),0,Data4!N$341)</f>
        <v>0</v>
      </c>
      <c r="H100" s="170">
        <f>IF(ISERROR(Data4!O$341),0,Data4!O$341)</f>
        <v>0</v>
      </c>
      <c r="I100" s="170">
        <f>IF(ISERROR(Data4!P$341),0,Data4!P$341)</f>
        <v>0</v>
      </c>
      <c r="J100" s="170">
        <f>IF(ISERROR(Data4!Q$341),0,Data4!Q$341)</f>
        <v>0</v>
      </c>
      <c r="K100" s="170">
        <f>IF(ISERROR(Data4!R$341),0,Data4!R$341)</f>
        <v>0</v>
      </c>
      <c r="L100" s="170">
        <f>IF(ISERROR(Data4!S$341),0,Data4!S$341)</f>
        <v>0</v>
      </c>
      <c r="M100" s="170">
        <f>IF(ISERROR(Data4!T$341),0,Data4!T$341)</f>
        <v>0</v>
      </c>
      <c r="N100" s="170">
        <f>IF(ISERROR(Data4!U$341),0,Data4!U$341)</f>
        <v>0</v>
      </c>
      <c r="O100" s="170">
        <f>IF(ISERROR(Data4!V$341),0,Data4!V$341)</f>
        <v>0</v>
      </c>
      <c r="P100" s="170">
        <f>IF(ISERROR(Data4!W$341),0,Data4!W$341)</f>
        <v>0</v>
      </c>
      <c r="Q100" s="170">
        <f>IF(ISERROR(Data4!X$341),0,Data4!X$341)</f>
        <v>0</v>
      </c>
      <c r="R100" s="170">
        <f>IF(ISERROR(Data4!Y$341),0,Data4!Y$341)</f>
        <v>0</v>
      </c>
      <c r="S100" s="170">
        <f>IF(ISERROR(Data4!Z$341),0,Data4!Z$341)</f>
        <v>0</v>
      </c>
      <c r="T100" s="170">
        <f>IF(ISERROR(Data4!AA$341),0,Data4!AA$341)</f>
        <v>0</v>
      </c>
      <c r="U100" s="170">
        <f>IF(ISERROR(Data4!AB$341),0,Data4!AB$341)</f>
        <v>0</v>
      </c>
      <c r="V100" s="170">
        <f>IF(ISERROR(Data4!AC$341),0,Data4!AC$341)</f>
        <v>0</v>
      </c>
      <c r="W100" s="170">
        <f>IF(ISERROR(Data4!AD$341),0,Data4!AD$341)</f>
        <v>0</v>
      </c>
      <c r="X100" s="170">
        <f>IF(ISERROR(Data4!AE$341),0,Data4!AE$341)</f>
        <v>0</v>
      </c>
      <c r="Y100" s="170">
        <f>IF(ISERROR(Data4!AF$341),0,Data4!AF$341)</f>
        <v>0</v>
      </c>
      <c r="Z100" s="170">
        <f>IF(ISERROR(Data4!AG$341),0,Data4!AG$341)</f>
        <v>0</v>
      </c>
      <c r="AA100" s="170">
        <f>IF(ISERROR(Data4!AH$341),0,Data4!AH$341)</f>
        <v>0</v>
      </c>
      <c r="AB100" s="170">
        <f>IF(ISERROR(Data4!AI$341),0,Data4!AI$341)</f>
        <v>0</v>
      </c>
      <c r="AC100" s="170">
        <f>IF(ISERROR(Data4!AJ$341),0,Data4!AJ$341)</f>
        <v>0</v>
      </c>
      <c r="AD100" s="170">
        <f>IF(ISERROR(Data4!AK$341),0,Data4!AK$341)</f>
        <v>0</v>
      </c>
      <c r="AE100" s="170">
        <f>IF(ISERROR(Data4!AL$341),0,Data4!AL$341)</f>
        <v>0</v>
      </c>
      <c r="AF100" s="170">
        <f>IF(ISERROR(Data4!AM$341),0,Data4!AM$341)</f>
        <v>0</v>
      </c>
      <c r="AG100" s="170">
        <f>IF(ISERROR(Data4!AN$341),0,Data4!AN$341)</f>
        <v>0</v>
      </c>
      <c r="AH100" s="170">
        <f>IF(ISERROR(Data4!AO$341),0,Data4!AO$341)</f>
        <v>0</v>
      </c>
      <c r="AI100" s="170">
        <f>IF(ISERROR(Data4!AP$341),0,Data4!AP$341)</f>
        <v>0</v>
      </c>
      <c r="AJ100" s="170">
        <f>IF(ISERROR(Data4!AQ$341),0,Data4!AQ$341)</f>
        <v>0</v>
      </c>
      <c r="AO100" s="3"/>
      <c r="AP100" s="3"/>
    </row>
  </sheetData>
  <sheetProtection algorithmName="SHA-512" hashValue="T54T+7HsSusnPNDWOqdQfnN5Uv81hGTT7L/72AcaCeZ/b9tTRDufXXjaRX1BUg7rXs4OBXl+xJx+bOyLrcM6lA==" saltValue="samBupLf6Tt/roXXsYFOdg==" spinCount="100000" sheet="1" objects="1" scenarios="1"/>
  <mergeCells count="5">
    <mergeCell ref="B86:C86"/>
    <mergeCell ref="C2:E2"/>
    <mergeCell ref="C3:E3"/>
    <mergeCell ref="C4:E4"/>
    <mergeCell ref="AP4:AY4"/>
  </mergeCells>
  <conditionalFormatting sqref="B7:C48 B56:C56 B49:B55 B57:B59">
    <cfRule type="expression" dxfId="49" priority="4" stopIfTrue="1">
      <formula>$AO7=1</formula>
    </cfRule>
  </conditionalFormatting>
  <conditionalFormatting sqref="C4:E4">
    <cfRule type="expression" dxfId="48" priority="3" stopIfTrue="1">
      <formula>LEN($C$4)&gt;0</formula>
    </cfRule>
  </conditionalFormatting>
  <conditionalFormatting sqref="B88:C100">
    <cfRule type="expression" dxfId="47" priority="5" stopIfTrue="1">
      <formula>#REF!=1</formula>
    </cfRule>
  </conditionalFormatting>
  <conditionalFormatting sqref="C57:C59">
    <cfRule type="expression" dxfId="46"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
        <v>539</v>
      </c>
      <c r="D3" s="699"/>
      <c r="E3" s="699"/>
      <c r="G3" s="2"/>
    </row>
    <row r="4" spans="2:55" ht="26.25" customHeight="1">
      <c r="B4" s="54"/>
      <c r="C4" s="701" t="str">
        <f ca="1">IF(ISERROR(AZ6),"",AZ6)</f>
        <v/>
      </c>
      <c r="D4" s="701"/>
      <c r="E4" s="701"/>
      <c r="G4" s="2"/>
      <c r="AM4" s="381"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Y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ref="Z56:AJ56" si="23">ROUND(SUM(Z57:Z59),0)</f>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513"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hidden="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SUMPRODUCT(F$16:F$20,Data1!$C$63:$C$67)-SUMPRODUCT(F$8:F$15,Data1!$C$55:$C$62)-SUMPRODUCT(F$23:F$28,Data1!$C$70:$C$75)+F47</f>
        <v>0</v>
      </c>
      <c r="G75" s="66">
        <f>SUMPRODUCT(G$16:G$20,Data1!$C$63:$C$67)-SUMPRODUCT(G$8:G$15,Data1!$C$55:$C$62)-SUMPRODUCT(G$23:G$28,Data1!$C$70:$C$75)+G47</f>
        <v>0</v>
      </c>
      <c r="H75" s="66">
        <f>SUMPRODUCT(H$16:H$20,Data1!$C$63:$C$67)-SUMPRODUCT(H$8:H$15,Data1!$C$55:$C$62)-SUMPRODUCT(H$23:H$28,Data1!$C$70:$C$75)+H47</f>
        <v>0</v>
      </c>
      <c r="I75" s="66">
        <f>SUMPRODUCT(I$16:I$20,Data1!$C$63:$C$67)-SUMPRODUCT(I$8:I$15,Data1!$C$55:$C$62)-SUMPRODUCT(I$23:I$28,Data1!$C$70:$C$75)+I47</f>
        <v>0</v>
      </c>
      <c r="J75" s="66">
        <f>SUMPRODUCT(J$16:J$20,Data1!$C$63:$C$67)-SUMPRODUCT(J$8:J$15,Data1!$C$55:$C$62)-SUMPRODUCT(J$23:J$28,Data1!$C$70:$C$75)+J47</f>
        <v>0</v>
      </c>
      <c r="K75" s="66">
        <f>SUMPRODUCT(K$16:K$20,Data1!$C$63:$C$67)-SUMPRODUCT(K$8:K$15,Data1!$C$55:$C$62)-SUMPRODUCT(K$23:K$28,Data1!$C$70:$C$75)+K47</f>
        <v>0</v>
      </c>
      <c r="L75" s="66">
        <f>SUMPRODUCT(L$16:L$20,Data1!$C$63:$C$67)-SUMPRODUCT(L$8:L$15,Data1!$C$55:$C$62)-SUMPRODUCT(L$23:L$28,Data1!$C$70:$C$75)+L47</f>
        <v>0</v>
      </c>
      <c r="M75" s="66">
        <f>SUMPRODUCT(M$16:M$20,Data1!$C$63:$C$67)-SUMPRODUCT(M$8:M$15,Data1!$C$55:$C$62)-SUMPRODUCT(M$23:M$28,Data1!$C$70:$C$75)+M47</f>
        <v>0</v>
      </c>
      <c r="N75" s="66">
        <f>SUMPRODUCT(N$16:N$20,Data1!$C$63:$C$67)-SUMPRODUCT(N$8:N$15,Data1!$C$55:$C$62)-SUMPRODUCT(N$23:N$28,Data1!$C$70:$C$75)+N47</f>
        <v>0</v>
      </c>
      <c r="O75" s="66">
        <f>SUMPRODUCT(O$16:O$20,Data1!$C$63:$C$67)-SUMPRODUCT(O$8:O$15,Data1!$C$55:$C$62)-SUMPRODUCT(O$23:O$28,Data1!$C$70:$C$75)+O47</f>
        <v>0</v>
      </c>
      <c r="P75" s="66">
        <f>SUMPRODUCT(P$16:P$20,Data1!$C$63:$C$67)-SUMPRODUCT(P$8:P$15,Data1!$C$55:$C$62)-SUMPRODUCT(P$23:P$28,Data1!$C$70:$C$75)+P47</f>
        <v>0</v>
      </c>
      <c r="Q75" s="66">
        <f>SUMPRODUCT(Q$16:Q$20,Data1!$C$63:$C$67)-SUMPRODUCT(Q$8:Q$15,Data1!$C$55:$C$62)-SUMPRODUCT(Q$23:Q$28,Data1!$C$70:$C$75)+Q47</f>
        <v>0</v>
      </c>
      <c r="R75" s="66">
        <f>SUMPRODUCT(R$16:R$20,Data1!$C$63:$C$67)-SUMPRODUCT(R$8:R$15,Data1!$C$55:$C$62)-SUMPRODUCT(R$23:R$28,Data1!$C$70:$C$75)+R47</f>
        <v>0</v>
      </c>
      <c r="S75" s="66">
        <f>SUMPRODUCT(S$16:S$20,Data1!$C$63:$C$67)-SUMPRODUCT(S$8:S$15,Data1!$C$55:$C$62)-SUMPRODUCT(S$23:S$28,Data1!$C$70:$C$75)+S47</f>
        <v>0</v>
      </c>
      <c r="T75" s="66">
        <f>SUMPRODUCT(T$16:T$20,Data1!$C$63:$C$67)-SUMPRODUCT(T$8:T$15,Data1!$C$55:$C$62)-SUMPRODUCT(T$23:T$28,Data1!$C$70:$C$75)+T47</f>
        <v>0</v>
      </c>
      <c r="U75" s="66">
        <f>SUMPRODUCT(U$16:U$20,Data1!$C$63:$C$67)-SUMPRODUCT(U$8:U$15,Data1!$C$55:$C$62)-SUMPRODUCT(U$23:U$28,Data1!$C$70:$C$75)+U47</f>
        <v>0</v>
      </c>
      <c r="V75" s="66">
        <f>SUMPRODUCT(V$16:V$20,Data1!$C$63:$C$67)-SUMPRODUCT(V$8:V$15,Data1!$C$55:$C$62)-SUMPRODUCT(V$23:V$28,Data1!$C$70:$C$75)+V47</f>
        <v>0</v>
      </c>
      <c r="W75" s="66">
        <f>SUMPRODUCT(W$16:W$20,Data1!$C$63:$C$67)-SUMPRODUCT(W$8:W$15,Data1!$C$55:$C$62)-SUMPRODUCT(W$23:W$28,Data1!$C$70:$C$75)+W47</f>
        <v>0</v>
      </c>
      <c r="X75" s="66">
        <f>SUMPRODUCT(X$16:X$20,Data1!$C$63:$C$67)-SUMPRODUCT(X$8:X$15,Data1!$C$55:$C$62)-SUMPRODUCT(X$23:X$28,Data1!$C$70:$C$75)+X47</f>
        <v>0</v>
      </c>
      <c r="Y75" s="66">
        <f>SUMPRODUCT(Y$16:Y$20,Data1!$C$63:$C$67)-SUMPRODUCT(Y$8:Y$15,Data1!$C$55:$C$62)-SUMPRODUCT(Y$23:Y$28,Data1!$C$70:$C$75)+Y47</f>
        <v>0</v>
      </c>
      <c r="Z75" s="66">
        <f>SUMPRODUCT(Z$16:Z$20,Data1!$C$63:$C$67)-SUMPRODUCT(Z$8:Z$15,Data1!$C$55:$C$62)-SUMPRODUCT(Z$23:Z$28,Data1!$C$70:$C$75)+Z47</f>
        <v>0</v>
      </c>
      <c r="AA75" s="66">
        <f>SUMPRODUCT(AA$16:AA$20,Data1!$C$63:$C$67)-SUMPRODUCT(AA$8:AA$15,Data1!$C$55:$C$62)-SUMPRODUCT(AA$23:AA$28,Data1!$C$70:$C$75)+AA47</f>
        <v>0</v>
      </c>
      <c r="AB75" s="66">
        <f>SUMPRODUCT(AB$16:AB$20,Data1!$C$63:$C$67)-SUMPRODUCT(AB$8:AB$15,Data1!$C$55:$C$62)-SUMPRODUCT(AB$23:AB$28,Data1!$C$70:$C$75)+AB47</f>
        <v>0</v>
      </c>
      <c r="AC75" s="66">
        <f>SUMPRODUCT(AC$16:AC$20,Data1!$C$63:$C$67)-SUMPRODUCT(AC$8:AC$15,Data1!$C$55:$C$62)-SUMPRODUCT(AC$23:AC$28,Data1!$C$70:$C$75)+AC47</f>
        <v>0</v>
      </c>
      <c r="AD75" s="66">
        <f>SUMPRODUCT(AD$16:AD$20,Data1!$C$63:$C$67)-SUMPRODUCT(AD$8:AD$15,Data1!$C$55:$C$62)-SUMPRODUCT(AD$23:AD$28,Data1!$C$70:$C$75)+AD47</f>
        <v>0</v>
      </c>
      <c r="AE75" s="66">
        <f>SUMPRODUCT(AE$16:AE$20,Data1!$C$63:$C$67)-SUMPRODUCT(AE$8:AE$15,Data1!$C$55:$C$62)-SUMPRODUCT(AE$23:AE$28,Data1!$C$70:$C$75)+AE47</f>
        <v>0</v>
      </c>
      <c r="AF75" s="66">
        <f>SUMPRODUCT(AF$16:AF$20,Data1!$C$63:$C$67)-SUMPRODUCT(AF$8:AF$15,Data1!$C$55:$C$62)-SUMPRODUCT(AF$23:AF$28,Data1!$C$70:$C$75)+AF47</f>
        <v>0</v>
      </c>
      <c r="AG75" s="66">
        <f>SUMPRODUCT(AG$16:AG$20,Data1!$C$63:$C$67)-SUMPRODUCT(AG$8:AG$15,Data1!$C$55:$C$62)-SUMPRODUCT(AG$23:AG$28,Data1!$C$70:$C$75)+AG47</f>
        <v>0</v>
      </c>
      <c r="AH75" s="66">
        <f>SUMPRODUCT(AH$16:AH$20,Data1!$C$63:$C$67)-SUMPRODUCT(AH$8:AH$15,Data1!$C$55:$C$62)-SUMPRODUCT(AH$23:AH$28,Data1!$C$70:$C$75)+AH47</f>
        <v>0</v>
      </c>
      <c r="AI75" s="66">
        <f>SUMPRODUCT(AI$16:AI$20,Data1!$C$63:$C$67)-SUMPRODUCT(AI$8:AI$15,Data1!$C$55:$C$62)-SUMPRODUCT(AI$23:AI$28,Data1!$C$70:$C$75)+AI47</f>
        <v>0</v>
      </c>
      <c r="AJ75" s="66">
        <f>SUMPRODUCT(AJ$16:AJ$20,Data1!$C$63:$C$67)-SUMPRODUCT(AJ$8:AJ$15,Data1!$C$55:$C$62)-SUMPRODUCT(AJ$23:AJ$28,Data1!$C$70:$C$75)+AJ47</f>
        <v>0</v>
      </c>
    </row>
    <row r="76" spans="3:36" hidden="1">
      <c r="C76" s="69" t="str">
        <f>IF(Kalba="EN",Data2!C98,Data2!B98)</f>
        <v>Konvertuota investicijų (A.) GDV</v>
      </c>
      <c r="D76" s="72">
        <f>SUMPRODUCT(AM8:AM15,Data1!C55:C62)</f>
        <v>0</v>
      </c>
    </row>
    <row r="77" spans="3:36" hidden="1">
      <c r="C77" s="69" t="str">
        <f>IF(Kalba="EN",Data2!C99,Data2!B99)</f>
        <v>Konvertuota investicijų likutinės vertės (B.) GDV</v>
      </c>
      <c r="D77" s="72" t="e">
        <f>AM16 * Data1!C63</f>
        <v>#VALUE!</v>
      </c>
    </row>
    <row r="78" spans="3:36" hidden="1">
      <c r="C78" s="69" t="str">
        <f>IF(Kalba="EN",Data2!C100,Data2!B100)</f>
        <v>Konvertuota veiklos pajamų (C.) GDV</v>
      </c>
      <c r="D78" s="72">
        <f>SUMPRODUCT(AM18:AM20,Data1!C65:C67)</f>
        <v>0</v>
      </c>
    </row>
    <row r="79" spans="3:36" hidden="1">
      <c r="C79" s="69" t="str">
        <f>IF(Kalba="EN",Data2!C101,Data2!B101)</f>
        <v>Konvertuota veiklos išlaidų (D.1.) GDV</v>
      </c>
      <c r="D79" s="72">
        <f>SUMPRODUCT(AM23:AM28,Data1!C70:C75)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Data4!D$4</f>
        <v>-</v>
      </c>
      <c r="D90" s="170">
        <f>F90+NPV(FDN,G90:INDEX(G90:AJ90,PAL))</f>
        <v>0</v>
      </c>
      <c r="E90" s="170">
        <f t="shared" ref="E90:E96" si="30">SUMIF($F$5:$AJ$5,"&lt;="&amp;PAL,$F90:$AJ90)</f>
        <v>0</v>
      </c>
      <c r="F90" s="170">
        <f>IF(ISERROR(Data4!M$4),0,Data4!M$4)</f>
        <v>0</v>
      </c>
      <c r="G90" s="170">
        <f>IF(ISERROR(Data4!N$4),0,Data4!N$4)</f>
        <v>0</v>
      </c>
      <c r="H90" s="170">
        <f>IF(ISERROR(Data4!O$4),0,Data4!O$4)</f>
        <v>0</v>
      </c>
      <c r="I90" s="170">
        <f>IF(ISERROR(Data4!P$4),0,Data4!P$4)</f>
        <v>0</v>
      </c>
      <c r="J90" s="170">
        <f>IF(ISERROR(Data4!Q$4),0,Data4!Q$4)</f>
        <v>0</v>
      </c>
      <c r="K90" s="170">
        <f>IF(ISERROR(Data4!R$4),0,Data4!R$4)</f>
        <v>0</v>
      </c>
      <c r="L90" s="170">
        <f>IF(ISERROR(Data4!S$4),0,Data4!S$4)</f>
        <v>0</v>
      </c>
      <c r="M90" s="170">
        <f>IF(ISERROR(Data4!T$4),0,Data4!T$4)</f>
        <v>0</v>
      </c>
      <c r="N90" s="170">
        <f>IF(ISERROR(Data4!U$4),0,Data4!U$4)</f>
        <v>0</v>
      </c>
      <c r="O90" s="170">
        <f>IF(ISERROR(Data4!V$4),0,Data4!V$4)</f>
        <v>0</v>
      </c>
      <c r="P90" s="170">
        <f>IF(ISERROR(Data4!W$4),0,Data4!W$4)</f>
        <v>0</v>
      </c>
      <c r="Q90" s="170">
        <f>IF(ISERROR(Data4!X$4),0,Data4!X$4)</f>
        <v>0</v>
      </c>
      <c r="R90" s="170">
        <f>IF(ISERROR(Data4!Y$4),0,Data4!Y$4)</f>
        <v>0</v>
      </c>
      <c r="S90" s="170">
        <f>IF(ISERROR(Data4!Z$4),0,Data4!Z$4)</f>
        <v>0</v>
      </c>
      <c r="T90" s="170">
        <f>IF(ISERROR(Data4!AA$4),0,Data4!AA$4)</f>
        <v>0</v>
      </c>
      <c r="U90" s="170">
        <f>IF(ISERROR(Data4!AB$4),0,Data4!AB$4)</f>
        <v>0</v>
      </c>
      <c r="V90" s="170">
        <f>IF(ISERROR(Data4!AC$4),0,Data4!AC$4)</f>
        <v>0</v>
      </c>
      <c r="W90" s="170">
        <f>IF(ISERROR(Data4!AD$4),0,Data4!AD$4)</f>
        <v>0</v>
      </c>
      <c r="X90" s="170">
        <f>IF(ISERROR(Data4!AE$4),0,Data4!AE$4)</f>
        <v>0</v>
      </c>
      <c r="Y90" s="170">
        <f>IF(ISERROR(Data4!AF$4),0,Data4!AF$4)</f>
        <v>0</v>
      </c>
      <c r="Z90" s="170">
        <f>IF(ISERROR(Data4!AG$4),0,Data4!AG$4)</f>
        <v>0</v>
      </c>
      <c r="AA90" s="170">
        <f>IF(ISERROR(Data4!AH$4),0,Data4!AH$4)</f>
        <v>0</v>
      </c>
      <c r="AB90" s="170">
        <f>IF(ISERROR(Data4!AI$4),0,Data4!AI$4)</f>
        <v>0</v>
      </c>
      <c r="AC90" s="170">
        <f>IF(ISERROR(Data4!AJ$4),0,Data4!AJ$4)</f>
        <v>0</v>
      </c>
      <c r="AD90" s="170">
        <f>IF(ISERROR(Data4!AK$4),0,Data4!AK$4)</f>
        <v>0</v>
      </c>
      <c r="AE90" s="170">
        <f>IF(ISERROR(Data4!AL$4),0,Data4!AL$4)</f>
        <v>0</v>
      </c>
      <c r="AF90" s="170">
        <f>IF(ISERROR(Data4!AM$4),0,Data4!AM$4)</f>
        <v>0</v>
      </c>
      <c r="AG90" s="170">
        <f>IF(ISERROR(Data4!AN$4),0,Data4!AN$4)</f>
        <v>0</v>
      </c>
      <c r="AH90" s="170">
        <f>IF(ISERROR(Data4!AO$4),0,Data4!AO$4)</f>
        <v>0</v>
      </c>
      <c r="AI90" s="170">
        <f>IF(ISERROR(Data4!AP$4),0,Data4!AP$4)</f>
        <v>0</v>
      </c>
      <c r="AJ90" s="170">
        <f>IF(ISERROR(Data4!AQ$4),0,Data4!AQ$4)</f>
        <v>0</v>
      </c>
      <c r="AO90" s="3"/>
      <c r="AP90" s="3"/>
    </row>
    <row r="91" spans="2:42" hidden="1">
      <c r="B91" s="200" t="s">
        <v>52</v>
      </c>
      <c r="C91" s="182" t="str">
        <f>Data4!D$5</f>
        <v>-</v>
      </c>
      <c r="D91" s="66">
        <f>F91+NPV(FDN,G91:INDEX(G91:AJ91,PAL))</f>
        <v>0</v>
      </c>
      <c r="E91" s="170">
        <f t="shared" si="30"/>
        <v>0</v>
      </c>
      <c r="F91" s="170">
        <f>IF(ISERROR(Data4!M$5),0,Data4!M$5)</f>
        <v>0</v>
      </c>
      <c r="G91" s="170">
        <f>IF(ISERROR(Data4!N$5),0,Data4!N$5)</f>
        <v>0</v>
      </c>
      <c r="H91" s="170">
        <f>IF(ISERROR(Data4!O$5),0,Data4!O$5)</f>
        <v>0</v>
      </c>
      <c r="I91" s="170">
        <f>IF(ISERROR(Data4!P$5),0,Data4!P$5)</f>
        <v>0</v>
      </c>
      <c r="J91" s="170">
        <f>IF(ISERROR(Data4!Q$5),0,Data4!Q$5)</f>
        <v>0</v>
      </c>
      <c r="K91" s="170">
        <f>IF(ISERROR(Data4!R$5),0,Data4!R$5)</f>
        <v>0</v>
      </c>
      <c r="L91" s="170">
        <f>IF(ISERROR(Data4!S$5),0,Data4!S$5)</f>
        <v>0</v>
      </c>
      <c r="M91" s="170">
        <f>IF(ISERROR(Data4!T$5),0,Data4!T$5)</f>
        <v>0</v>
      </c>
      <c r="N91" s="170">
        <f>IF(ISERROR(Data4!U$5),0,Data4!U$5)</f>
        <v>0</v>
      </c>
      <c r="O91" s="170">
        <f>IF(ISERROR(Data4!V$5),0,Data4!V$5)</f>
        <v>0</v>
      </c>
      <c r="P91" s="170">
        <f>IF(ISERROR(Data4!W$5),0,Data4!W$5)</f>
        <v>0</v>
      </c>
      <c r="Q91" s="170">
        <f>IF(ISERROR(Data4!X$5),0,Data4!X$5)</f>
        <v>0</v>
      </c>
      <c r="R91" s="170">
        <f>IF(ISERROR(Data4!Y$5),0,Data4!Y$5)</f>
        <v>0</v>
      </c>
      <c r="S91" s="170">
        <f>IF(ISERROR(Data4!Z$5),0,Data4!Z$5)</f>
        <v>0</v>
      </c>
      <c r="T91" s="170">
        <f>IF(ISERROR(Data4!AA$5),0,Data4!AA$5)</f>
        <v>0</v>
      </c>
      <c r="U91" s="170">
        <f>IF(ISERROR(Data4!AB$5),0,Data4!AB$5)</f>
        <v>0</v>
      </c>
      <c r="V91" s="170">
        <f>IF(ISERROR(Data4!AC$5),0,Data4!AC$5)</f>
        <v>0</v>
      </c>
      <c r="W91" s="170">
        <f>IF(ISERROR(Data4!AD$5),0,Data4!AD$5)</f>
        <v>0</v>
      </c>
      <c r="X91" s="170">
        <f>IF(ISERROR(Data4!AE$5),0,Data4!AE$5)</f>
        <v>0</v>
      </c>
      <c r="Y91" s="170">
        <f>IF(ISERROR(Data4!AF$5),0,Data4!AF$5)</f>
        <v>0</v>
      </c>
      <c r="Z91" s="170">
        <f>IF(ISERROR(Data4!AG$5),0,Data4!AG$5)</f>
        <v>0</v>
      </c>
      <c r="AA91" s="170">
        <f>IF(ISERROR(Data4!AH$5),0,Data4!AH$5)</f>
        <v>0</v>
      </c>
      <c r="AB91" s="170">
        <f>IF(ISERROR(Data4!AI$5),0,Data4!AI$5)</f>
        <v>0</v>
      </c>
      <c r="AC91" s="170">
        <f>IF(ISERROR(Data4!AJ$5),0,Data4!AJ$5)</f>
        <v>0</v>
      </c>
      <c r="AD91" s="170">
        <f>IF(ISERROR(Data4!AK$5),0,Data4!AK$5)</f>
        <v>0</v>
      </c>
      <c r="AE91" s="170">
        <f>IF(ISERROR(Data4!AL$5),0,Data4!AL$5)</f>
        <v>0</v>
      </c>
      <c r="AF91" s="170">
        <f>IF(ISERROR(Data4!AM$5),0,Data4!AM$5)</f>
        <v>0</v>
      </c>
      <c r="AG91" s="170">
        <f>IF(ISERROR(Data4!AN$5),0,Data4!AN$5)</f>
        <v>0</v>
      </c>
      <c r="AH91" s="170">
        <f>IF(ISERROR(Data4!AO$5),0,Data4!AO$5)</f>
        <v>0</v>
      </c>
      <c r="AI91" s="170">
        <f>IF(ISERROR(Data4!AP$5),0,Data4!AP$5)</f>
        <v>0</v>
      </c>
      <c r="AJ91" s="170">
        <f>IF(ISERROR(Data4!AQ$5),0,Data4!AQ$5)</f>
        <v>0</v>
      </c>
      <c r="AO91" s="3"/>
      <c r="AP91" s="3"/>
    </row>
    <row r="92" spans="2:42" hidden="1">
      <c r="B92" s="200" t="s">
        <v>346</v>
      </c>
      <c r="C92" s="182" t="str">
        <f>Data4!D$6</f>
        <v>-</v>
      </c>
      <c r="D92" s="66">
        <f>F92+NPV(FDN,G92:INDEX(G92:AJ92,PAL))</f>
        <v>0</v>
      </c>
      <c r="E92" s="170">
        <f t="shared" si="30"/>
        <v>0</v>
      </c>
      <c r="F92" s="170">
        <f>IF(ISERROR(Data4!M$6),0,Data4!M$6)</f>
        <v>0</v>
      </c>
      <c r="G92" s="170">
        <f>IF(ISERROR(Data4!N$6),0,Data4!N$6)</f>
        <v>0</v>
      </c>
      <c r="H92" s="170">
        <f>IF(ISERROR(Data4!O$6),0,Data4!O$6)</f>
        <v>0</v>
      </c>
      <c r="I92" s="170">
        <f>IF(ISERROR(Data4!P$6),0,Data4!P$6)</f>
        <v>0</v>
      </c>
      <c r="J92" s="170">
        <f>IF(ISERROR(Data4!Q$6),0,Data4!Q$6)</f>
        <v>0</v>
      </c>
      <c r="K92" s="170">
        <f>IF(ISERROR(Data4!R$6),0,Data4!R$6)</f>
        <v>0</v>
      </c>
      <c r="L92" s="170">
        <f>IF(ISERROR(Data4!S$6),0,Data4!S$6)</f>
        <v>0</v>
      </c>
      <c r="M92" s="170">
        <f>IF(ISERROR(Data4!T$6),0,Data4!T$6)</f>
        <v>0</v>
      </c>
      <c r="N92" s="170">
        <f>IF(ISERROR(Data4!U$6),0,Data4!U$6)</f>
        <v>0</v>
      </c>
      <c r="O92" s="170">
        <f>IF(ISERROR(Data4!V$6),0,Data4!V$6)</f>
        <v>0</v>
      </c>
      <c r="P92" s="170">
        <f>IF(ISERROR(Data4!W$6),0,Data4!W$6)</f>
        <v>0</v>
      </c>
      <c r="Q92" s="170">
        <f>IF(ISERROR(Data4!X$6),0,Data4!X$6)</f>
        <v>0</v>
      </c>
      <c r="R92" s="170">
        <f>IF(ISERROR(Data4!Y$6),0,Data4!Y$6)</f>
        <v>0</v>
      </c>
      <c r="S92" s="170">
        <f>IF(ISERROR(Data4!Z$6),0,Data4!Z$6)</f>
        <v>0</v>
      </c>
      <c r="T92" s="170">
        <f>IF(ISERROR(Data4!AA$6),0,Data4!AA$6)</f>
        <v>0</v>
      </c>
      <c r="U92" s="170">
        <f>IF(ISERROR(Data4!AB$6),0,Data4!AB$6)</f>
        <v>0</v>
      </c>
      <c r="V92" s="170">
        <f>IF(ISERROR(Data4!AC$6),0,Data4!AC$6)</f>
        <v>0</v>
      </c>
      <c r="W92" s="170">
        <f>IF(ISERROR(Data4!AD$6),0,Data4!AD$6)</f>
        <v>0</v>
      </c>
      <c r="X92" s="170">
        <f>IF(ISERROR(Data4!AE$6),0,Data4!AE$6)</f>
        <v>0</v>
      </c>
      <c r="Y92" s="170">
        <f>IF(ISERROR(Data4!AF$6),0,Data4!AF$6)</f>
        <v>0</v>
      </c>
      <c r="Z92" s="170">
        <f>IF(ISERROR(Data4!AG$6),0,Data4!AG$6)</f>
        <v>0</v>
      </c>
      <c r="AA92" s="170">
        <f>IF(ISERROR(Data4!AH$6),0,Data4!AH$6)</f>
        <v>0</v>
      </c>
      <c r="AB92" s="170">
        <f>IF(ISERROR(Data4!AI$6),0,Data4!AI$6)</f>
        <v>0</v>
      </c>
      <c r="AC92" s="170">
        <f>IF(ISERROR(Data4!AJ$6),0,Data4!AJ$6)</f>
        <v>0</v>
      </c>
      <c r="AD92" s="170">
        <f>IF(ISERROR(Data4!AK$6),0,Data4!AK$6)</f>
        <v>0</v>
      </c>
      <c r="AE92" s="170">
        <f>IF(ISERROR(Data4!AL$6),0,Data4!AL$6)</f>
        <v>0</v>
      </c>
      <c r="AF92" s="170">
        <f>IF(ISERROR(Data4!AM$6),0,Data4!AM$6)</f>
        <v>0</v>
      </c>
      <c r="AG92" s="170">
        <f>IF(ISERROR(Data4!AN$6),0,Data4!AN$6)</f>
        <v>0</v>
      </c>
      <c r="AH92" s="170">
        <f>IF(ISERROR(Data4!AO$6),0,Data4!AO$6)</f>
        <v>0</v>
      </c>
      <c r="AI92" s="170">
        <f>IF(ISERROR(Data4!AP$6),0,Data4!AP$6)</f>
        <v>0</v>
      </c>
      <c r="AJ92" s="170">
        <f>IF(ISERROR(Data4!AQ$6),0,Data4!AQ$6)</f>
        <v>0</v>
      </c>
      <c r="AO92" s="3"/>
      <c r="AP92" s="3"/>
    </row>
    <row r="93" spans="2:42" hidden="1">
      <c r="B93" s="200" t="s">
        <v>347</v>
      </c>
      <c r="C93" s="182" t="str">
        <f>Data4!D$7</f>
        <v>-</v>
      </c>
      <c r="D93" s="66">
        <f>F93+NPV(FDN,G93:INDEX(G93:AJ93,PAL))</f>
        <v>0</v>
      </c>
      <c r="E93" s="170">
        <f t="shared" si="30"/>
        <v>0</v>
      </c>
      <c r="F93" s="170">
        <f>IF(ISERROR(Data4!M$7),0,Data4!M$7)</f>
        <v>0</v>
      </c>
      <c r="G93" s="170">
        <f>IF(ISERROR(Data4!N$7),0,Data4!N$7)</f>
        <v>0</v>
      </c>
      <c r="H93" s="170">
        <f>IF(ISERROR(Data4!O$7),0,Data4!O$7)</f>
        <v>0</v>
      </c>
      <c r="I93" s="170">
        <f>IF(ISERROR(Data4!P$7),0,Data4!P$7)</f>
        <v>0</v>
      </c>
      <c r="J93" s="170">
        <f>IF(ISERROR(Data4!Q$7),0,Data4!Q$7)</f>
        <v>0</v>
      </c>
      <c r="K93" s="170">
        <f>IF(ISERROR(Data4!R$7),0,Data4!R$7)</f>
        <v>0</v>
      </c>
      <c r="L93" s="170">
        <f>IF(ISERROR(Data4!S$7),0,Data4!S$7)</f>
        <v>0</v>
      </c>
      <c r="M93" s="170">
        <f>IF(ISERROR(Data4!T$7),0,Data4!T$7)</f>
        <v>0</v>
      </c>
      <c r="N93" s="170">
        <f>IF(ISERROR(Data4!U$7),0,Data4!U$7)</f>
        <v>0</v>
      </c>
      <c r="O93" s="170">
        <f>IF(ISERROR(Data4!V$7),0,Data4!V$7)</f>
        <v>0</v>
      </c>
      <c r="P93" s="170">
        <f>IF(ISERROR(Data4!W$7),0,Data4!W$7)</f>
        <v>0</v>
      </c>
      <c r="Q93" s="170">
        <f>IF(ISERROR(Data4!X$7),0,Data4!X$7)</f>
        <v>0</v>
      </c>
      <c r="R93" s="170">
        <f>IF(ISERROR(Data4!Y$7),0,Data4!Y$7)</f>
        <v>0</v>
      </c>
      <c r="S93" s="170">
        <f>IF(ISERROR(Data4!Z$7),0,Data4!Z$7)</f>
        <v>0</v>
      </c>
      <c r="T93" s="170">
        <f>IF(ISERROR(Data4!AA$7),0,Data4!AA$7)</f>
        <v>0</v>
      </c>
      <c r="U93" s="170">
        <f>IF(ISERROR(Data4!AB$7),0,Data4!AB$7)</f>
        <v>0</v>
      </c>
      <c r="V93" s="170">
        <f>IF(ISERROR(Data4!AC$7),0,Data4!AC$7)</f>
        <v>0</v>
      </c>
      <c r="W93" s="170">
        <f>IF(ISERROR(Data4!AD$7),0,Data4!AD$7)</f>
        <v>0</v>
      </c>
      <c r="X93" s="170">
        <f>IF(ISERROR(Data4!AE$7),0,Data4!AE$7)</f>
        <v>0</v>
      </c>
      <c r="Y93" s="170">
        <f>IF(ISERROR(Data4!AF$7),0,Data4!AF$7)</f>
        <v>0</v>
      </c>
      <c r="Z93" s="170">
        <f>IF(ISERROR(Data4!AG$7),0,Data4!AG$7)</f>
        <v>0</v>
      </c>
      <c r="AA93" s="170">
        <f>IF(ISERROR(Data4!AH$7),0,Data4!AH$7)</f>
        <v>0</v>
      </c>
      <c r="AB93" s="170">
        <f>IF(ISERROR(Data4!AI$7),0,Data4!AI$7)</f>
        <v>0</v>
      </c>
      <c r="AC93" s="170">
        <f>IF(ISERROR(Data4!AJ$7),0,Data4!AJ$7)</f>
        <v>0</v>
      </c>
      <c r="AD93" s="170">
        <f>IF(ISERROR(Data4!AK$7),0,Data4!AK$7)</f>
        <v>0</v>
      </c>
      <c r="AE93" s="170">
        <f>IF(ISERROR(Data4!AL$7),0,Data4!AL$7)</f>
        <v>0</v>
      </c>
      <c r="AF93" s="170">
        <f>IF(ISERROR(Data4!AM$7),0,Data4!AM$7)</f>
        <v>0</v>
      </c>
      <c r="AG93" s="170">
        <f>IF(ISERROR(Data4!AN$7),0,Data4!AN$7)</f>
        <v>0</v>
      </c>
      <c r="AH93" s="170">
        <f>IF(ISERROR(Data4!AO$7),0,Data4!AO$7)</f>
        <v>0</v>
      </c>
      <c r="AI93" s="170">
        <f>IF(ISERROR(Data4!AP$7),0,Data4!AP$7)</f>
        <v>0</v>
      </c>
      <c r="AJ93" s="170">
        <f>IF(ISERROR(Data4!AQ$7),0,Data4!AQ$7)</f>
        <v>0</v>
      </c>
      <c r="AO93" s="3"/>
      <c r="AP93" s="3"/>
    </row>
    <row r="94" spans="2:42" hidden="1">
      <c r="B94" s="200" t="s">
        <v>348</v>
      </c>
      <c r="C94" s="182" t="str">
        <f>Data4!D$8</f>
        <v>-</v>
      </c>
      <c r="D94" s="66">
        <f>F94+NPV(FDN,G94:INDEX(G94:AJ94,PAL))</f>
        <v>0</v>
      </c>
      <c r="E94" s="170">
        <f t="shared" si="30"/>
        <v>0</v>
      </c>
      <c r="F94" s="170">
        <f>IF(ISERROR(Data4!M$8),0,Data4!M$8)</f>
        <v>0</v>
      </c>
      <c r="G94" s="170">
        <f>IF(ISERROR(Data4!N$8),0,Data4!N$8)</f>
        <v>0</v>
      </c>
      <c r="H94" s="170">
        <f>IF(ISERROR(Data4!O$8),0,Data4!O$8)</f>
        <v>0</v>
      </c>
      <c r="I94" s="170">
        <f>IF(ISERROR(Data4!P$8),0,Data4!P$8)</f>
        <v>0</v>
      </c>
      <c r="J94" s="170">
        <f>IF(ISERROR(Data4!Q$8),0,Data4!Q$8)</f>
        <v>0</v>
      </c>
      <c r="K94" s="170">
        <f>IF(ISERROR(Data4!R$8),0,Data4!R$8)</f>
        <v>0</v>
      </c>
      <c r="L94" s="170">
        <f>IF(ISERROR(Data4!S$8),0,Data4!S$8)</f>
        <v>0</v>
      </c>
      <c r="M94" s="170">
        <f>IF(ISERROR(Data4!T$8),0,Data4!T$8)</f>
        <v>0</v>
      </c>
      <c r="N94" s="170">
        <f>IF(ISERROR(Data4!U$8),0,Data4!U$8)</f>
        <v>0</v>
      </c>
      <c r="O94" s="170">
        <f>IF(ISERROR(Data4!V$8),0,Data4!V$8)</f>
        <v>0</v>
      </c>
      <c r="P94" s="170">
        <f>IF(ISERROR(Data4!W$8),0,Data4!W$8)</f>
        <v>0</v>
      </c>
      <c r="Q94" s="170">
        <f>IF(ISERROR(Data4!X$8),0,Data4!X$8)</f>
        <v>0</v>
      </c>
      <c r="R94" s="170">
        <f>IF(ISERROR(Data4!Y$8),0,Data4!Y$8)</f>
        <v>0</v>
      </c>
      <c r="S94" s="170">
        <f>IF(ISERROR(Data4!Z$8),0,Data4!Z$8)</f>
        <v>0</v>
      </c>
      <c r="T94" s="170">
        <f>IF(ISERROR(Data4!AA$8),0,Data4!AA$8)</f>
        <v>0</v>
      </c>
      <c r="U94" s="170">
        <f>IF(ISERROR(Data4!AB$8),0,Data4!AB$8)</f>
        <v>0</v>
      </c>
      <c r="V94" s="170">
        <f>IF(ISERROR(Data4!AC$8),0,Data4!AC$8)</f>
        <v>0</v>
      </c>
      <c r="W94" s="170">
        <f>IF(ISERROR(Data4!AD$8),0,Data4!AD$8)</f>
        <v>0</v>
      </c>
      <c r="X94" s="170">
        <f>IF(ISERROR(Data4!AE$8),0,Data4!AE$8)</f>
        <v>0</v>
      </c>
      <c r="Y94" s="170">
        <f>IF(ISERROR(Data4!AF$8),0,Data4!AF$8)</f>
        <v>0</v>
      </c>
      <c r="Z94" s="170">
        <f>IF(ISERROR(Data4!AG$8),0,Data4!AG$8)</f>
        <v>0</v>
      </c>
      <c r="AA94" s="170">
        <f>IF(ISERROR(Data4!AH$8),0,Data4!AH$8)</f>
        <v>0</v>
      </c>
      <c r="AB94" s="170">
        <f>IF(ISERROR(Data4!AI$8),0,Data4!AI$8)</f>
        <v>0</v>
      </c>
      <c r="AC94" s="170">
        <f>IF(ISERROR(Data4!AJ$8),0,Data4!AJ$8)</f>
        <v>0</v>
      </c>
      <c r="AD94" s="170">
        <f>IF(ISERROR(Data4!AK$8),0,Data4!AK$8)</f>
        <v>0</v>
      </c>
      <c r="AE94" s="170">
        <f>IF(ISERROR(Data4!AL$8),0,Data4!AL$8)</f>
        <v>0</v>
      </c>
      <c r="AF94" s="170">
        <f>IF(ISERROR(Data4!AM$8),0,Data4!AM$8)</f>
        <v>0</v>
      </c>
      <c r="AG94" s="170">
        <f>IF(ISERROR(Data4!AN$8),0,Data4!AN$8)</f>
        <v>0</v>
      </c>
      <c r="AH94" s="170">
        <f>IF(ISERROR(Data4!AO$8),0,Data4!AO$8)</f>
        <v>0</v>
      </c>
      <c r="AI94" s="170">
        <f>IF(ISERROR(Data4!AP$8),0,Data4!AP$8)</f>
        <v>0</v>
      </c>
      <c r="AJ94" s="170">
        <f>IF(ISERROR(Data4!AQ$8),0,Data4!AQ$8)</f>
        <v>0</v>
      </c>
      <c r="AO94" s="3"/>
      <c r="AP94" s="3"/>
    </row>
    <row r="95" spans="2:42" hidden="1">
      <c r="B95" s="200" t="s">
        <v>349</v>
      </c>
      <c r="C95" s="182" t="str">
        <f>Data4!D$9</f>
        <v>-</v>
      </c>
      <c r="D95" s="66">
        <f>F95+NPV(FDN,G95:INDEX(G95:AJ95,PAL))</f>
        <v>0</v>
      </c>
      <c r="E95" s="170">
        <f t="shared" si="30"/>
        <v>0</v>
      </c>
      <c r="F95" s="170">
        <f>IF(ISERROR(Data4!M$9),0,Data4!M$9)</f>
        <v>0</v>
      </c>
      <c r="G95" s="170">
        <f>IF(ISERROR(Data4!N$9),0,Data4!N$9)</f>
        <v>0</v>
      </c>
      <c r="H95" s="170">
        <f>IF(ISERROR(Data4!O$9),0,Data4!O$9)</f>
        <v>0</v>
      </c>
      <c r="I95" s="170">
        <f>IF(ISERROR(Data4!P$9),0,Data4!P$9)</f>
        <v>0</v>
      </c>
      <c r="J95" s="170">
        <f>IF(ISERROR(Data4!Q$9),0,Data4!Q$9)</f>
        <v>0</v>
      </c>
      <c r="K95" s="170">
        <f>IF(ISERROR(Data4!R$9),0,Data4!R$9)</f>
        <v>0</v>
      </c>
      <c r="L95" s="170">
        <f>IF(ISERROR(Data4!S$9),0,Data4!S$9)</f>
        <v>0</v>
      </c>
      <c r="M95" s="170">
        <f>IF(ISERROR(Data4!T$9),0,Data4!T$9)</f>
        <v>0</v>
      </c>
      <c r="N95" s="170">
        <f>IF(ISERROR(Data4!U$9),0,Data4!U$9)</f>
        <v>0</v>
      </c>
      <c r="O95" s="170">
        <f>IF(ISERROR(Data4!V$9),0,Data4!V$9)</f>
        <v>0</v>
      </c>
      <c r="P95" s="170">
        <f>IF(ISERROR(Data4!W$9),0,Data4!W$9)</f>
        <v>0</v>
      </c>
      <c r="Q95" s="170">
        <f>IF(ISERROR(Data4!X$9),0,Data4!X$9)</f>
        <v>0</v>
      </c>
      <c r="R95" s="170">
        <f>IF(ISERROR(Data4!Y$9),0,Data4!Y$9)</f>
        <v>0</v>
      </c>
      <c r="S95" s="170">
        <f>IF(ISERROR(Data4!Z$9),0,Data4!Z$9)</f>
        <v>0</v>
      </c>
      <c r="T95" s="170">
        <f>IF(ISERROR(Data4!AA$9),0,Data4!AA$9)</f>
        <v>0</v>
      </c>
      <c r="U95" s="170">
        <f>IF(ISERROR(Data4!AB$9),0,Data4!AB$9)</f>
        <v>0</v>
      </c>
      <c r="V95" s="170">
        <f>IF(ISERROR(Data4!AC$9),0,Data4!AC$9)</f>
        <v>0</v>
      </c>
      <c r="W95" s="170">
        <f>IF(ISERROR(Data4!AD$9),0,Data4!AD$9)</f>
        <v>0</v>
      </c>
      <c r="X95" s="170">
        <f>IF(ISERROR(Data4!AE$9),0,Data4!AE$9)</f>
        <v>0</v>
      </c>
      <c r="Y95" s="170">
        <f>IF(ISERROR(Data4!AF$9),0,Data4!AF$9)</f>
        <v>0</v>
      </c>
      <c r="Z95" s="170">
        <f>IF(ISERROR(Data4!AG$9),0,Data4!AG$9)</f>
        <v>0</v>
      </c>
      <c r="AA95" s="170">
        <f>IF(ISERROR(Data4!AH$9),0,Data4!AH$9)</f>
        <v>0</v>
      </c>
      <c r="AB95" s="170">
        <f>IF(ISERROR(Data4!AI$9),0,Data4!AI$9)</f>
        <v>0</v>
      </c>
      <c r="AC95" s="170">
        <f>IF(ISERROR(Data4!AJ$9),0,Data4!AJ$9)</f>
        <v>0</v>
      </c>
      <c r="AD95" s="170">
        <f>IF(ISERROR(Data4!AK$9),0,Data4!AK$9)</f>
        <v>0</v>
      </c>
      <c r="AE95" s="170">
        <f>IF(ISERROR(Data4!AL$9),0,Data4!AL$9)</f>
        <v>0</v>
      </c>
      <c r="AF95" s="170">
        <f>IF(ISERROR(Data4!AM$9),0,Data4!AM$9)</f>
        <v>0</v>
      </c>
      <c r="AG95" s="170">
        <f>IF(ISERROR(Data4!AN$9),0,Data4!AN$9)</f>
        <v>0</v>
      </c>
      <c r="AH95" s="170">
        <f>IF(ISERROR(Data4!AO$9),0,Data4!AO$9)</f>
        <v>0</v>
      </c>
      <c r="AI95" s="170">
        <f>IF(ISERROR(Data4!AP$9),0,Data4!AP$9)</f>
        <v>0</v>
      </c>
      <c r="AJ95" s="170">
        <f>IF(ISERROR(Data4!AQ$9),0,Data4!AQ$9)</f>
        <v>0</v>
      </c>
      <c r="AO95" s="3"/>
      <c r="AP95" s="3"/>
    </row>
    <row r="96" spans="2:42" hidden="1">
      <c r="B96" s="200" t="s">
        <v>350</v>
      </c>
      <c r="C96" s="182" t="str">
        <f>Data4!D$10</f>
        <v>-</v>
      </c>
      <c r="D96" s="66">
        <f>F96+NPV(FDN,G96:INDEX(G96:AJ96,PAL))</f>
        <v>0</v>
      </c>
      <c r="E96" s="170">
        <f t="shared" si="30"/>
        <v>0</v>
      </c>
      <c r="F96" s="170">
        <f>IF(ISERROR(Data4!M$10),0,Data4!M$10)</f>
        <v>0</v>
      </c>
      <c r="G96" s="170">
        <f>IF(ISERROR(Data4!N$10),0,Data4!N$10)</f>
        <v>0</v>
      </c>
      <c r="H96" s="170">
        <f>IF(ISERROR(Data4!O$10),0,Data4!O$10)</f>
        <v>0</v>
      </c>
      <c r="I96" s="170">
        <f>IF(ISERROR(Data4!P$10),0,Data4!P$10)</f>
        <v>0</v>
      </c>
      <c r="J96" s="170">
        <f>IF(ISERROR(Data4!Q$10),0,Data4!Q$10)</f>
        <v>0</v>
      </c>
      <c r="K96" s="170">
        <f>IF(ISERROR(Data4!R$10),0,Data4!R$10)</f>
        <v>0</v>
      </c>
      <c r="L96" s="170">
        <f>IF(ISERROR(Data4!S$10),0,Data4!S$10)</f>
        <v>0</v>
      </c>
      <c r="M96" s="170">
        <f>IF(ISERROR(Data4!T$10),0,Data4!T$10)</f>
        <v>0</v>
      </c>
      <c r="N96" s="170">
        <f>IF(ISERROR(Data4!U$10),0,Data4!U$10)</f>
        <v>0</v>
      </c>
      <c r="O96" s="170">
        <f>IF(ISERROR(Data4!V$10),0,Data4!V$10)</f>
        <v>0</v>
      </c>
      <c r="P96" s="170">
        <f>IF(ISERROR(Data4!W$10),0,Data4!W$10)</f>
        <v>0</v>
      </c>
      <c r="Q96" s="170">
        <f>IF(ISERROR(Data4!X$10),0,Data4!X$10)</f>
        <v>0</v>
      </c>
      <c r="R96" s="170">
        <f>IF(ISERROR(Data4!Y$10),0,Data4!Y$10)</f>
        <v>0</v>
      </c>
      <c r="S96" s="170">
        <f>IF(ISERROR(Data4!Z$10),0,Data4!Z$10)</f>
        <v>0</v>
      </c>
      <c r="T96" s="170">
        <f>IF(ISERROR(Data4!AA$10),0,Data4!AA$10)</f>
        <v>0</v>
      </c>
      <c r="U96" s="170">
        <f>IF(ISERROR(Data4!AB$10),0,Data4!AB$10)</f>
        <v>0</v>
      </c>
      <c r="V96" s="170">
        <f>IF(ISERROR(Data4!AC$10),0,Data4!AC$10)</f>
        <v>0</v>
      </c>
      <c r="W96" s="170">
        <f>IF(ISERROR(Data4!AD$10),0,Data4!AD$10)</f>
        <v>0</v>
      </c>
      <c r="X96" s="170">
        <f>IF(ISERROR(Data4!AE$10),0,Data4!AE$10)</f>
        <v>0</v>
      </c>
      <c r="Y96" s="170">
        <f>IF(ISERROR(Data4!AF$10),0,Data4!AF$10)</f>
        <v>0</v>
      </c>
      <c r="Z96" s="170">
        <f>IF(ISERROR(Data4!AG$10),0,Data4!AG$10)</f>
        <v>0</v>
      </c>
      <c r="AA96" s="170">
        <f>IF(ISERROR(Data4!AH$10),0,Data4!AH$10)</f>
        <v>0</v>
      </c>
      <c r="AB96" s="170">
        <f>IF(ISERROR(Data4!AI$10),0,Data4!AI$10)</f>
        <v>0</v>
      </c>
      <c r="AC96" s="170">
        <f>IF(ISERROR(Data4!AJ$10),0,Data4!AJ$10)</f>
        <v>0</v>
      </c>
      <c r="AD96" s="170">
        <f>IF(ISERROR(Data4!AK$10),0,Data4!AK$10)</f>
        <v>0</v>
      </c>
      <c r="AE96" s="170">
        <f>IF(ISERROR(Data4!AL$10),0,Data4!AL$10)</f>
        <v>0</v>
      </c>
      <c r="AF96" s="170">
        <f>IF(ISERROR(Data4!AM$10),0,Data4!AM$10)</f>
        <v>0</v>
      </c>
      <c r="AG96" s="170">
        <f>IF(ISERROR(Data4!AN$10),0,Data4!AN$10)</f>
        <v>0</v>
      </c>
      <c r="AH96" s="170">
        <f>IF(ISERROR(Data4!AO$10),0,Data4!AO$10)</f>
        <v>0</v>
      </c>
      <c r="AI96" s="170">
        <f>IF(ISERROR(Data4!AP$10),0,Data4!AP$10)</f>
        <v>0</v>
      </c>
      <c r="AJ96" s="170">
        <f>IF(ISERROR(Data4!AQ$10),0,Data4!AQ$10)</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Data4!D$12</f>
        <v>-</v>
      </c>
      <c r="D98" s="66">
        <f>F98+NPV(FDN,G98:INDEX(G98:AJ98,PAL))</f>
        <v>0</v>
      </c>
      <c r="E98" s="66">
        <f>SUMIF($F$5:$AJ$5,"&lt;="&amp;PAL,$F98:$AJ98)</f>
        <v>0</v>
      </c>
      <c r="F98" s="170">
        <f>IF(ISERROR(Data4!M$12),0,Data4!M$12)</f>
        <v>0</v>
      </c>
      <c r="G98" s="170">
        <f>IF(ISERROR(Data4!N$12),0,Data4!N$12)</f>
        <v>0</v>
      </c>
      <c r="H98" s="170">
        <f>IF(ISERROR(Data4!O$12),0,Data4!O$12)</f>
        <v>0</v>
      </c>
      <c r="I98" s="170">
        <f>IF(ISERROR(Data4!P$12),0,Data4!P$12)</f>
        <v>0</v>
      </c>
      <c r="J98" s="170">
        <f>IF(ISERROR(Data4!Q$12),0,Data4!Q$12)</f>
        <v>0</v>
      </c>
      <c r="K98" s="170">
        <f>IF(ISERROR(Data4!R$12),0,Data4!R$12)</f>
        <v>0</v>
      </c>
      <c r="L98" s="170">
        <f>IF(ISERROR(Data4!S$12),0,Data4!S$12)</f>
        <v>0</v>
      </c>
      <c r="M98" s="170">
        <f>IF(ISERROR(Data4!T$12),0,Data4!T$12)</f>
        <v>0</v>
      </c>
      <c r="N98" s="170">
        <f>IF(ISERROR(Data4!U$12),0,Data4!U$12)</f>
        <v>0</v>
      </c>
      <c r="O98" s="170">
        <f>IF(ISERROR(Data4!V$12),0,Data4!V$12)</f>
        <v>0</v>
      </c>
      <c r="P98" s="170">
        <f>IF(ISERROR(Data4!W$12),0,Data4!W$12)</f>
        <v>0</v>
      </c>
      <c r="Q98" s="170">
        <f>IF(ISERROR(Data4!X$12),0,Data4!X$12)</f>
        <v>0</v>
      </c>
      <c r="R98" s="170">
        <f>IF(ISERROR(Data4!Y$12),0,Data4!Y$12)</f>
        <v>0</v>
      </c>
      <c r="S98" s="170">
        <f>IF(ISERROR(Data4!Z$12),0,Data4!Z$12)</f>
        <v>0</v>
      </c>
      <c r="T98" s="170">
        <f>IF(ISERROR(Data4!AA$12),0,Data4!AA$12)</f>
        <v>0</v>
      </c>
      <c r="U98" s="170">
        <f>IF(ISERROR(Data4!AB$12),0,Data4!AB$12)</f>
        <v>0</v>
      </c>
      <c r="V98" s="170">
        <f>IF(ISERROR(Data4!AC$12),0,Data4!AC$12)</f>
        <v>0</v>
      </c>
      <c r="W98" s="170">
        <f>IF(ISERROR(Data4!AD$12),0,Data4!AD$12)</f>
        <v>0</v>
      </c>
      <c r="X98" s="170">
        <f>IF(ISERROR(Data4!AE$12),0,Data4!AE$12)</f>
        <v>0</v>
      </c>
      <c r="Y98" s="170">
        <f>IF(ISERROR(Data4!AF$12),0,Data4!AF$12)</f>
        <v>0</v>
      </c>
      <c r="Z98" s="170">
        <f>IF(ISERROR(Data4!AG$12),0,Data4!AG$12)</f>
        <v>0</v>
      </c>
      <c r="AA98" s="170">
        <f>IF(ISERROR(Data4!AH$12),0,Data4!AH$12)</f>
        <v>0</v>
      </c>
      <c r="AB98" s="170">
        <f>IF(ISERROR(Data4!AI$12),0,Data4!AI$12)</f>
        <v>0</v>
      </c>
      <c r="AC98" s="170">
        <f>IF(ISERROR(Data4!AJ$12),0,Data4!AJ$12)</f>
        <v>0</v>
      </c>
      <c r="AD98" s="170">
        <f>IF(ISERROR(Data4!AK$12),0,Data4!AK$12)</f>
        <v>0</v>
      </c>
      <c r="AE98" s="170">
        <f>IF(ISERROR(Data4!AL$12),0,Data4!AL$12)</f>
        <v>0</v>
      </c>
      <c r="AF98" s="170">
        <f>IF(ISERROR(Data4!AM$12),0,Data4!AM$12)</f>
        <v>0</v>
      </c>
      <c r="AG98" s="170">
        <f>IF(ISERROR(Data4!AN$12),0,Data4!AN$12)</f>
        <v>0</v>
      </c>
      <c r="AH98" s="170">
        <f>IF(ISERROR(Data4!AO$12),0,Data4!AO$12)</f>
        <v>0</v>
      </c>
      <c r="AI98" s="170">
        <f>IF(ISERROR(Data4!AP$12),0,Data4!AP$12)</f>
        <v>0</v>
      </c>
      <c r="AJ98" s="170">
        <f>IF(ISERROR(Data4!AQ$12),0,Data4!AQ$12)</f>
        <v>0</v>
      </c>
      <c r="AO98" s="3"/>
      <c r="AP98" s="3"/>
    </row>
    <row r="99" spans="2:42" hidden="1">
      <c r="B99" s="200" t="s">
        <v>352</v>
      </c>
      <c r="C99" s="182" t="str">
        <f>Data4!D$13</f>
        <v>-</v>
      </c>
      <c r="D99" s="66">
        <f>F99+NPV(FDN,G99:INDEX(G99:AJ99,PAL))</f>
        <v>0</v>
      </c>
      <c r="E99" s="66">
        <f>SUMIF($F$5:$AJ$5,"&lt;="&amp;PAL,$F99:$AJ99)</f>
        <v>0</v>
      </c>
      <c r="F99" s="170">
        <f>IF(ISERROR(Data4!M$13),0,Data4!M$13)</f>
        <v>0</v>
      </c>
      <c r="G99" s="170">
        <f>IF(ISERROR(Data4!N$13),0,Data4!N$13)</f>
        <v>0</v>
      </c>
      <c r="H99" s="170">
        <f>IF(ISERROR(Data4!O$13),0,Data4!O$13)</f>
        <v>0</v>
      </c>
      <c r="I99" s="170">
        <f>IF(ISERROR(Data4!P$13),0,Data4!P$13)</f>
        <v>0</v>
      </c>
      <c r="J99" s="170">
        <f>IF(ISERROR(Data4!Q$13),0,Data4!Q$13)</f>
        <v>0</v>
      </c>
      <c r="K99" s="170">
        <f>IF(ISERROR(Data4!R$13),0,Data4!R$13)</f>
        <v>0</v>
      </c>
      <c r="L99" s="170">
        <f>IF(ISERROR(Data4!S$13),0,Data4!S$13)</f>
        <v>0</v>
      </c>
      <c r="M99" s="170">
        <f>IF(ISERROR(Data4!T$13),0,Data4!T$13)</f>
        <v>0</v>
      </c>
      <c r="N99" s="170">
        <f>IF(ISERROR(Data4!U$13),0,Data4!U$13)</f>
        <v>0</v>
      </c>
      <c r="O99" s="170">
        <f>IF(ISERROR(Data4!V$13),0,Data4!V$13)</f>
        <v>0</v>
      </c>
      <c r="P99" s="170">
        <f>IF(ISERROR(Data4!W$13),0,Data4!W$13)</f>
        <v>0</v>
      </c>
      <c r="Q99" s="170">
        <f>IF(ISERROR(Data4!X$13),0,Data4!X$13)</f>
        <v>0</v>
      </c>
      <c r="R99" s="170">
        <f>IF(ISERROR(Data4!Y$13),0,Data4!Y$13)</f>
        <v>0</v>
      </c>
      <c r="S99" s="170">
        <f>IF(ISERROR(Data4!Z$13),0,Data4!Z$13)</f>
        <v>0</v>
      </c>
      <c r="T99" s="170">
        <f>IF(ISERROR(Data4!AA$13),0,Data4!AA$13)</f>
        <v>0</v>
      </c>
      <c r="U99" s="170">
        <f>IF(ISERROR(Data4!AB$13),0,Data4!AB$13)</f>
        <v>0</v>
      </c>
      <c r="V99" s="170">
        <f>IF(ISERROR(Data4!AC$13),0,Data4!AC$13)</f>
        <v>0</v>
      </c>
      <c r="W99" s="170">
        <f>IF(ISERROR(Data4!AD$13),0,Data4!AD$13)</f>
        <v>0</v>
      </c>
      <c r="X99" s="170">
        <f>IF(ISERROR(Data4!AE$13),0,Data4!AE$13)</f>
        <v>0</v>
      </c>
      <c r="Y99" s="170">
        <f>IF(ISERROR(Data4!AF$13),0,Data4!AF$13)</f>
        <v>0</v>
      </c>
      <c r="Z99" s="170">
        <f>IF(ISERROR(Data4!AG$13),0,Data4!AG$13)</f>
        <v>0</v>
      </c>
      <c r="AA99" s="170">
        <f>IF(ISERROR(Data4!AH$13),0,Data4!AH$13)</f>
        <v>0</v>
      </c>
      <c r="AB99" s="170">
        <f>IF(ISERROR(Data4!AI$13),0,Data4!AI$13)</f>
        <v>0</v>
      </c>
      <c r="AC99" s="170">
        <f>IF(ISERROR(Data4!AJ$13),0,Data4!AJ$13)</f>
        <v>0</v>
      </c>
      <c r="AD99" s="170">
        <f>IF(ISERROR(Data4!AK$13),0,Data4!AK$13)</f>
        <v>0</v>
      </c>
      <c r="AE99" s="170">
        <f>IF(ISERROR(Data4!AL$13),0,Data4!AL$13)</f>
        <v>0</v>
      </c>
      <c r="AF99" s="170">
        <f>IF(ISERROR(Data4!AM$13),0,Data4!AM$13)</f>
        <v>0</v>
      </c>
      <c r="AG99" s="170">
        <f>IF(ISERROR(Data4!AN$13),0,Data4!AN$13)</f>
        <v>0</v>
      </c>
      <c r="AH99" s="170">
        <f>IF(ISERROR(Data4!AO$13),0,Data4!AO$13)</f>
        <v>0</v>
      </c>
      <c r="AI99" s="170">
        <f>IF(ISERROR(Data4!AP$13),0,Data4!AP$13)</f>
        <v>0</v>
      </c>
      <c r="AJ99" s="170">
        <f>IF(ISERROR(Data4!AQ$13),0,Data4!AQ$13)</f>
        <v>0</v>
      </c>
      <c r="AO99" s="3"/>
      <c r="AP99" s="3"/>
    </row>
    <row r="100" spans="2:42" hidden="1">
      <c r="B100" s="200" t="s">
        <v>353</v>
      </c>
      <c r="C100" s="182" t="str">
        <f>Data4!D$14</f>
        <v>-</v>
      </c>
      <c r="D100" s="66">
        <f>F100+NPV(FDN,G100:INDEX(G100:AJ100,PAL))</f>
        <v>0</v>
      </c>
      <c r="E100" s="66">
        <f>SUMIF($F$5:$AJ$5,"&lt;="&amp;PAL,$F100:$AJ100)</f>
        <v>0</v>
      </c>
      <c r="F100" s="170">
        <f>IF(ISERROR(Data4!M$14),0,Data4!M$14)</f>
        <v>0</v>
      </c>
      <c r="G100" s="170">
        <f>IF(ISERROR(Data4!N$14),0,Data4!N$14)</f>
        <v>0</v>
      </c>
      <c r="H100" s="170">
        <f>IF(ISERROR(Data4!O$14),0,Data4!O$14)</f>
        <v>0</v>
      </c>
      <c r="I100" s="170">
        <f>IF(ISERROR(Data4!P$14),0,Data4!P$14)</f>
        <v>0</v>
      </c>
      <c r="J100" s="170">
        <f>IF(ISERROR(Data4!Q$14),0,Data4!Q$14)</f>
        <v>0</v>
      </c>
      <c r="K100" s="170">
        <f>IF(ISERROR(Data4!R$14),0,Data4!R$14)</f>
        <v>0</v>
      </c>
      <c r="L100" s="170">
        <f>IF(ISERROR(Data4!S$14),0,Data4!S$14)</f>
        <v>0</v>
      </c>
      <c r="M100" s="170">
        <f>IF(ISERROR(Data4!T$14),0,Data4!T$14)</f>
        <v>0</v>
      </c>
      <c r="N100" s="170">
        <f>IF(ISERROR(Data4!U$14),0,Data4!U$14)</f>
        <v>0</v>
      </c>
      <c r="O100" s="170">
        <f>IF(ISERROR(Data4!V$14),0,Data4!V$14)</f>
        <v>0</v>
      </c>
      <c r="P100" s="170">
        <f>IF(ISERROR(Data4!W$14),0,Data4!W$14)</f>
        <v>0</v>
      </c>
      <c r="Q100" s="170">
        <f>IF(ISERROR(Data4!X$14),0,Data4!X$14)</f>
        <v>0</v>
      </c>
      <c r="R100" s="170">
        <f>IF(ISERROR(Data4!Y$14),0,Data4!Y$14)</f>
        <v>0</v>
      </c>
      <c r="S100" s="170">
        <f>IF(ISERROR(Data4!Z$14),0,Data4!Z$14)</f>
        <v>0</v>
      </c>
      <c r="T100" s="170">
        <f>IF(ISERROR(Data4!AA$14),0,Data4!AA$14)</f>
        <v>0</v>
      </c>
      <c r="U100" s="170">
        <f>IF(ISERROR(Data4!AB$14),0,Data4!AB$14)</f>
        <v>0</v>
      </c>
      <c r="V100" s="170">
        <f>IF(ISERROR(Data4!AC$14),0,Data4!AC$14)</f>
        <v>0</v>
      </c>
      <c r="W100" s="170">
        <f>IF(ISERROR(Data4!AD$14),0,Data4!AD$14)</f>
        <v>0</v>
      </c>
      <c r="X100" s="170">
        <f>IF(ISERROR(Data4!AE$14),0,Data4!AE$14)</f>
        <v>0</v>
      </c>
      <c r="Y100" s="170">
        <f>IF(ISERROR(Data4!AF$14),0,Data4!AF$14)</f>
        <v>0</v>
      </c>
      <c r="Z100" s="170">
        <f>IF(ISERROR(Data4!AG$14),0,Data4!AG$14)</f>
        <v>0</v>
      </c>
      <c r="AA100" s="170">
        <f>IF(ISERROR(Data4!AH$14),0,Data4!AH$14)</f>
        <v>0</v>
      </c>
      <c r="AB100" s="170">
        <f>IF(ISERROR(Data4!AI$14),0,Data4!AI$14)</f>
        <v>0</v>
      </c>
      <c r="AC100" s="170">
        <f>IF(ISERROR(Data4!AJ$14),0,Data4!AJ$14)</f>
        <v>0</v>
      </c>
      <c r="AD100" s="170">
        <f>IF(ISERROR(Data4!AK$14),0,Data4!AK$14)</f>
        <v>0</v>
      </c>
      <c r="AE100" s="170">
        <f>IF(ISERROR(Data4!AL$14),0,Data4!AL$14)</f>
        <v>0</v>
      </c>
      <c r="AF100" s="170">
        <f>IF(ISERROR(Data4!AM$14),0,Data4!AM$14)</f>
        <v>0</v>
      </c>
      <c r="AG100" s="170">
        <f>IF(ISERROR(Data4!AN$14),0,Data4!AN$14)</f>
        <v>0</v>
      </c>
      <c r="AH100" s="170">
        <f>IF(ISERROR(Data4!AO$14),0,Data4!AO$14)</f>
        <v>0</v>
      </c>
      <c r="AI100" s="170">
        <f>IF(ISERROR(Data4!AP$14),0,Data4!AP$14)</f>
        <v>0</v>
      </c>
      <c r="AJ100" s="170">
        <f>IF(ISERROR(Data4!AQ$14),0,Data4!AQ$14)</f>
        <v>0</v>
      </c>
      <c r="AO100" s="3"/>
      <c r="AP100" s="3"/>
    </row>
  </sheetData>
  <sheetProtection algorithmName="SHA-512" hashValue="NLdILBLIC9bX/mLFPYwtnjo00uxlP+yrjkVdW/fguIIHTQvOLAyDK3mfxKuIUxq++rGR697R/3YpkjMp9tWHVA==" saltValue="3xMZaQ9PC/WUP8k1Ih3Znw==" spinCount="100000" sheet="1" objects="1" scenarios="1"/>
  <mergeCells count="5">
    <mergeCell ref="B86:C86"/>
    <mergeCell ref="C2:E2"/>
    <mergeCell ref="C3:E3"/>
    <mergeCell ref="C4:E4"/>
    <mergeCell ref="AP4:AY4"/>
  </mergeCells>
  <conditionalFormatting sqref="B7:C48 B56:C56 B49:B55 B57:B59">
    <cfRule type="expression" dxfId="44" priority="4" stopIfTrue="1">
      <formula>$AO7=1</formula>
    </cfRule>
  </conditionalFormatting>
  <conditionalFormatting sqref="C4:E4">
    <cfRule type="expression" dxfId="43" priority="3" stopIfTrue="1">
      <formula>LEN($C$4)&gt;0</formula>
    </cfRule>
  </conditionalFormatting>
  <conditionalFormatting sqref="B88:C100">
    <cfRule type="expression" dxfId="42" priority="5" stopIfTrue="1">
      <formula>#REF!=1</formula>
    </cfRule>
  </conditionalFormatting>
  <conditionalFormatting sqref="C57:C59">
    <cfRule type="expression" dxfId="41"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8" t="str">
        <f>UPPER('1'!K36)&amp;"
"&amp;UPPER('1'!K37)</f>
        <v xml:space="preserve">PAPILDOMAS INVESTAVIMO OBJEKTAS (B)
</v>
      </c>
      <c r="D2" s="698"/>
      <c r="E2" s="698"/>
    </row>
    <row r="3" spans="2:55" ht="26.25" customHeight="1" thickBot="1">
      <c r="B3" s="166"/>
      <c r="C3" s="699" t="s">
        <v>539</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513"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hidden="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SUMPRODUCT(F$16:F$20,Data1!$D$63:$D$67)-SUMPRODUCT(F$8:F$15,Data1!$D$55:$D$62)-SUMPRODUCT(F$23:F$28,Data1!$D$70:$D$75)+F47</f>
        <v>0</v>
      </c>
      <c r="G75" s="66">
        <f>SUMPRODUCT(G$16:G$20,Data1!$D$63:$D$67)-SUMPRODUCT(G$8:G$15,Data1!$D$55:$D$62)-SUMPRODUCT(G$23:G$28,Data1!$D$70:$D$75)+G47</f>
        <v>0</v>
      </c>
      <c r="H75" s="66">
        <f>SUMPRODUCT(H$16:H$20,Data1!$D$63:$D$67)-SUMPRODUCT(H$8:H$15,Data1!$D$55:$D$62)-SUMPRODUCT(H$23:H$28,Data1!$D$70:$D$75)+H47</f>
        <v>0</v>
      </c>
      <c r="I75" s="66">
        <f>SUMPRODUCT(I$16:I$20,Data1!$D$63:$D$67)-SUMPRODUCT(I$8:I$15,Data1!$D$55:$D$62)-SUMPRODUCT(I$23:I$28,Data1!$D$70:$D$75)+I47</f>
        <v>0</v>
      </c>
      <c r="J75" s="66">
        <f>SUMPRODUCT(J$16:J$20,Data1!$D$63:$D$67)-SUMPRODUCT(J$8:J$15,Data1!$D$55:$D$62)-SUMPRODUCT(J$23:J$28,Data1!$D$70:$D$75)+J47</f>
        <v>0</v>
      </c>
      <c r="K75" s="66">
        <f>SUMPRODUCT(K$16:K$20,Data1!$D$63:$D$67)-SUMPRODUCT(K$8:K$15,Data1!$D$55:$D$62)-SUMPRODUCT(K$23:K$28,Data1!$D$70:$D$75)+K47</f>
        <v>0</v>
      </c>
      <c r="L75" s="66">
        <f>SUMPRODUCT(L$16:L$20,Data1!$D$63:$D$67)-SUMPRODUCT(L$8:L$15,Data1!$D$55:$D$62)-SUMPRODUCT(L$23:L$28,Data1!$D$70:$D$75)+L47</f>
        <v>0</v>
      </c>
      <c r="M75" s="66">
        <f>SUMPRODUCT(M$16:M$20,Data1!$D$63:$D$67)-SUMPRODUCT(M$8:M$15,Data1!$D$55:$D$62)-SUMPRODUCT(M$23:M$28,Data1!$D$70:$D$75)+M47</f>
        <v>0</v>
      </c>
      <c r="N75" s="66">
        <f>SUMPRODUCT(N$16:N$20,Data1!$D$63:$D$67)-SUMPRODUCT(N$8:N$15,Data1!$D$55:$D$62)-SUMPRODUCT(N$23:N$28,Data1!$D$70:$D$75)+N47</f>
        <v>0</v>
      </c>
      <c r="O75" s="66">
        <f>SUMPRODUCT(O$16:O$20,Data1!$D$63:$D$67)-SUMPRODUCT(O$8:O$15,Data1!$D$55:$D$62)-SUMPRODUCT(O$23:O$28,Data1!$D$70:$D$75)+O47</f>
        <v>0</v>
      </c>
      <c r="P75" s="66">
        <f>SUMPRODUCT(P$16:P$20,Data1!$D$63:$D$67)-SUMPRODUCT(P$8:P$15,Data1!$D$55:$D$62)-SUMPRODUCT(P$23:P$28,Data1!$D$70:$D$75)+P47</f>
        <v>0</v>
      </c>
      <c r="Q75" s="66">
        <f>SUMPRODUCT(Q$16:Q$20,Data1!$D$63:$D$67)-SUMPRODUCT(Q$8:Q$15,Data1!$D$55:$D$62)-SUMPRODUCT(Q$23:Q$28,Data1!$D$70:$D$75)+Q47</f>
        <v>0</v>
      </c>
      <c r="R75" s="66">
        <f>SUMPRODUCT(R$16:R$20,Data1!$D$63:$D$67)-SUMPRODUCT(R$8:R$15,Data1!$D$55:$D$62)-SUMPRODUCT(R$23:R$28,Data1!$D$70:$D$75)+R47</f>
        <v>0</v>
      </c>
      <c r="S75" s="66">
        <f>SUMPRODUCT(S$16:S$20,Data1!$D$63:$D$67)-SUMPRODUCT(S$8:S$15,Data1!$D$55:$D$62)-SUMPRODUCT(S$23:S$28,Data1!$D$70:$D$75)+S47</f>
        <v>0</v>
      </c>
      <c r="T75" s="66">
        <f>SUMPRODUCT(T$16:T$20,Data1!$D$63:$D$67)-SUMPRODUCT(T$8:T$15,Data1!$D$55:$D$62)-SUMPRODUCT(T$23:T$28,Data1!$D$70:$D$75)+T47</f>
        <v>0</v>
      </c>
      <c r="U75" s="66">
        <f>SUMPRODUCT(U$16:U$20,Data1!$D$63:$D$67)-SUMPRODUCT(U$8:U$15,Data1!$D$55:$D$62)-SUMPRODUCT(U$23:U$28,Data1!$D$70:$D$75)+U47</f>
        <v>0</v>
      </c>
      <c r="V75" s="66">
        <f>SUMPRODUCT(V$16:V$20,Data1!$D$63:$D$67)-SUMPRODUCT(V$8:V$15,Data1!$D$55:$D$62)-SUMPRODUCT(V$23:V$28,Data1!$D$70:$D$75)+V47</f>
        <v>0</v>
      </c>
      <c r="W75" s="66">
        <f>SUMPRODUCT(W$16:W$20,Data1!$D$63:$D$67)-SUMPRODUCT(W$8:W$15,Data1!$D$55:$D$62)-SUMPRODUCT(W$23:W$28,Data1!$D$70:$D$75)+W47</f>
        <v>0</v>
      </c>
      <c r="X75" s="66">
        <f>SUMPRODUCT(X$16:X$20,Data1!$D$63:$D$67)-SUMPRODUCT(X$8:X$15,Data1!$D$55:$D$62)-SUMPRODUCT(X$23:X$28,Data1!$D$70:$D$75)+X47</f>
        <v>0</v>
      </c>
      <c r="Y75" s="66">
        <f>SUMPRODUCT(Y$16:Y$20,Data1!$D$63:$D$67)-SUMPRODUCT(Y$8:Y$15,Data1!$D$55:$D$62)-SUMPRODUCT(Y$23:Y$28,Data1!$D$70:$D$75)+Y47</f>
        <v>0</v>
      </c>
      <c r="Z75" s="66">
        <f>SUMPRODUCT(Z$16:Z$20,Data1!$D$63:$D$67)-SUMPRODUCT(Z$8:Z$15,Data1!$D$55:$D$62)-SUMPRODUCT(Z$23:Z$28,Data1!$D$70:$D$75)+Z47</f>
        <v>0</v>
      </c>
      <c r="AA75" s="66">
        <f>SUMPRODUCT(AA$16:AA$20,Data1!$D$63:$D$67)-SUMPRODUCT(AA$8:AA$15,Data1!$D$55:$D$62)-SUMPRODUCT(AA$23:AA$28,Data1!$D$70:$D$75)+AA47</f>
        <v>0</v>
      </c>
      <c r="AB75" s="66">
        <f>SUMPRODUCT(AB$16:AB$20,Data1!$D$63:$D$67)-SUMPRODUCT(AB$8:AB$15,Data1!$D$55:$D$62)-SUMPRODUCT(AB$23:AB$28,Data1!$D$70:$D$75)+AB47</f>
        <v>0</v>
      </c>
      <c r="AC75" s="66">
        <f>SUMPRODUCT(AC$16:AC$20,Data1!$D$63:$D$67)-SUMPRODUCT(AC$8:AC$15,Data1!$D$55:$D$62)-SUMPRODUCT(AC$23:AC$28,Data1!$D$70:$D$75)+AC47</f>
        <v>0</v>
      </c>
      <c r="AD75" s="66">
        <f>SUMPRODUCT(AD$16:AD$20,Data1!$D$63:$D$67)-SUMPRODUCT(AD$8:AD$15,Data1!$D$55:$D$62)-SUMPRODUCT(AD$23:AD$28,Data1!$D$70:$D$75)+AD47</f>
        <v>0</v>
      </c>
      <c r="AE75" s="66">
        <f>SUMPRODUCT(AE$16:AE$20,Data1!$D$63:$D$67)-SUMPRODUCT(AE$8:AE$15,Data1!$D$55:$D$62)-SUMPRODUCT(AE$23:AE$28,Data1!$D$70:$D$75)+AE47</f>
        <v>0</v>
      </c>
      <c r="AF75" s="66">
        <f>SUMPRODUCT(AF$16:AF$20,Data1!$D$63:$D$67)-SUMPRODUCT(AF$8:AF$15,Data1!$D$55:$D$62)-SUMPRODUCT(AF$23:AF$28,Data1!$D$70:$D$75)+AF47</f>
        <v>0</v>
      </c>
      <c r="AG75" s="66">
        <f>SUMPRODUCT(AG$16:AG$20,Data1!$D$63:$D$67)-SUMPRODUCT(AG$8:AG$15,Data1!$D$55:$D$62)-SUMPRODUCT(AG$23:AG$28,Data1!$D$70:$D$75)+AG47</f>
        <v>0</v>
      </c>
      <c r="AH75" s="66">
        <f>SUMPRODUCT(AH$16:AH$20,Data1!$D$63:$D$67)-SUMPRODUCT(AH$8:AH$15,Data1!$D$55:$D$62)-SUMPRODUCT(AH$23:AH$28,Data1!$D$70:$D$75)+AH47</f>
        <v>0</v>
      </c>
      <c r="AI75" s="66">
        <f>SUMPRODUCT(AI$16:AI$20,Data1!$D$63:$D$67)-SUMPRODUCT(AI$8:AI$15,Data1!$D$55:$D$62)-SUMPRODUCT(AI$23:AI$28,Data1!$D$70:$D$75)+AI47</f>
        <v>0</v>
      </c>
      <c r="AJ75" s="66">
        <f>SUMPRODUCT(AJ$16:AJ$20,Data1!$D$63:$D$67)-SUMPRODUCT(AJ$8:AJ$15,Data1!$D$55:$D$62)-SUMPRODUCT(AJ$23:AJ$28,Data1!$D$70:$D$75)+AJ47</f>
        <v>0</v>
      </c>
    </row>
    <row r="76" spans="3:36" hidden="1">
      <c r="C76" s="69" t="str">
        <f>IF(Kalba="EN",Data2!C98,Data2!B98)</f>
        <v>Konvertuota investicijų (A.) GDV</v>
      </c>
      <c r="D76" s="72">
        <f>SUMPRODUCT(AM8:AM15,Data1!D55:D62)</f>
        <v>0</v>
      </c>
    </row>
    <row r="77" spans="3:36" hidden="1">
      <c r="C77" s="69" t="str">
        <f>IF(Kalba="EN",Data2!C99,Data2!B99)</f>
        <v>Konvertuota investicijų likutinės vertės (B.) GDV</v>
      </c>
      <c r="D77" s="72" t="e">
        <f>AM16 * Data1!D63</f>
        <v>#VALUE!</v>
      </c>
    </row>
    <row r="78" spans="3:36" hidden="1">
      <c r="C78" s="69" t="str">
        <f>IF(Kalba="EN",Data2!C100,Data2!B100)</f>
        <v>Konvertuota veiklos pajamų (C.) GDV</v>
      </c>
      <c r="D78" s="72">
        <f>SUMPRODUCT(AM18:AM20,Data1!D65:D67)</f>
        <v>0</v>
      </c>
    </row>
    <row r="79" spans="3:36" hidden="1">
      <c r="C79" s="69" t="str">
        <f>IF(Kalba="EN",Data2!C101,Data2!B101)</f>
        <v>Konvertuota veiklos išlaidų (D.1.) GDV</v>
      </c>
      <c r="D79" s="72">
        <f>SUMPRODUCT(AM23:AM28,Data1!D70:D75)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Data4!D$89</f>
        <v>-</v>
      </c>
      <c r="D90" s="170">
        <f>F90+NPV(FDN,G90:INDEX(G90:AJ90,PAL))</f>
        <v>0</v>
      </c>
      <c r="E90" s="170">
        <f t="shared" ref="E90:E96" si="29">SUMIF($F$5:$AJ$5,"&lt;="&amp;PAL,$F90:$AJ90)</f>
        <v>0</v>
      </c>
      <c r="F90" s="170">
        <f>IF(ISERROR(Data4!M$89),0,Data4!M$89)</f>
        <v>0</v>
      </c>
      <c r="G90" s="170">
        <f>IF(ISERROR(Data4!N$89),0,Data4!N$89)</f>
        <v>0</v>
      </c>
      <c r="H90" s="170">
        <f>IF(ISERROR(Data4!O$89),0,Data4!O$89)</f>
        <v>0</v>
      </c>
      <c r="I90" s="170">
        <f>IF(ISERROR(Data4!P$89),0,Data4!P$89)</f>
        <v>0</v>
      </c>
      <c r="J90" s="170">
        <f>IF(ISERROR(Data4!Q$89),0,Data4!Q$89)</f>
        <v>0</v>
      </c>
      <c r="K90" s="170">
        <f>IF(ISERROR(Data4!R$89),0,Data4!R$89)</f>
        <v>0</v>
      </c>
      <c r="L90" s="170">
        <f>IF(ISERROR(Data4!S$89),0,Data4!S$89)</f>
        <v>0</v>
      </c>
      <c r="M90" s="170">
        <f>IF(ISERROR(Data4!T$89),0,Data4!T$89)</f>
        <v>0</v>
      </c>
      <c r="N90" s="170">
        <f>IF(ISERROR(Data4!U$89),0,Data4!U$89)</f>
        <v>0</v>
      </c>
      <c r="O90" s="170">
        <f>IF(ISERROR(Data4!V$89),0,Data4!V$89)</f>
        <v>0</v>
      </c>
      <c r="P90" s="170">
        <f>IF(ISERROR(Data4!W$89),0,Data4!W$89)</f>
        <v>0</v>
      </c>
      <c r="Q90" s="170">
        <f>IF(ISERROR(Data4!X$89),0,Data4!X$89)</f>
        <v>0</v>
      </c>
      <c r="R90" s="170">
        <f>IF(ISERROR(Data4!Y$89),0,Data4!Y$89)</f>
        <v>0</v>
      </c>
      <c r="S90" s="170">
        <f>IF(ISERROR(Data4!Z$89),0,Data4!Z$89)</f>
        <v>0</v>
      </c>
      <c r="T90" s="170">
        <f>IF(ISERROR(Data4!AA$89),0,Data4!AA$89)</f>
        <v>0</v>
      </c>
      <c r="U90" s="170">
        <f>IF(ISERROR(Data4!AB$89),0,Data4!AB$89)</f>
        <v>0</v>
      </c>
      <c r="V90" s="170">
        <f>IF(ISERROR(Data4!AC$89),0,Data4!AC$89)</f>
        <v>0</v>
      </c>
      <c r="W90" s="170">
        <f>IF(ISERROR(Data4!AD$89),0,Data4!AD$89)</f>
        <v>0</v>
      </c>
      <c r="X90" s="170">
        <f>IF(ISERROR(Data4!AE$89),0,Data4!AE$89)</f>
        <v>0</v>
      </c>
      <c r="Y90" s="170">
        <f>IF(ISERROR(Data4!AF$89),0,Data4!AF$89)</f>
        <v>0</v>
      </c>
      <c r="Z90" s="170">
        <f>IF(ISERROR(Data4!AG$89),0,Data4!AG$89)</f>
        <v>0</v>
      </c>
      <c r="AA90" s="170">
        <f>IF(ISERROR(Data4!AH$89),0,Data4!AH$89)</f>
        <v>0</v>
      </c>
      <c r="AB90" s="170">
        <f>IF(ISERROR(Data4!AI$89),0,Data4!AI$89)</f>
        <v>0</v>
      </c>
      <c r="AC90" s="170">
        <f>IF(ISERROR(Data4!AJ$89),0,Data4!AJ$89)</f>
        <v>0</v>
      </c>
      <c r="AD90" s="170">
        <f>IF(ISERROR(Data4!AK$89),0,Data4!AK$89)</f>
        <v>0</v>
      </c>
      <c r="AE90" s="170">
        <f>IF(ISERROR(Data4!AL$89),0,Data4!AL$89)</f>
        <v>0</v>
      </c>
      <c r="AF90" s="170">
        <f>IF(ISERROR(Data4!AM$89),0,Data4!AM$89)</f>
        <v>0</v>
      </c>
      <c r="AG90" s="170">
        <f>IF(ISERROR(Data4!AN$89),0,Data4!AN$89)</f>
        <v>0</v>
      </c>
      <c r="AH90" s="170">
        <f>IF(ISERROR(Data4!AO$89),0,Data4!AO$89)</f>
        <v>0</v>
      </c>
      <c r="AI90" s="170">
        <f>IF(ISERROR(Data4!AP$89),0,Data4!AP$89)</f>
        <v>0</v>
      </c>
      <c r="AJ90" s="170">
        <f>IF(ISERROR(Data4!AQ$89),0,Data4!AQ$89)</f>
        <v>0</v>
      </c>
      <c r="AO90" s="3"/>
      <c r="AP90" s="3"/>
    </row>
    <row r="91" spans="2:42" hidden="1">
      <c r="B91" s="200" t="s">
        <v>52</v>
      </c>
      <c r="C91" s="182" t="str">
        <f>Data4!D$90</f>
        <v>-</v>
      </c>
      <c r="D91" s="66">
        <f>F91+NPV(FDN,G91:INDEX(G91:AJ91,PAL))</f>
        <v>0</v>
      </c>
      <c r="E91" s="170">
        <f t="shared" si="29"/>
        <v>0</v>
      </c>
      <c r="F91" s="170">
        <f>IF(ISERROR(Data4!M$90),0,Data4!M$90)</f>
        <v>0</v>
      </c>
      <c r="G91" s="170">
        <f>IF(ISERROR(Data4!N$90),0,Data4!N$90)</f>
        <v>0</v>
      </c>
      <c r="H91" s="170">
        <f>IF(ISERROR(Data4!O$90),0,Data4!O$90)</f>
        <v>0</v>
      </c>
      <c r="I91" s="170">
        <f>IF(ISERROR(Data4!P$90),0,Data4!P$90)</f>
        <v>0</v>
      </c>
      <c r="J91" s="170">
        <f>IF(ISERROR(Data4!Q$90),0,Data4!Q$90)</f>
        <v>0</v>
      </c>
      <c r="K91" s="170">
        <f>IF(ISERROR(Data4!R$90),0,Data4!R$90)</f>
        <v>0</v>
      </c>
      <c r="L91" s="170">
        <f>IF(ISERROR(Data4!S$90),0,Data4!S$90)</f>
        <v>0</v>
      </c>
      <c r="M91" s="170">
        <f>IF(ISERROR(Data4!T$90),0,Data4!T$90)</f>
        <v>0</v>
      </c>
      <c r="N91" s="170">
        <f>IF(ISERROR(Data4!U$90),0,Data4!U$90)</f>
        <v>0</v>
      </c>
      <c r="O91" s="170">
        <f>IF(ISERROR(Data4!V$90),0,Data4!V$90)</f>
        <v>0</v>
      </c>
      <c r="P91" s="170">
        <f>IF(ISERROR(Data4!W$90),0,Data4!W$90)</f>
        <v>0</v>
      </c>
      <c r="Q91" s="170">
        <f>IF(ISERROR(Data4!X$90),0,Data4!X$90)</f>
        <v>0</v>
      </c>
      <c r="R91" s="170">
        <f>IF(ISERROR(Data4!Y$90),0,Data4!Y$90)</f>
        <v>0</v>
      </c>
      <c r="S91" s="170">
        <f>IF(ISERROR(Data4!Z$90),0,Data4!Z$90)</f>
        <v>0</v>
      </c>
      <c r="T91" s="170">
        <f>IF(ISERROR(Data4!AA$90),0,Data4!AA$90)</f>
        <v>0</v>
      </c>
      <c r="U91" s="170">
        <f>IF(ISERROR(Data4!AB$90),0,Data4!AB$90)</f>
        <v>0</v>
      </c>
      <c r="V91" s="170">
        <f>IF(ISERROR(Data4!AC$90),0,Data4!AC$90)</f>
        <v>0</v>
      </c>
      <c r="W91" s="170">
        <f>IF(ISERROR(Data4!AD$90),0,Data4!AD$90)</f>
        <v>0</v>
      </c>
      <c r="X91" s="170">
        <f>IF(ISERROR(Data4!AE$90),0,Data4!AE$90)</f>
        <v>0</v>
      </c>
      <c r="Y91" s="170">
        <f>IF(ISERROR(Data4!AF$90),0,Data4!AF$90)</f>
        <v>0</v>
      </c>
      <c r="Z91" s="170">
        <f>IF(ISERROR(Data4!AG$90),0,Data4!AG$90)</f>
        <v>0</v>
      </c>
      <c r="AA91" s="170">
        <f>IF(ISERROR(Data4!AH$90),0,Data4!AH$90)</f>
        <v>0</v>
      </c>
      <c r="AB91" s="170">
        <f>IF(ISERROR(Data4!AI$90),0,Data4!AI$90)</f>
        <v>0</v>
      </c>
      <c r="AC91" s="170">
        <f>IF(ISERROR(Data4!AJ$90),0,Data4!AJ$90)</f>
        <v>0</v>
      </c>
      <c r="AD91" s="170">
        <f>IF(ISERROR(Data4!AK$90),0,Data4!AK$90)</f>
        <v>0</v>
      </c>
      <c r="AE91" s="170">
        <f>IF(ISERROR(Data4!AL$90),0,Data4!AL$90)</f>
        <v>0</v>
      </c>
      <c r="AF91" s="170">
        <f>IF(ISERROR(Data4!AM$90),0,Data4!AM$90)</f>
        <v>0</v>
      </c>
      <c r="AG91" s="170">
        <f>IF(ISERROR(Data4!AN$90),0,Data4!AN$90)</f>
        <v>0</v>
      </c>
      <c r="AH91" s="170">
        <f>IF(ISERROR(Data4!AO$90),0,Data4!AO$90)</f>
        <v>0</v>
      </c>
      <c r="AI91" s="170">
        <f>IF(ISERROR(Data4!AP$90),0,Data4!AP$90)</f>
        <v>0</v>
      </c>
      <c r="AJ91" s="170">
        <f>IF(ISERROR(Data4!AQ$90),0,Data4!AQ$90)</f>
        <v>0</v>
      </c>
      <c r="AO91" s="3"/>
      <c r="AP91" s="3"/>
    </row>
    <row r="92" spans="2:42" hidden="1">
      <c r="B92" s="200" t="s">
        <v>346</v>
      </c>
      <c r="C92" s="182" t="str">
        <f>Data4!D$91</f>
        <v>-</v>
      </c>
      <c r="D92" s="66">
        <f>F92+NPV(FDN,G92:INDEX(G92:AJ92,PAL))</f>
        <v>0</v>
      </c>
      <c r="E92" s="170">
        <f t="shared" si="29"/>
        <v>0</v>
      </c>
      <c r="F92" s="170">
        <f>IF(ISERROR(Data4!M$91),0,Data4!M$91)</f>
        <v>0</v>
      </c>
      <c r="G92" s="170">
        <f>IF(ISERROR(Data4!N$91),0,Data4!N$91)</f>
        <v>0</v>
      </c>
      <c r="H92" s="170">
        <f>IF(ISERROR(Data4!O$91),0,Data4!O$91)</f>
        <v>0</v>
      </c>
      <c r="I92" s="170">
        <f>IF(ISERROR(Data4!P$91),0,Data4!P$91)</f>
        <v>0</v>
      </c>
      <c r="J92" s="170">
        <f>IF(ISERROR(Data4!Q$91),0,Data4!Q$91)</f>
        <v>0</v>
      </c>
      <c r="K92" s="170">
        <f>IF(ISERROR(Data4!R$91),0,Data4!R$91)</f>
        <v>0</v>
      </c>
      <c r="L92" s="170">
        <f>IF(ISERROR(Data4!S$91),0,Data4!S$91)</f>
        <v>0</v>
      </c>
      <c r="M92" s="170">
        <f>IF(ISERROR(Data4!T$91),0,Data4!T$91)</f>
        <v>0</v>
      </c>
      <c r="N92" s="170">
        <f>IF(ISERROR(Data4!U$91),0,Data4!U$91)</f>
        <v>0</v>
      </c>
      <c r="O92" s="170">
        <f>IF(ISERROR(Data4!V$91),0,Data4!V$91)</f>
        <v>0</v>
      </c>
      <c r="P92" s="170">
        <f>IF(ISERROR(Data4!W$91),0,Data4!W$91)</f>
        <v>0</v>
      </c>
      <c r="Q92" s="170">
        <f>IF(ISERROR(Data4!X$91),0,Data4!X$91)</f>
        <v>0</v>
      </c>
      <c r="R92" s="170">
        <f>IF(ISERROR(Data4!Y$91),0,Data4!Y$91)</f>
        <v>0</v>
      </c>
      <c r="S92" s="170">
        <f>IF(ISERROR(Data4!Z$91),0,Data4!Z$91)</f>
        <v>0</v>
      </c>
      <c r="T92" s="170">
        <f>IF(ISERROR(Data4!AA$91),0,Data4!AA$91)</f>
        <v>0</v>
      </c>
      <c r="U92" s="170">
        <f>IF(ISERROR(Data4!AB$91),0,Data4!AB$91)</f>
        <v>0</v>
      </c>
      <c r="V92" s="170">
        <f>IF(ISERROR(Data4!AC$91),0,Data4!AC$91)</f>
        <v>0</v>
      </c>
      <c r="W92" s="170">
        <f>IF(ISERROR(Data4!AD$91),0,Data4!AD$91)</f>
        <v>0</v>
      </c>
      <c r="X92" s="170">
        <f>IF(ISERROR(Data4!AE$91),0,Data4!AE$91)</f>
        <v>0</v>
      </c>
      <c r="Y92" s="170">
        <f>IF(ISERROR(Data4!AF$91),0,Data4!AF$91)</f>
        <v>0</v>
      </c>
      <c r="Z92" s="170">
        <f>IF(ISERROR(Data4!AG$91),0,Data4!AG$91)</f>
        <v>0</v>
      </c>
      <c r="AA92" s="170">
        <f>IF(ISERROR(Data4!AH$91),0,Data4!AH$91)</f>
        <v>0</v>
      </c>
      <c r="AB92" s="170">
        <f>IF(ISERROR(Data4!AI$91),0,Data4!AI$91)</f>
        <v>0</v>
      </c>
      <c r="AC92" s="170">
        <f>IF(ISERROR(Data4!AJ$91),0,Data4!AJ$91)</f>
        <v>0</v>
      </c>
      <c r="AD92" s="170">
        <f>IF(ISERROR(Data4!AK$91),0,Data4!AK$91)</f>
        <v>0</v>
      </c>
      <c r="AE92" s="170">
        <f>IF(ISERROR(Data4!AL$91),0,Data4!AL$91)</f>
        <v>0</v>
      </c>
      <c r="AF92" s="170">
        <f>IF(ISERROR(Data4!AM$91),0,Data4!AM$91)</f>
        <v>0</v>
      </c>
      <c r="AG92" s="170">
        <f>IF(ISERROR(Data4!AN$91),0,Data4!AN$91)</f>
        <v>0</v>
      </c>
      <c r="AH92" s="170">
        <f>IF(ISERROR(Data4!AO$91),0,Data4!AO$91)</f>
        <v>0</v>
      </c>
      <c r="AI92" s="170">
        <f>IF(ISERROR(Data4!AP$91),0,Data4!AP$91)</f>
        <v>0</v>
      </c>
      <c r="AJ92" s="170">
        <f>IF(ISERROR(Data4!AQ$91),0,Data4!AQ$91)</f>
        <v>0</v>
      </c>
      <c r="AO92" s="3"/>
      <c r="AP92" s="3"/>
    </row>
    <row r="93" spans="2:42" hidden="1">
      <c r="B93" s="200" t="s">
        <v>347</v>
      </c>
      <c r="C93" s="182" t="str">
        <f>Data4!D$92</f>
        <v>-</v>
      </c>
      <c r="D93" s="66">
        <f>F93+NPV(FDN,G93:INDEX(G93:AJ93,PAL))</f>
        <v>0</v>
      </c>
      <c r="E93" s="170">
        <f t="shared" si="29"/>
        <v>0</v>
      </c>
      <c r="F93" s="170">
        <f>IF(ISERROR(Data4!M$92),0,Data4!M$92)</f>
        <v>0</v>
      </c>
      <c r="G93" s="170">
        <f>IF(ISERROR(Data4!N$92),0,Data4!N$92)</f>
        <v>0</v>
      </c>
      <c r="H93" s="170">
        <f>IF(ISERROR(Data4!O$92),0,Data4!O$92)</f>
        <v>0</v>
      </c>
      <c r="I93" s="170">
        <f>IF(ISERROR(Data4!P$92),0,Data4!P$92)</f>
        <v>0</v>
      </c>
      <c r="J93" s="170">
        <f>IF(ISERROR(Data4!Q$92),0,Data4!Q$92)</f>
        <v>0</v>
      </c>
      <c r="K93" s="170">
        <f>IF(ISERROR(Data4!R$92),0,Data4!R$92)</f>
        <v>0</v>
      </c>
      <c r="L93" s="170">
        <f>IF(ISERROR(Data4!S$92),0,Data4!S$92)</f>
        <v>0</v>
      </c>
      <c r="M93" s="170">
        <f>IF(ISERROR(Data4!T$92),0,Data4!T$92)</f>
        <v>0</v>
      </c>
      <c r="N93" s="170">
        <f>IF(ISERROR(Data4!U$92),0,Data4!U$92)</f>
        <v>0</v>
      </c>
      <c r="O93" s="170">
        <f>IF(ISERROR(Data4!V$92),0,Data4!V$92)</f>
        <v>0</v>
      </c>
      <c r="P93" s="170">
        <f>IF(ISERROR(Data4!W$92),0,Data4!W$92)</f>
        <v>0</v>
      </c>
      <c r="Q93" s="170">
        <f>IF(ISERROR(Data4!X$92),0,Data4!X$92)</f>
        <v>0</v>
      </c>
      <c r="R93" s="170">
        <f>IF(ISERROR(Data4!Y$92),0,Data4!Y$92)</f>
        <v>0</v>
      </c>
      <c r="S93" s="170">
        <f>IF(ISERROR(Data4!Z$92),0,Data4!Z$92)</f>
        <v>0</v>
      </c>
      <c r="T93" s="170">
        <f>IF(ISERROR(Data4!AA$92),0,Data4!AA$92)</f>
        <v>0</v>
      </c>
      <c r="U93" s="170">
        <f>IF(ISERROR(Data4!AB$92),0,Data4!AB$92)</f>
        <v>0</v>
      </c>
      <c r="V93" s="170">
        <f>IF(ISERROR(Data4!AC$92),0,Data4!AC$92)</f>
        <v>0</v>
      </c>
      <c r="W93" s="170">
        <f>IF(ISERROR(Data4!AD$92),0,Data4!AD$92)</f>
        <v>0</v>
      </c>
      <c r="X93" s="170">
        <f>IF(ISERROR(Data4!AE$92),0,Data4!AE$92)</f>
        <v>0</v>
      </c>
      <c r="Y93" s="170">
        <f>IF(ISERROR(Data4!AF$92),0,Data4!AF$92)</f>
        <v>0</v>
      </c>
      <c r="Z93" s="170">
        <f>IF(ISERROR(Data4!AG$92),0,Data4!AG$92)</f>
        <v>0</v>
      </c>
      <c r="AA93" s="170">
        <f>IF(ISERROR(Data4!AH$92),0,Data4!AH$92)</f>
        <v>0</v>
      </c>
      <c r="AB93" s="170">
        <f>IF(ISERROR(Data4!AI$92),0,Data4!AI$92)</f>
        <v>0</v>
      </c>
      <c r="AC93" s="170">
        <f>IF(ISERROR(Data4!AJ$92),0,Data4!AJ$92)</f>
        <v>0</v>
      </c>
      <c r="AD93" s="170">
        <f>IF(ISERROR(Data4!AK$92),0,Data4!AK$92)</f>
        <v>0</v>
      </c>
      <c r="AE93" s="170">
        <f>IF(ISERROR(Data4!AL$92),0,Data4!AL$92)</f>
        <v>0</v>
      </c>
      <c r="AF93" s="170">
        <f>IF(ISERROR(Data4!AM$92),0,Data4!AM$92)</f>
        <v>0</v>
      </c>
      <c r="AG93" s="170">
        <f>IF(ISERROR(Data4!AN$92),0,Data4!AN$92)</f>
        <v>0</v>
      </c>
      <c r="AH93" s="170">
        <f>IF(ISERROR(Data4!AO$92),0,Data4!AO$92)</f>
        <v>0</v>
      </c>
      <c r="AI93" s="170">
        <f>IF(ISERROR(Data4!AP$92),0,Data4!AP$92)</f>
        <v>0</v>
      </c>
      <c r="AJ93" s="170">
        <f>IF(ISERROR(Data4!AQ$92),0,Data4!AQ$92)</f>
        <v>0</v>
      </c>
      <c r="AO93" s="3"/>
      <c r="AP93" s="3"/>
    </row>
    <row r="94" spans="2:42" hidden="1">
      <c r="B94" s="200" t="s">
        <v>348</v>
      </c>
      <c r="C94" s="182" t="str">
        <f>Data4!D$93</f>
        <v>-</v>
      </c>
      <c r="D94" s="66">
        <f>F94+NPV(FDN,G94:INDEX(G94:AJ94,PAL))</f>
        <v>0</v>
      </c>
      <c r="E94" s="170">
        <f t="shared" si="29"/>
        <v>0</v>
      </c>
      <c r="F94" s="170">
        <f>IF(ISERROR(Data4!M$93),0,Data4!M$93)</f>
        <v>0</v>
      </c>
      <c r="G94" s="170">
        <f>IF(ISERROR(Data4!N$93),0,Data4!N$93)</f>
        <v>0</v>
      </c>
      <c r="H94" s="170">
        <f>IF(ISERROR(Data4!O$93),0,Data4!O$93)</f>
        <v>0</v>
      </c>
      <c r="I94" s="170">
        <f>IF(ISERROR(Data4!P$93),0,Data4!P$93)</f>
        <v>0</v>
      </c>
      <c r="J94" s="170">
        <f>IF(ISERROR(Data4!Q$93),0,Data4!Q$93)</f>
        <v>0</v>
      </c>
      <c r="K94" s="170">
        <f>IF(ISERROR(Data4!R$93),0,Data4!R$93)</f>
        <v>0</v>
      </c>
      <c r="L94" s="170">
        <f>IF(ISERROR(Data4!S$93),0,Data4!S$93)</f>
        <v>0</v>
      </c>
      <c r="M94" s="170">
        <f>IF(ISERROR(Data4!T$93),0,Data4!T$93)</f>
        <v>0</v>
      </c>
      <c r="N94" s="170">
        <f>IF(ISERROR(Data4!U$93),0,Data4!U$93)</f>
        <v>0</v>
      </c>
      <c r="O94" s="170">
        <f>IF(ISERROR(Data4!V$93),0,Data4!V$93)</f>
        <v>0</v>
      </c>
      <c r="P94" s="170">
        <f>IF(ISERROR(Data4!W$93),0,Data4!W$93)</f>
        <v>0</v>
      </c>
      <c r="Q94" s="170">
        <f>IF(ISERROR(Data4!X$93),0,Data4!X$93)</f>
        <v>0</v>
      </c>
      <c r="R94" s="170">
        <f>IF(ISERROR(Data4!Y$93),0,Data4!Y$93)</f>
        <v>0</v>
      </c>
      <c r="S94" s="170">
        <f>IF(ISERROR(Data4!Z$93),0,Data4!Z$93)</f>
        <v>0</v>
      </c>
      <c r="T94" s="170">
        <f>IF(ISERROR(Data4!AA$93),0,Data4!AA$93)</f>
        <v>0</v>
      </c>
      <c r="U94" s="170">
        <f>IF(ISERROR(Data4!AB$93),0,Data4!AB$93)</f>
        <v>0</v>
      </c>
      <c r="V94" s="170">
        <f>IF(ISERROR(Data4!AC$93),0,Data4!AC$93)</f>
        <v>0</v>
      </c>
      <c r="W94" s="170">
        <f>IF(ISERROR(Data4!AD$93),0,Data4!AD$93)</f>
        <v>0</v>
      </c>
      <c r="X94" s="170">
        <f>IF(ISERROR(Data4!AE$93),0,Data4!AE$93)</f>
        <v>0</v>
      </c>
      <c r="Y94" s="170">
        <f>IF(ISERROR(Data4!AF$93),0,Data4!AF$93)</f>
        <v>0</v>
      </c>
      <c r="Z94" s="170">
        <f>IF(ISERROR(Data4!AG$93),0,Data4!AG$93)</f>
        <v>0</v>
      </c>
      <c r="AA94" s="170">
        <f>IF(ISERROR(Data4!AH$93),0,Data4!AH$93)</f>
        <v>0</v>
      </c>
      <c r="AB94" s="170">
        <f>IF(ISERROR(Data4!AI$93),0,Data4!AI$93)</f>
        <v>0</v>
      </c>
      <c r="AC94" s="170">
        <f>IF(ISERROR(Data4!AJ$93),0,Data4!AJ$93)</f>
        <v>0</v>
      </c>
      <c r="AD94" s="170">
        <f>IF(ISERROR(Data4!AK$93),0,Data4!AK$93)</f>
        <v>0</v>
      </c>
      <c r="AE94" s="170">
        <f>IF(ISERROR(Data4!AL$93),0,Data4!AL$93)</f>
        <v>0</v>
      </c>
      <c r="AF94" s="170">
        <f>IF(ISERROR(Data4!AM$93),0,Data4!AM$93)</f>
        <v>0</v>
      </c>
      <c r="AG94" s="170">
        <f>IF(ISERROR(Data4!AN$93),0,Data4!AN$93)</f>
        <v>0</v>
      </c>
      <c r="AH94" s="170">
        <f>IF(ISERROR(Data4!AO$93),0,Data4!AO$93)</f>
        <v>0</v>
      </c>
      <c r="AI94" s="170">
        <f>IF(ISERROR(Data4!AP$93),0,Data4!AP$93)</f>
        <v>0</v>
      </c>
      <c r="AJ94" s="170">
        <f>IF(ISERROR(Data4!AQ$93),0,Data4!AQ$93)</f>
        <v>0</v>
      </c>
      <c r="AO94" s="3"/>
      <c r="AP94" s="3"/>
    </row>
    <row r="95" spans="2:42" hidden="1">
      <c r="B95" s="200" t="s">
        <v>349</v>
      </c>
      <c r="C95" s="182" t="str">
        <f>Data4!D$94</f>
        <v>-</v>
      </c>
      <c r="D95" s="66">
        <f>F95+NPV(FDN,G95:INDEX(G95:AJ95,PAL))</f>
        <v>0</v>
      </c>
      <c r="E95" s="170">
        <f t="shared" si="29"/>
        <v>0</v>
      </c>
      <c r="F95" s="170">
        <f>IF(ISERROR(Data4!M$94),0,Data4!M$94)</f>
        <v>0</v>
      </c>
      <c r="G95" s="170">
        <f>IF(ISERROR(Data4!N$94),0,Data4!N$94)</f>
        <v>0</v>
      </c>
      <c r="H95" s="170">
        <f>IF(ISERROR(Data4!O$94),0,Data4!O$94)</f>
        <v>0</v>
      </c>
      <c r="I95" s="170">
        <f>IF(ISERROR(Data4!P$94),0,Data4!P$94)</f>
        <v>0</v>
      </c>
      <c r="J95" s="170">
        <f>IF(ISERROR(Data4!Q$94),0,Data4!Q$94)</f>
        <v>0</v>
      </c>
      <c r="K95" s="170">
        <f>IF(ISERROR(Data4!R$94),0,Data4!R$94)</f>
        <v>0</v>
      </c>
      <c r="L95" s="170">
        <f>IF(ISERROR(Data4!S$94),0,Data4!S$94)</f>
        <v>0</v>
      </c>
      <c r="M95" s="170">
        <f>IF(ISERROR(Data4!T$94),0,Data4!T$94)</f>
        <v>0</v>
      </c>
      <c r="N95" s="170">
        <f>IF(ISERROR(Data4!U$94),0,Data4!U$94)</f>
        <v>0</v>
      </c>
      <c r="O95" s="170">
        <f>IF(ISERROR(Data4!V$94),0,Data4!V$94)</f>
        <v>0</v>
      </c>
      <c r="P95" s="170">
        <f>IF(ISERROR(Data4!W$94),0,Data4!W$94)</f>
        <v>0</v>
      </c>
      <c r="Q95" s="170">
        <f>IF(ISERROR(Data4!X$94),0,Data4!X$94)</f>
        <v>0</v>
      </c>
      <c r="R95" s="170">
        <f>IF(ISERROR(Data4!Y$94),0,Data4!Y$94)</f>
        <v>0</v>
      </c>
      <c r="S95" s="170">
        <f>IF(ISERROR(Data4!Z$94),0,Data4!Z$94)</f>
        <v>0</v>
      </c>
      <c r="T95" s="170">
        <f>IF(ISERROR(Data4!AA$94),0,Data4!AA$94)</f>
        <v>0</v>
      </c>
      <c r="U95" s="170">
        <f>IF(ISERROR(Data4!AB$94),0,Data4!AB$94)</f>
        <v>0</v>
      </c>
      <c r="V95" s="170">
        <f>IF(ISERROR(Data4!AC$94),0,Data4!AC$94)</f>
        <v>0</v>
      </c>
      <c r="W95" s="170">
        <f>IF(ISERROR(Data4!AD$94),0,Data4!AD$94)</f>
        <v>0</v>
      </c>
      <c r="X95" s="170">
        <f>IF(ISERROR(Data4!AE$94),0,Data4!AE$94)</f>
        <v>0</v>
      </c>
      <c r="Y95" s="170">
        <f>IF(ISERROR(Data4!AF$94),0,Data4!AF$94)</f>
        <v>0</v>
      </c>
      <c r="Z95" s="170">
        <f>IF(ISERROR(Data4!AG$94),0,Data4!AG$94)</f>
        <v>0</v>
      </c>
      <c r="AA95" s="170">
        <f>IF(ISERROR(Data4!AH$94),0,Data4!AH$94)</f>
        <v>0</v>
      </c>
      <c r="AB95" s="170">
        <f>IF(ISERROR(Data4!AI$94),0,Data4!AI$94)</f>
        <v>0</v>
      </c>
      <c r="AC95" s="170">
        <f>IF(ISERROR(Data4!AJ$94),0,Data4!AJ$94)</f>
        <v>0</v>
      </c>
      <c r="AD95" s="170">
        <f>IF(ISERROR(Data4!AK$94),0,Data4!AK$94)</f>
        <v>0</v>
      </c>
      <c r="AE95" s="170">
        <f>IF(ISERROR(Data4!AL$94),0,Data4!AL$94)</f>
        <v>0</v>
      </c>
      <c r="AF95" s="170">
        <f>IF(ISERROR(Data4!AM$94),0,Data4!AM$94)</f>
        <v>0</v>
      </c>
      <c r="AG95" s="170">
        <f>IF(ISERROR(Data4!AN$94),0,Data4!AN$94)</f>
        <v>0</v>
      </c>
      <c r="AH95" s="170">
        <f>IF(ISERROR(Data4!AO$94),0,Data4!AO$94)</f>
        <v>0</v>
      </c>
      <c r="AI95" s="170">
        <f>IF(ISERROR(Data4!AP$94),0,Data4!AP$94)</f>
        <v>0</v>
      </c>
      <c r="AJ95" s="170">
        <f>IF(ISERROR(Data4!AQ$94),0,Data4!AQ$94)</f>
        <v>0</v>
      </c>
      <c r="AO95" s="3"/>
      <c r="AP95" s="3"/>
    </row>
    <row r="96" spans="2:42" hidden="1">
      <c r="B96" s="200" t="s">
        <v>350</v>
      </c>
      <c r="C96" s="182" t="str">
        <f>Data4!D$95</f>
        <v>-</v>
      </c>
      <c r="D96" s="66">
        <f>F96+NPV(FDN,G96:INDEX(G96:AJ96,PAL))</f>
        <v>0</v>
      </c>
      <c r="E96" s="170">
        <f t="shared" si="29"/>
        <v>0</v>
      </c>
      <c r="F96" s="170">
        <f>IF(ISERROR(Data4!M$95),0,Data4!M$95)</f>
        <v>0</v>
      </c>
      <c r="G96" s="170">
        <f>IF(ISERROR(Data4!N$95),0,Data4!N$95)</f>
        <v>0</v>
      </c>
      <c r="H96" s="170">
        <f>IF(ISERROR(Data4!O$95),0,Data4!O$95)</f>
        <v>0</v>
      </c>
      <c r="I96" s="170">
        <f>IF(ISERROR(Data4!P$95),0,Data4!P$95)</f>
        <v>0</v>
      </c>
      <c r="J96" s="170">
        <f>IF(ISERROR(Data4!Q$95),0,Data4!Q$95)</f>
        <v>0</v>
      </c>
      <c r="K96" s="170">
        <f>IF(ISERROR(Data4!R$95),0,Data4!R$95)</f>
        <v>0</v>
      </c>
      <c r="L96" s="170">
        <f>IF(ISERROR(Data4!S$95),0,Data4!S$95)</f>
        <v>0</v>
      </c>
      <c r="M96" s="170">
        <f>IF(ISERROR(Data4!T$95),0,Data4!T$95)</f>
        <v>0</v>
      </c>
      <c r="N96" s="170">
        <f>IF(ISERROR(Data4!U$95),0,Data4!U$95)</f>
        <v>0</v>
      </c>
      <c r="O96" s="170">
        <f>IF(ISERROR(Data4!V$95),0,Data4!V$95)</f>
        <v>0</v>
      </c>
      <c r="P96" s="170">
        <f>IF(ISERROR(Data4!W$95),0,Data4!W$95)</f>
        <v>0</v>
      </c>
      <c r="Q96" s="170">
        <f>IF(ISERROR(Data4!X$95),0,Data4!X$95)</f>
        <v>0</v>
      </c>
      <c r="R96" s="170">
        <f>IF(ISERROR(Data4!Y$95),0,Data4!Y$95)</f>
        <v>0</v>
      </c>
      <c r="S96" s="170">
        <f>IF(ISERROR(Data4!Z$95),0,Data4!Z$95)</f>
        <v>0</v>
      </c>
      <c r="T96" s="170">
        <f>IF(ISERROR(Data4!AA$95),0,Data4!AA$95)</f>
        <v>0</v>
      </c>
      <c r="U96" s="170">
        <f>IF(ISERROR(Data4!AB$95),0,Data4!AB$95)</f>
        <v>0</v>
      </c>
      <c r="V96" s="170">
        <f>IF(ISERROR(Data4!AC$95),0,Data4!AC$95)</f>
        <v>0</v>
      </c>
      <c r="W96" s="170">
        <f>IF(ISERROR(Data4!AD$95),0,Data4!AD$95)</f>
        <v>0</v>
      </c>
      <c r="X96" s="170">
        <f>IF(ISERROR(Data4!AE$95),0,Data4!AE$95)</f>
        <v>0</v>
      </c>
      <c r="Y96" s="170">
        <f>IF(ISERROR(Data4!AF$95),0,Data4!AF$95)</f>
        <v>0</v>
      </c>
      <c r="Z96" s="170">
        <f>IF(ISERROR(Data4!AG$95),0,Data4!AG$95)</f>
        <v>0</v>
      </c>
      <c r="AA96" s="170">
        <f>IF(ISERROR(Data4!AH$95),0,Data4!AH$95)</f>
        <v>0</v>
      </c>
      <c r="AB96" s="170">
        <f>IF(ISERROR(Data4!AI$95),0,Data4!AI$95)</f>
        <v>0</v>
      </c>
      <c r="AC96" s="170">
        <f>IF(ISERROR(Data4!AJ$95),0,Data4!AJ$95)</f>
        <v>0</v>
      </c>
      <c r="AD96" s="170">
        <f>IF(ISERROR(Data4!AK$95),0,Data4!AK$95)</f>
        <v>0</v>
      </c>
      <c r="AE96" s="170">
        <f>IF(ISERROR(Data4!AL$95),0,Data4!AL$95)</f>
        <v>0</v>
      </c>
      <c r="AF96" s="170">
        <f>IF(ISERROR(Data4!AM$95),0,Data4!AM$95)</f>
        <v>0</v>
      </c>
      <c r="AG96" s="170">
        <f>IF(ISERROR(Data4!AN$95),0,Data4!AN$95)</f>
        <v>0</v>
      </c>
      <c r="AH96" s="170">
        <f>IF(ISERROR(Data4!AO$95),0,Data4!AO$95)</f>
        <v>0</v>
      </c>
      <c r="AI96" s="170">
        <f>IF(ISERROR(Data4!AP$95),0,Data4!AP$95)</f>
        <v>0</v>
      </c>
      <c r="AJ96" s="170">
        <f>IF(ISERROR(Data4!AQ$95),0,Data4!AQ$95)</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Data4!D$97</f>
        <v>-</v>
      </c>
      <c r="D98" s="66">
        <f>F98+NPV(FDN,G98:INDEX(G98:AJ98,PAL))</f>
        <v>0</v>
      </c>
      <c r="E98" s="66">
        <f>SUMIF($F$5:$AJ$5,"&lt;="&amp;PAL,$F98:$AJ98)</f>
        <v>0</v>
      </c>
      <c r="F98" s="170">
        <f>IF(ISERROR(Data4!M$97),0,Data4!M$97)</f>
        <v>0</v>
      </c>
      <c r="G98" s="170">
        <f>IF(ISERROR(Data4!N$97),0,Data4!N$97)</f>
        <v>0</v>
      </c>
      <c r="H98" s="170">
        <f>IF(ISERROR(Data4!O$97),0,Data4!O$97)</f>
        <v>0</v>
      </c>
      <c r="I98" s="170">
        <f>IF(ISERROR(Data4!P$97),0,Data4!P$97)</f>
        <v>0</v>
      </c>
      <c r="J98" s="170">
        <f>IF(ISERROR(Data4!Q$97),0,Data4!Q$97)</f>
        <v>0</v>
      </c>
      <c r="K98" s="170">
        <f>IF(ISERROR(Data4!R$97),0,Data4!R$97)</f>
        <v>0</v>
      </c>
      <c r="L98" s="170">
        <f>IF(ISERROR(Data4!S$97),0,Data4!S$97)</f>
        <v>0</v>
      </c>
      <c r="M98" s="170">
        <f>IF(ISERROR(Data4!T$97),0,Data4!T$97)</f>
        <v>0</v>
      </c>
      <c r="N98" s="170">
        <f>IF(ISERROR(Data4!U$97),0,Data4!U$97)</f>
        <v>0</v>
      </c>
      <c r="O98" s="170">
        <f>IF(ISERROR(Data4!V$97),0,Data4!V$97)</f>
        <v>0</v>
      </c>
      <c r="P98" s="170">
        <f>IF(ISERROR(Data4!W$97),0,Data4!W$97)</f>
        <v>0</v>
      </c>
      <c r="Q98" s="170">
        <f>IF(ISERROR(Data4!X$97),0,Data4!X$97)</f>
        <v>0</v>
      </c>
      <c r="R98" s="170">
        <f>IF(ISERROR(Data4!Y$97),0,Data4!Y$97)</f>
        <v>0</v>
      </c>
      <c r="S98" s="170">
        <f>IF(ISERROR(Data4!Z$97),0,Data4!Z$97)</f>
        <v>0</v>
      </c>
      <c r="T98" s="170">
        <f>IF(ISERROR(Data4!AA$97),0,Data4!AA$97)</f>
        <v>0</v>
      </c>
      <c r="U98" s="170">
        <f>IF(ISERROR(Data4!AB$97),0,Data4!AB$97)</f>
        <v>0</v>
      </c>
      <c r="V98" s="170">
        <f>IF(ISERROR(Data4!AC$97),0,Data4!AC$97)</f>
        <v>0</v>
      </c>
      <c r="W98" s="170">
        <f>IF(ISERROR(Data4!AD$97),0,Data4!AD$97)</f>
        <v>0</v>
      </c>
      <c r="X98" s="170">
        <f>IF(ISERROR(Data4!AE$97),0,Data4!AE$97)</f>
        <v>0</v>
      </c>
      <c r="Y98" s="170">
        <f>IF(ISERROR(Data4!AF$97),0,Data4!AF$97)</f>
        <v>0</v>
      </c>
      <c r="Z98" s="170">
        <f>IF(ISERROR(Data4!AG$97),0,Data4!AG$97)</f>
        <v>0</v>
      </c>
      <c r="AA98" s="170">
        <f>IF(ISERROR(Data4!AH$97),0,Data4!AH$97)</f>
        <v>0</v>
      </c>
      <c r="AB98" s="170">
        <f>IF(ISERROR(Data4!AI$97),0,Data4!AI$97)</f>
        <v>0</v>
      </c>
      <c r="AC98" s="170">
        <f>IF(ISERROR(Data4!AJ$97),0,Data4!AJ$97)</f>
        <v>0</v>
      </c>
      <c r="AD98" s="170">
        <f>IF(ISERROR(Data4!AK$97),0,Data4!AK$97)</f>
        <v>0</v>
      </c>
      <c r="AE98" s="170">
        <f>IF(ISERROR(Data4!AL$97),0,Data4!AL$97)</f>
        <v>0</v>
      </c>
      <c r="AF98" s="170">
        <f>IF(ISERROR(Data4!AM$97),0,Data4!AM$97)</f>
        <v>0</v>
      </c>
      <c r="AG98" s="170">
        <f>IF(ISERROR(Data4!AN$97),0,Data4!AN$97)</f>
        <v>0</v>
      </c>
      <c r="AH98" s="170">
        <f>IF(ISERROR(Data4!AO$97),0,Data4!AO$97)</f>
        <v>0</v>
      </c>
      <c r="AI98" s="170">
        <f>IF(ISERROR(Data4!AP$97),0,Data4!AP$97)</f>
        <v>0</v>
      </c>
      <c r="AJ98" s="170">
        <f>IF(ISERROR(Data4!AQ$97),0,Data4!AQ$97)</f>
        <v>0</v>
      </c>
      <c r="AO98" s="3"/>
      <c r="AP98" s="3"/>
    </row>
    <row r="99" spans="2:42" hidden="1">
      <c r="B99" s="200" t="s">
        <v>352</v>
      </c>
      <c r="C99" s="182" t="str">
        <f>Data4!D$98</f>
        <v>-</v>
      </c>
      <c r="D99" s="66">
        <f>F99+NPV(FDN,G99:INDEX(G99:AJ99,PAL))</f>
        <v>0</v>
      </c>
      <c r="E99" s="66">
        <f>SUMIF($F$5:$AJ$5,"&lt;="&amp;PAL,$F99:$AJ99)</f>
        <v>0</v>
      </c>
      <c r="F99" s="170">
        <f>IF(ISERROR(Data4!M$98),0,Data4!M$98)</f>
        <v>0</v>
      </c>
      <c r="G99" s="170">
        <f>IF(ISERROR(Data4!N$98),0,Data4!N$98)</f>
        <v>0</v>
      </c>
      <c r="H99" s="170">
        <f>IF(ISERROR(Data4!O$98),0,Data4!O$98)</f>
        <v>0</v>
      </c>
      <c r="I99" s="170">
        <f>IF(ISERROR(Data4!P$98),0,Data4!P$98)</f>
        <v>0</v>
      </c>
      <c r="J99" s="170">
        <f>IF(ISERROR(Data4!Q$98),0,Data4!Q$98)</f>
        <v>0</v>
      </c>
      <c r="K99" s="170">
        <f>IF(ISERROR(Data4!R$98),0,Data4!R$98)</f>
        <v>0</v>
      </c>
      <c r="L99" s="170">
        <f>IF(ISERROR(Data4!S$98),0,Data4!S$98)</f>
        <v>0</v>
      </c>
      <c r="M99" s="170">
        <f>IF(ISERROR(Data4!T$98),0,Data4!T$98)</f>
        <v>0</v>
      </c>
      <c r="N99" s="170">
        <f>IF(ISERROR(Data4!U$98),0,Data4!U$98)</f>
        <v>0</v>
      </c>
      <c r="O99" s="170">
        <f>IF(ISERROR(Data4!V$98),0,Data4!V$98)</f>
        <v>0</v>
      </c>
      <c r="P99" s="170">
        <f>IF(ISERROR(Data4!W$98),0,Data4!W$98)</f>
        <v>0</v>
      </c>
      <c r="Q99" s="170">
        <f>IF(ISERROR(Data4!X$98),0,Data4!X$98)</f>
        <v>0</v>
      </c>
      <c r="R99" s="170">
        <f>IF(ISERROR(Data4!Y$98),0,Data4!Y$98)</f>
        <v>0</v>
      </c>
      <c r="S99" s="170">
        <f>IF(ISERROR(Data4!Z$98),0,Data4!Z$98)</f>
        <v>0</v>
      </c>
      <c r="T99" s="170">
        <f>IF(ISERROR(Data4!AA$98),0,Data4!AA$98)</f>
        <v>0</v>
      </c>
      <c r="U99" s="170">
        <f>IF(ISERROR(Data4!AB$98),0,Data4!AB$98)</f>
        <v>0</v>
      </c>
      <c r="V99" s="170">
        <f>IF(ISERROR(Data4!AC$98),0,Data4!AC$98)</f>
        <v>0</v>
      </c>
      <c r="W99" s="170">
        <f>IF(ISERROR(Data4!AD$98),0,Data4!AD$98)</f>
        <v>0</v>
      </c>
      <c r="X99" s="170">
        <f>IF(ISERROR(Data4!AE$98),0,Data4!AE$98)</f>
        <v>0</v>
      </c>
      <c r="Y99" s="170">
        <f>IF(ISERROR(Data4!AF$98),0,Data4!AF$98)</f>
        <v>0</v>
      </c>
      <c r="Z99" s="170">
        <f>IF(ISERROR(Data4!AG$98),0,Data4!AG$98)</f>
        <v>0</v>
      </c>
      <c r="AA99" s="170">
        <f>IF(ISERROR(Data4!AH$98),0,Data4!AH$98)</f>
        <v>0</v>
      </c>
      <c r="AB99" s="170">
        <f>IF(ISERROR(Data4!AI$98),0,Data4!AI$98)</f>
        <v>0</v>
      </c>
      <c r="AC99" s="170">
        <f>IF(ISERROR(Data4!AJ$98),0,Data4!AJ$98)</f>
        <v>0</v>
      </c>
      <c r="AD99" s="170">
        <f>IF(ISERROR(Data4!AK$98),0,Data4!AK$98)</f>
        <v>0</v>
      </c>
      <c r="AE99" s="170">
        <f>IF(ISERROR(Data4!AL$98),0,Data4!AL$98)</f>
        <v>0</v>
      </c>
      <c r="AF99" s="170">
        <f>IF(ISERROR(Data4!AM$98),0,Data4!AM$98)</f>
        <v>0</v>
      </c>
      <c r="AG99" s="170">
        <f>IF(ISERROR(Data4!AN$98),0,Data4!AN$98)</f>
        <v>0</v>
      </c>
      <c r="AH99" s="170">
        <f>IF(ISERROR(Data4!AO$98),0,Data4!AO$98)</f>
        <v>0</v>
      </c>
      <c r="AI99" s="170">
        <f>IF(ISERROR(Data4!AP$98),0,Data4!AP$98)</f>
        <v>0</v>
      </c>
      <c r="AJ99" s="170">
        <f>IF(ISERROR(Data4!AQ$98),0,Data4!AQ$98)</f>
        <v>0</v>
      </c>
      <c r="AO99" s="3"/>
      <c r="AP99" s="3"/>
    </row>
    <row r="100" spans="2:42" hidden="1">
      <c r="B100" s="200" t="s">
        <v>353</v>
      </c>
      <c r="C100" s="182" t="str">
        <f>Data4!D$99</f>
        <v>-</v>
      </c>
      <c r="D100" s="66">
        <f>F100+NPV(FDN,G100:INDEX(G100:AJ100,PAL))</f>
        <v>0</v>
      </c>
      <c r="E100" s="66">
        <f>SUMIF($F$5:$AJ$5,"&lt;="&amp;PAL,$F100:$AJ100)</f>
        <v>0</v>
      </c>
      <c r="F100" s="170">
        <f>IF(ISERROR(Data4!M$99),0,Data4!M$99)</f>
        <v>0</v>
      </c>
      <c r="G100" s="170">
        <f>IF(ISERROR(Data4!N$99),0,Data4!N$99)</f>
        <v>0</v>
      </c>
      <c r="H100" s="170">
        <f>IF(ISERROR(Data4!O$99),0,Data4!O$99)</f>
        <v>0</v>
      </c>
      <c r="I100" s="170">
        <f>IF(ISERROR(Data4!P$99),0,Data4!P$99)</f>
        <v>0</v>
      </c>
      <c r="J100" s="170">
        <f>IF(ISERROR(Data4!Q$99),0,Data4!Q$99)</f>
        <v>0</v>
      </c>
      <c r="K100" s="170">
        <f>IF(ISERROR(Data4!R$99),0,Data4!R$99)</f>
        <v>0</v>
      </c>
      <c r="L100" s="170">
        <f>IF(ISERROR(Data4!S$99),0,Data4!S$99)</f>
        <v>0</v>
      </c>
      <c r="M100" s="170">
        <f>IF(ISERROR(Data4!T$99),0,Data4!T$99)</f>
        <v>0</v>
      </c>
      <c r="N100" s="170">
        <f>IF(ISERROR(Data4!U$99),0,Data4!U$99)</f>
        <v>0</v>
      </c>
      <c r="O100" s="170">
        <f>IF(ISERROR(Data4!V$99),0,Data4!V$99)</f>
        <v>0</v>
      </c>
      <c r="P100" s="170">
        <f>IF(ISERROR(Data4!W$99),0,Data4!W$99)</f>
        <v>0</v>
      </c>
      <c r="Q100" s="170">
        <f>IF(ISERROR(Data4!X$99),0,Data4!X$99)</f>
        <v>0</v>
      </c>
      <c r="R100" s="170">
        <f>IF(ISERROR(Data4!Y$99),0,Data4!Y$99)</f>
        <v>0</v>
      </c>
      <c r="S100" s="170">
        <f>IF(ISERROR(Data4!Z$99),0,Data4!Z$99)</f>
        <v>0</v>
      </c>
      <c r="T100" s="170">
        <f>IF(ISERROR(Data4!AA$99),0,Data4!AA$99)</f>
        <v>0</v>
      </c>
      <c r="U100" s="170">
        <f>IF(ISERROR(Data4!AB$99),0,Data4!AB$99)</f>
        <v>0</v>
      </c>
      <c r="V100" s="170">
        <f>IF(ISERROR(Data4!AC$99),0,Data4!AC$99)</f>
        <v>0</v>
      </c>
      <c r="W100" s="170">
        <f>IF(ISERROR(Data4!AD$99),0,Data4!AD$99)</f>
        <v>0</v>
      </c>
      <c r="X100" s="170">
        <f>IF(ISERROR(Data4!AE$99),0,Data4!AE$99)</f>
        <v>0</v>
      </c>
      <c r="Y100" s="170">
        <f>IF(ISERROR(Data4!AF$99),0,Data4!AF$99)</f>
        <v>0</v>
      </c>
      <c r="Z100" s="170">
        <f>IF(ISERROR(Data4!AG$99),0,Data4!AG$99)</f>
        <v>0</v>
      </c>
      <c r="AA100" s="170">
        <f>IF(ISERROR(Data4!AH$99),0,Data4!AH$99)</f>
        <v>0</v>
      </c>
      <c r="AB100" s="170">
        <f>IF(ISERROR(Data4!AI$99),0,Data4!AI$99)</f>
        <v>0</v>
      </c>
      <c r="AC100" s="170">
        <f>IF(ISERROR(Data4!AJ$99),0,Data4!AJ$99)</f>
        <v>0</v>
      </c>
      <c r="AD100" s="170">
        <f>IF(ISERROR(Data4!AK$99),0,Data4!AK$99)</f>
        <v>0</v>
      </c>
      <c r="AE100" s="170">
        <f>IF(ISERROR(Data4!AL$99),0,Data4!AL$99)</f>
        <v>0</v>
      </c>
      <c r="AF100" s="170">
        <f>IF(ISERROR(Data4!AM$99),0,Data4!AM$99)</f>
        <v>0</v>
      </c>
      <c r="AG100" s="170">
        <f>IF(ISERROR(Data4!AN$99),0,Data4!AN$99)</f>
        <v>0</v>
      </c>
      <c r="AH100" s="170">
        <f>IF(ISERROR(Data4!AO$99),0,Data4!AO$99)</f>
        <v>0</v>
      </c>
      <c r="AI100" s="170">
        <f>IF(ISERROR(Data4!AP$99),0,Data4!AP$99)</f>
        <v>0</v>
      </c>
      <c r="AJ100" s="170">
        <f>IF(ISERROR(Data4!AQ$99),0,Data4!AQ$99)</f>
        <v>0</v>
      </c>
      <c r="AO100" s="3"/>
      <c r="AP100" s="3"/>
    </row>
  </sheetData>
  <sheetProtection algorithmName="SHA-512" hashValue="rrlaV0Xl0lkYeRs93wCA28FWEIHKMI8YyYbs8yMuGQdwMtNECqS0ewdt4t6z0inHES4YtPEBbjc/W9Iew0n1xQ==" saltValue="MqCeIck8PeKZHt1uOWGlyg==" spinCount="100000" sheet="1" objects="1" scenarios="1"/>
  <mergeCells count="5">
    <mergeCell ref="B86:C86"/>
    <mergeCell ref="C2:E2"/>
    <mergeCell ref="C3:E3"/>
    <mergeCell ref="C4:E4"/>
    <mergeCell ref="AP4:AY4"/>
  </mergeCells>
  <conditionalFormatting sqref="B7:C48 B56:C56 B49:B55 B57:B59">
    <cfRule type="expression" dxfId="39" priority="4" stopIfTrue="1">
      <formula>$AO7=1</formula>
    </cfRule>
  </conditionalFormatting>
  <conditionalFormatting sqref="C4:E4">
    <cfRule type="expression" dxfId="38" priority="3" stopIfTrue="1">
      <formula>LEN($C$4)&gt;0</formula>
    </cfRule>
  </conditionalFormatting>
  <conditionalFormatting sqref="B88:C100">
    <cfRule type="expression" dxfId="37" priority="5" stopIfTrue="1">
      <formula>#REF!=1</formula>
    </cfRule>
  </conditionalFormatting>
  <conditionalFormatting sqref="C57:C59">
    <cfRule type="expression" dxfId="3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8" t="str">
        <f>UPPER('1'!M36)&amp;"
"&amp;UPPER('1'!M37)</f>
        <v xml:space="preserve">PAPILDOMAS INVESTAVIMO OBJEKTAS (C)
</v>
      </c>
      <c r="D2" s="698"/>
      <c r="E2" s="698"/>
    </row>
    <row r="3" spans="2:55" ht="26.25" customHeight="1" thickBot="1">
      <c r="B3" s="166"/>
      <c r="C3" s="699" t="s">
        <v>539</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1">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1"/>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1"/>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1"/>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1"/>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1"/>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1"/>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2">ROUND(SUM(G57:G59),0)</f>
        <v>0</v>
      </c>
      <c r="H56" s="171">
        <f t="shared" si="22"/>
        <v>0</v>
      </c>
      <c r="I56" s="171">
        <f t="shared" si="22"/>
        <v>0</v>
      </c>
      <c r="J56" s="171">
        <f t="shared" si="22"/>
        <v>0</v>
      </c>
      <c r="K56" s="171">
        <f t="shared" si="22"/>
        <v>0</v>
      </c>
      <c r="L56" s="171">
        <f t="shared" si="22"/>
        <v>0</v>
      </c>
      <c r="M56" s="171">
        <f t="shared" si="22"/>
        <v>0</v>
      </c>
      <c r="N56" s="171">
        <f t="shared" si="22"/>
        <v>0</v>
      </c>
      <c r="O56" s="171">
        <f t="shared" si="22"/>
        <v>0</v>
      </c>
      <c r="P56" s="171">
        <f t="shared" si="22"/>
        <v>0</v>
      </c>
      <c r="Q56" s="171">
        <f t="shared" si="22"/>
        <v>0</v>
      </c>
      <c r="R56" s="171">
        <f t="shared" si="22"/>
        <v>0</v>
      </c>
      <c r="S56" s="171">
        <f t="shared" si="22"/>
        <v>0</v>
      </c>
      <c r="T56" s="171">
        <f t="shared" si="22"/>
        <v>0</v>
      </c>
      <c r="U56" s="171">
        <f t="shared" si="22"/>
        <v>0</v>
      </c>
      <c r="V56" s="171">
        <f t="shared" si="22"/>
        <v>0</v>
      </c>
      <c r="W56" s="171">
        <f t="shared" si="22"/>
        <v>0</v>
      </c>
      <c r="X56" s="171">
        <f t="shared" si="22"/>
        <v>0</v>
      </c>
      <c r="Y56" s="171">
        <f t="shared" si="22"/>
        <v>0</v>
      </c>
      <c r="Z56" s="171">
        <f t="shared" si="22"/>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 t="shared" ref="AO57:AO59" si="23">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 t="shared" si="23"/>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513"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hidden="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SUMPRODUCT(F$16:F$20,Data1!$E$63:$E$67)-SUMPRODUCT(F$8:F$15,Data1!$E$55:$E$62)-SUMPRODUCT(F$23:F$28,Data1!$E$70:$E$75)+F47</f>
        <v>0</v>
      </c>
      <c r="G75" s="66">
        <f>SUMPRODUCT(G$16:G$20,Data1!$E$63:$E$67)-SUMPRODUCT(G$8:G$15,Data1!$E$55:$E$62)-SUMPRODUCT(G$23:G$28,Data1!$E$70:$E$75)+G47</f>
        <v>0</v>
      </c>
      <c r="H75" s="66">
        <f>SUMPRODUCT(H$16:H$20,Data1!$E$63:$E$67)-SUMPRODUCT(H$8:H$15,Data1!$E$55:$E$62)-SUMPRODUCT(H$23:H$28,Data1!$E$70:$E$75)+H47</f>
        <v>0</v>
      </c>
      <c r="I75" s="66">
        <f>SUMPRODUCT(I$16:I$20,Data1!$E$63:$E$67)-SUMPRODUCT(I$8:I$15,Data1!$E$55:$E$62)-SUMPRODUCT(I$23:I$28,Data1!$E$70:$E$75)+I47</f>
        <v>0</v>
      </c>
      <c r="J75" s="66">
        <f>SUMPRODUCT(J$16:J$20,Data1!$E$63:$E$67)-SUMPRODUCT(J$8:J$15,Data1!$E$55:$E$62)-SUMPRODUCT(J$23:J$28,Data1!$E$70:$E$75)+J47</f>
        <v>0</v>
      </c>
      <c r="K75" s="66">
        <f>SUMPRODUCT(K$16:K$20,Data1!$E$63:$E$67)-SUMPRODUCT(K$8:K$15,Data1!$E$55:$E$62)-SUMPRODUCT(K$23:K$28,Data1!$E$70:$E$75)+K47</f>
        <v>0</v>
      </c>
      <c r="L75" s="66">
        <f>SUMPRODUCT(L$16:L$20,Data1!$E$63:$E$67)-SUMPRODUCT(L$8:L$15,Data1!$E$55:$E$62)-SUMPRODUCT(L$23:L$28,Data1!$E$70:$E$75)+L47</f>
        <v>0</v>
      </c>
      <c r="M75" s="66">
        <f>SUMPRODUCT(M$16:M$20,Data1!$E$63:$E$67)-SUMPRODUCT(M$8:M$15,Data1!$E$55:$E$62)-SUMPRODUCT(M$23:M$28,Data1!$E$70:$E$75)+M47</f>
        <v>0</v>
      </c>
      <c r="N75" s="66">
        <f>SUMPRODUCT(N$16:N$20,Data1!$E$63:$E$67)-SUMPRODUCT(N$8:N$15,Data1!$E$55:$E$62)-SUMPRODUCT(N$23:N$28,Data1!$E$70:$E$75)+N47</f>
        <v>0</v>
      </c>
      <c r="O75" s="66">
        <f>SUMPRODUCT(O$16:O$20,Data1!$E$63:$E$67)-SUMPRODUCT(O$8:O$15,Data1!$E$55:$E$62)-SUMPRODUCT(O$23:O$28,Data1!$E$70:$E$75)+O47</f>
        <v>0</v>
      </c>
      <c r="P75" s="66">
        <f>SUMPRODUCT(P$16:P$20,Data1!$E$63:$E$67)-SUMPRODUCT(P$8:P$15,Data1!$E$55:$E$62)-SUMPRODUCT(P$23:P$28,Data1!$E$70:$E$75)+P47</f>
        <v>0</v>
      </c>
      <c r="Q75" s="66">
        <f>SUMPRODUCT(Q$16:Q$20,Data1!$E$63:$E$67)-SUMPRODUCT(Q$8:Q$15,Data1!$E$55:$E$62)-SUMPRODUCT(Q$23:Q$28,Data1!$E$70:$E$75)+Q47</f>
        <v>0</v>
      </c>
      <c r="R75" s="66">
        <f>SUMPRODUCT(R$16:R$20,Data1!$E$63:$E$67)-SUMPRODUCT(R$8:R$15,Data1!$E$55:$E$62)-SUMPRODUCT(R$23:R$28,Data1!$E$70:$E$75)+R47</f>
        <v>0</v>
      </c>
      <c r="S75" s="66">
        <f>SUMPRODUCT(S$16:S$20,Data1!$E$63:$E$67)-SUMPRODUCT(S$8:S$15,Data1!$E$55:$E$62)-SUMPRODUCT(S$23:S$28,Data1!$E$70:$E$75)+S47</f>
        <v>0</v>
      </c>
      <c r="T75" s="66">
        <f>SUMPRODUCT(T$16:T$20,Data1!$E$63:$E$67)-SUMPRODUCT(T$8:T$15,Data1!$E$55:$E$62)-SUMPRODUCT(T$23:T$28,Data1!$E$70:$E$75)+T47</f>
        <v>0</v>
      </c>
      <c r="U75" s="66">
        <f>SUMPRODUCT(U$16:U$20,Data1!$E$63:$E$67)-SUMPRODUCT(U$8:U$15,Data1!$E$55:$E$62)-SUMPRODUCT(U$23:U$28,Data1!$E$70:$E$75)+U47</f>
        <v>0</v>
      </c>
      <c r="V75" s="66">
        <f>SUMPRODUCT(V$16:V$20,Data1!$E$63:$E$67)-SUMPRODUCT(V$8:V$15,Data1!$E$55:$E$62)-SUMPRODUCT(V$23:V$28,Data1!$E$70:$E$75)+V47</f>
        <v>0</v>
      </c>
      <c r="W75" s="66">
        <f>SUMPRODUCT(W$16:W$20,Data1!$E$63:$E$67)-SUMPRODUCT(W$8:W$15,Data1!$E$55:$E$62)-SUMPRODUCT(W$23:W$28,Data1!$E$70:$E$75)+W47</f>
        <v>0</v>
      </c>
      <c r="X75" s="66">
        <f>SUMPRODUCT(X$16:X$20,Data1!$E$63:$E$67)-SUMPRODUCT(X$8:X$15,Data1!$E$55:$E$62)-SUMPRODUCT(X$23:X$28,Data1!$E$70:$E$75)+X47</f>
        <v>0</v>
      </c>
      <c r="Y75" s="66">
        <f>SUMPRODUCT(Y$16:Y$20,Data1!$E$63:$E$67)-SUMPRODUCT(Y$8:Y$15,Data1!$E$55:$E$62)-SUMPRODUCT(Y$23:Y$28,Data1!$E$70:$E$75)+Y47</f>
        <v>0</v>
      </c>
      <c r="Z75" s="66">
        <f>SUMPRODUCT(Z$16:Z$20,Data1!$E$63:$E$67)-SUMPRODUCT(Z$8:Z$15,Data1!$E$55:$E$62)-SUMPRODUCT(Z$23:Z$28,Data1!$E$70:$E$75)+Z47</f>
        <v>0</v>
      </c>
      <c r="AA75" s="66">
        <f>SUMPRODUCT(AA$16:AA$20,Data1!$E$63:$E$67)-SUMPRODUCT(AA$8:AA$15,Data1!$E$55:$E$62)-SUMPRODUCT(AA$23:AA$28,Data1!$E$70:$E$75)+AA47</f>
        <v>0</v>
      </c>
      <c r="AB75" s="66">
        <f>SUMPRODUCT(AB$16:AB$20,Data1!$E$63:$E$67)-SUMPRODUCT(AB$8:AB$15,Data1!$E$55:$E$62)-SUMPRODUCT(AB$23:AB$28,Data1!$E$70:$E$75)+AB47</f>
        <v>0</v>
      </c>
      <c r="AC75" s="66">
        <f>SUMPRODUCT(AC$16:AC$20,Data1!$E$63:$E$67)-SUMPRODUCT(AC$8:AC$15,Data1!$E$55:$E$62)-SUMPRODUCT(AC$23:AC$28,Data1!$E$70:$E$75)+AC47</f>
        <v>0</v>
      </c>
      <c r="AD75" s="66">
        <f>SUMPRODUCT(AD$16:AD$20,Data1!$E$63:$E$67)-SUMPRODUCT(AD$8:AD$15,Data1!$E$55:$E$62)-SUMPRODUCT(AD$23:AD$28,Data1!$E$70:$E$75)+AD47</f>
        <v>0</v>
      </c>
      <c r="AE75" s="66">
        <f>SUMPRODUCT(AE$16:AE$20,Data1!$E$63:$E$67)-SUMPRODUCT(AE$8:AE$15,Data1!$E$55:$E$62)-SUMPRODUCT(AE$23:AE$28,Data1!$E$70:$E$75)+AE47</f>
        <v>0</v>
      </c>
      <c r="AF75" s="66">
        <f>SUMPRODUCT(AF$16:AF$20,Data1!$E$63:$E$67)-SUMPRODUCT(AF$8:AF$15,Data1!$E$55:$E$62)-SUMPRODUCT(AF$23:AF$28,Data1!$E$70:$E$75)+AF47</f>
        <v>0</v>
      </c>
      <c r="AG75" s="66">
        <f>SUMPRODUCT(AG$16:AG$20,Data1!$E$63:$E$67)-SUMPRODUCT(AG$8:AG$15,Data1!$E$55:$E$62)-SUMPRODUCT(AG$23:AG$28,Data1!$E$70:$E$75)+AG47</f>
        <v>0</v>
      </c>
      <c r="AH75" s="66">
        <f>SUMPRODUCT(AH$16:AH$20,Data1!$E$63:$E$67)-SUMPRODUCT(AH$8:AH$15,Data1!$E$55:$E$62)-SUMPRODUCT(AH$23:AH$28,Data1!$E$70:$E$75)+AH47</f>
        <v>0</v>
      </c>
      <c r="AI75" s="66">
        <f>SUMPRODUCT(AI$16:AI$20,Data1!$E$63:$E$67)-SUMPRODUCT(AI$8:AI$15,Data1!$E$55:$E$62)-SUMPRODUCT(AI$23:AI$28,Data1!$E$70:$E$75)+AI47</f>
        <v>0</v>
      </c>
      <c r="AJ75" s="66">
        <f>SUMPRODUCT(AJ$16:AJ$20,Data1!$E$63:$E$67)-SUMPRODUCT(AJ$8:AJ$15,Data1!$E$55:$E$62)-SUMPRODUCT(AJ$23:AJ$28,Data1!$E$70:$E$75)+AJ47</f>
        <v>0</v>
      </c>
    </row>
    <row r="76" spans="3:36" hidden="1">
      <c r="C76" s="69" t="str">
        <f>IF(Kalba="EN",Data2!C98,Data2!B98)</f>
        <v>Konvertuota investicijų (A.) GDV</v>
      </c>
      <c r="D76" s="72">
        <f>SUMPRODUCT(AM8:AM15,Data1!E55:E62)</f>
        <v>0</v>
      </c>
    </row>
    <row r="77" spans="3:36" hidden="1">
      <c r="C77" s="69" t="str">
        <f>IF(Kalba="EN",Data2!C99,Data2!B99)</f>
        <v>Konvertuota investicijų likutinės vertės (B.) GDV</v>
      </c>
      <c r="D77" s="72">
        <f>PRODUCT(AM16,Data1!E63)</f>
        <v>0</v>
      </c>
    </row>
    <row r="78" spans="3:36" hidden="1">
      <c r="C78" s="69" t="str">
        <f>IF(Kalba="EN",Data2!C100,Data2!B100)</f>
        <v>Konvertuota veiklos pajamų (C.) GDV</v>
      </c>
      <c r="D78" s="72">
        <f>SUMPRODUCT(AM18:AM20,Data1!E65:E67)</f>
        <v>0</v>
      </c>
    </row>
    <row r="79" spans="3:36" hidden="1">
      <c r="C79" s="69" t="str">
        <f>IF(Kalba="EN",Data2!C101,Data2!B101)</f>
        <v>Konvertuota veiklos išlaidų (D.1.) GDV</v>
      </c>
      <c r="D79" s="72">
        <f>SUMPRODUCT(AM23:AM28,Data1!E70:E75)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Data4!D$174</f>
        <v>-</v>
      </c>
      <c r="D90" s="170">
        <f>F90+NPV(FDN,G90:INDEX(G90:AJ90,PAL))</f>
        <v>0</v>
      </c>
      <c r="E90" s="170">
        <f t="shared" ref="E90:E96" si="29">SUMIF($F$5:$AJ$5,"&lt;="&amp;PAL,$F90:$AJ90)</f>
        <v>0</v>
      </c>
      <c r="F90" s="170">
        <f>IF(ISERROR(Data4!M$174),0,Data4!M$174)</f>
        <v>0</v>
      </c>
      <c r="G90" s="170">
        <f>IF(ISERROR(Data4!N$174),0,Data4!N$174)</f>
        <v>0</v>
      </c>
      <c r="H90" s="170">
        <f>IF(ISERROR(Data4!O$174),0,Data4!O$174)</f>
        <v>0</v>
      </c>
      <c r="I90" s="170">
        <f>IF(ISERROR(Data4!P$174),0,Data4!P$174)</f>
        <v>0</v>
      </c>
      <c r="J90" s="170">
        <f>IF(ISERROR(Data4!Q$174),0,Data4!Q$174)</f>
        <v>0</v>
      </c>
      <c r="K90" s="170">
        <f>IF(ISERROR(Data4!R$174),0,Data4!R$174)</f>
        <v>0</v>
      </c>
      <c r="L90" s="170">
        <f>IF(ISERROR(Data4!S$174),0,Data4!S$174)</f>
        <v>0</v>
      </c>
      <c r="M90" s="170">
        <f>IF(ISERROR(Data4!T$174),0,Data4!T$174)</f>
        <v>0</v>
      </c>
      <c r="N90" s="170">
        <f>IF(ISERROR(Data4!U$174),0,Data4!U$174)</f>
        <v>0</v>
      </c>
      <c r="O90" s="170">
        <f>IF(ISERROR(Data4!V$174),0,Data4!V$174)</f>
        <v>0</v>
      </c>
      <c r="P90" s="170">
        <f>IF(ISERROR(Data4!W$174),0,Data4!W$174)</f>
        <v>0</v>
      </c>
      <c r="Q90" s="170">
        <f>IF(ISERROR(Data4!X$174),0,Data4!X$174)</f>
        <v>0</v>
      </c>
      <c r="R90" s="170">
        <f>IF(ISERROR(Data4!Y$174),0,Data4!Y$174)</f>
        <v>0</v>
      </c>
      <c r="S90" s="170">
        <f>IF(ISERROR(Data4!Z$174),0,Data4!Z$174)</f>
        <v>0</v>
      </c>
      <c r="T90" s="170">
        <f>IF(ISERROR(Data4!AA$174),0,Data4!AA$174)</f>
        <v>0</v>
      </c>
      <c r="U90" s="170">
        <f>IF(ISERROR(Data4!AB$174),0,Data4!AB$174)</f>
        <v>0</v>
      </c>
      <c r="V90" s="170">
        <f>IF(ISERROR(Data4!AC$174),0,Data4!AC$174)</f>
        <v>0</v>
      </c>
      <c r="W90" s="170">
        <f>IF(ISERROR(Data4!AD$174),0,Data4!AD$174)</f>
        <v>0</v>
      </c>
      <c r="X90" s="170">
        <f>IF(ISERROR(Data4!AE$174),0,Data4!AE$174)</f>
        <v>0</v>
      </c>
      <c r="Y90" s="170">
        <f>IF(ISERROR(Data4!AF$174),0,Data4!AF$174)</f>
        <v>0</v>
      </c>
      <c r="Z90" s="170">
        <f>IF(ISERROR(Data4!AG$174),0,Data4!AG$174)</f>
        <v>0</v>
      </c>
      <c r="AA90" s="170">
        <f>IF(ISERROR(Data4!AH$174),0,Data4!AH$174)</f>
        <v>0</v>
      </c>
      <c r="AB90" s="170">
        <f>IF(ISERROR(Data4!AI$174),0,Data4!AI$174)</f>
        <v>0</v>
      </c>
      <c r="AC90" s="170">
        <f>IF(ISERROR(Data4!AJ$174),0,Data4!AJ$174)</f>
        <v>0</v>
      </c>
      <c r="AD90" s="170">
        <f>IF(ISERROR(Data4!AK$174),0,Data4!AK$174)</f>
        <v>0</v>
      </c>
      <c r="AE90" s="170">
        <f>IF(ISERROR(Data4!AL$174),0,Data4!AL$174)</f>
        <v>0</v>
      </c>
      <c r="AF90" s="170">
        <f>IF(ISERROR(Data4!AM$174),0,Data4!AM$174)</f>
        <v>0</v>
      </c>
      <c r="AG90" s="170">
        <f>IF(ISERROR(Data4!AN$174),0,Data4!AN$174)</f>
        <v>0</v>
      </c>
      <c r="AH90" s="170">
        <f>IF(ISERROR(Data4!AO$174),0,Data4!AO$174)</f>
        <v>0</v>
      </c>
      <c r="AI90" s="170">
        <f>IF(ISERROR(Data4!AP$174),0,Data4!AP$174)</f>
        <v>0</v>
      </c>
      <c r="AJ90" s="170">
        <f>IF(ISERROR(Data4!AQ$174),0,Data4!AQ$174)</f>
        <v>0</v>
      </c>
      <c r="AO90" s="3"/>
      <c r="AP90" s="3"/>
    </row>
    <row r="91" spans="2:42" hidden="1">
      <c r="B91" s="200" t="s">
        <v>52</v>
      </c>
      <c r="C91" s="182" t="str">
        <f>Data4!D$175</f>
        <v>-</v>
      </c>
      <c r="D91" s="66">
        <f>F91+NPV(FDN,G91:INDEX(G91:AJ91,PAL))</f>
        <v>0</v>
      </c>
      <c r="E91" s="170">
        <f t="shared" si="29"/>
        <v>0</v>
      </c>
      <c r="F91" s="170">
        <f>IF(ISERROR(Data4!M$175),0,Data4!M$175)</f>
        <v>0</v>
      </c>
      <c r="G91" s="170">
        <f>IF(ISERROR(Data4!N$175),0,Data4!N$175)</f>
        <v>0</v>
      </c>
      <c r="H91" s="170">
        <f>IF(ISERROR(Data4!O$175),0,Data4!O$175)</f>
        <v>0</v>
      </c>
      <c r="I91" s="170">
        <f>IF(ISERROR(Data4!P$175),0,Data4!P$175)</f>
        <v>0</v>
      </c>
      <c r="J91" s="170">
        <f>IF(ISERROR(Data4!Q$175),0,Data4!Q$175)</f>
        <v>0</v>
      </c>
      <c r="K91" s="170">
        <f>IF(ISERROR(Data4!R$175),0,Data4!R$175)</f>
        <v>0</v>
      </c>
      <c r="L91" s="170">
        <f>IF(ISERROR(Data4!S$175),0,Data4!S$175)</f>
        <v>0</v>
      </c>
      <c r="M91" s="170">
        <f>IF(ISERROR(Data4!T$175),0,Data4!T$175)</f>
        <v>0</v>
      </c>
      <c r="N91" s="170">
        <f>IF(ISERROR(Data4!U$175),0,Data4!U$175)</f>
        <v>0</v>
      </c>
      <c r="O91" s="170">
        <f>IF(ISERROR(Data4!V$175),0,Data4!V$175)</f>
        <v>0</v>
      </c>
      <c r="P91" s="170">
        <f>IF(ISERROR(Data4!W$175),0,Data4!W$175)</f>
        <v>0</v>
      </c>
      <c r="Q91" s="170">
        <f>IF(ISERROR(Data4!X$175),0,Data4!X$175)</f>
        <v>0</v>
      </c>
      <c r="R91" s="170">
        <f>IF(ISERROR(Data4!Y$175),0,Data4!Y$175)</f>
        <v>0</v>
      </c>
      <c r="S91" s="170">
        <f>IF(ISERROR(Data4!Z$175),0,Data4!Z$175)</f>
        <v>0</v>
      </c>
      <c r="T91" s="170">
        <f>IF(ISERROR(Data4!AA$175),0,Data4!AA$175)</f>
        <v>0</v>
      </c>
      <c r="U91" s="170">
        <f>IF(ISERROR(Data4!AB$175),0,Data4!AB$175)</f>
        <v>0</v>
      </c>
      <c r="V91" s="170">
        <f>IF(ISERROR(Data4!AC$175),0,Data4!AC$175)</f>
        <v>0</v>
      </c>
      <c r="W91" s="170">
        <f>IF(ISERROR(Data4!AD$175),0,Data4!AD$175)</f>
        <v>0</v>
      </c>
      <c r="X91" s="170">
        <f>IF(ISERROR(Data4!AE$175),0,Data4!AE$175)</f>
        <v>0</v>
      </c>
      <c r="Y91" s="170">
        <f>IF(ISERROR(Data4!AF$175),0,Data4!AF$175)</f>
        <v>0</v>
      </c>
      <c r="Z91" s="170">
        <f>IF(ISERROR(Data4!AG$175),0,Data4!AG$175)</f>
        <v>0</v>
      </c>
      <c r="AA91" s="170">
        <f>IF(ISERROR(Data4!AH$175),0,Data4!AH$175)</f>
        <v>0</v>
      </c>
      <c r="AB91" s="170">
        <f>IF(ISERROR(Data4!AI$175),0,Data4!AI$175)</f>
        <v>0</v>
      </c>
      <c r="AC91" s="170">
        <f>IF(ISERROR(Data4!AJ$175),0,Data4!AJ$175)</f>
        <v>0</v>
      </c>
      <c r="AD91" s="170">
        <f>IF(ISERROR(Data4!AK$175),0,Data4!AK$175)</f>
        <v>0</v>
      </c>
      <c r="AE91" s="170">
        <f>IF(ISERROR(Data4!AL$175),0,Data4!AL$175)</f>
        <v>0</v>
      </c>
      <c r="AF91" s="170">
        <f>IF(ISERROR(Data4!AM$175),0,Data4!AM$175)</f>
        <v>0</v>
      </c>
      <c r="AG91" s="170">
        <f>IF(ISERROR(Data4!AN$175),0,Data4!AN$175)</f>
        <v>0</v>
      </c>
      <c r="AH91" s="170">
        <f>IF(ISERROR(Data4!AO$175),0,Data4!AO$175)</f>
        <v>0</v>
      </c>
      <c r="AI91" s="170">
        <f>IF(ISERROR(Data4!AP$175),0,Data4!AP$175)</f>
        <v>0</v>
      </c>
      <c r="AJ91" s="170">
        <f>IF(ISERROR(Data4!AQ$175),0,Data4!AQ$175)</f>
        <v>0</v>
      </c>
      <c r="AO91" s="3"/>
      <c r="AP91" s="3"/>
    </row>
    <row r="92" spans="2:42" hidden="1">
      <c r="B92" s="200" t="s">
        <v>346</v>
      </c>
      <c r="C92" s="182" t="str">
        <f>Data4!D$176</f>
        <v>-</v>
      </c>
      <c r="D92" s="66">
        <f>F92+NPV(FDN,G92:INDEX(G92:AJ92,PAL))</f>
        <v>0</v>
      </c>
      <c r="E92" s="170">
        <f t="shared" si="29"/>
        <v>0</v>
      </c>
      <c r="F92" s="170">
        <f>IF(ISERROR(Data4!M$176),0,Data4!M$176)</f>
        <v>0</v>
      </c>
      <c r="G92" s="170">
        <f>IF(ISERROR(Data4!N$176),0,Data4!N$176)</f>
        <v>0</v>
      </c>
      <c r="H92" s="170">
        <f>IF(ISERROR(Data4!O$176),0,Data4!O$176)</f>
        <v>0</v>
      </c>
      <c r="I92" s="170">
        <f>IF(ISERROR(Data4!P$176),0,Data4!P$176)</f>
        <v>0</v>
      </c>
      <c r="J92" s="170">
        <f>IF(ISERROR(Data4!Q$176),0,Data4!Q$176)</f>
        <v>0</v>
      </c>
      <c r="K92" s="170">
        <f>IF(ISERROR(Data4!R$176),0,Data4!R$176)</f>
        <v>0</v>
      </c>
      <c r="L92" s="170">
        <f>IF(ISERROR(Data4!S$176),0,Data4!S$176)</f>
        <v>0</v>
      </c>
      <c r="M92" s="170">
        <f>IF(ISERROR(Data4!T$176),0,Data4!T$176)</f>
        <v>0</v>
      </c>
      <c r="N92" s="170">
        <f>IF(ISERROR(Data4!U$176),0,Data4!U$176)</f>
        <v>0</v>
      </c>
      <c r="O92" s="170">
        <f>IF(ISERROR(Data4!V$176),0,Data4!V$176)</f>
        <v>0</v>
      </c>
      <c r="P92" s="170">
        <f>IF(ISERROR(Data4!W$176),0,Data4!W$176)</f>
        <v>0</v>
      </c>
      <c r="Q92" s="170">
        <f>IF(ISERROR(Data4!X$176),0,Data4!X$176)</f>
        <v>0</v>
      </c>
      <c r="R92" s="170">
        <f>IF(ISERROR(Data4!Y$176),0,Data4!Y$176)</f>
        <v>0</v>
      </c>
      <c r="S92" s="170">
        <f>IF(ISERROR(Data4!Z$176),0,Data4!Z$176)</f>
        <v>0</v>
      </c>
      <c r="T92" s="170">
        <f>IF(ISERROR(Data4!AA$176),0,Data4!AA$176)</f>
        <v>0</v>
      </c>
      <c r="U92" s="170">
        <f>IF(ISERROR(Data4!AB$176),0,Data4!AB$176)</f>
        <v>0</v>
      </c>
      <c r="V92" s="170">
        <f>IF(ISERROR(Data4!AC$176),0,Data4!AC$176)</f>
        <v>0</v>
      </c>
      <c r="W92" s="170">
        <f>IF(ISERROR(Data4!AD$176),0,Data4!AD$176)</f>
        <v>0</v>
      </c>
      <c r="X92" s="170">
        <f>IF(ISERROR(Data4!AE$176),0,Data4!AE$176)</f>
        <v>0</v>
      </c>
      <c r="Y92" s="170">
        <f>IF(ISERROR(Data4!AF$176),0,Data4!AF$176)</f>
        <v>0</v>
      </c>
      <c r="Z92" s="170">
        <f>IF(ISERROR(Data4!AG$176),0,Data4!AG$176)</f>
        <v>0</v>
      </c>
      <c r="AA92" s="170">
        <f>IF(ISERROR(Data4!AH$176),0,Data4!AH$176)</f>
        <v>0</v>
      </c>
      <c r="AB92" s="170">
        <f>IF(ISERROR(Data4!AI$176),0,Data4!AI$176)</f>
        <v>0</v>
      </c>
      <c r="AC92" s="170">
        <f>IF(ISERROR(Data4!AJ$176),0,Data4!AJ$176)</f>
        <v>0</v>
      </c>
      <c r="AD92" s="170">
        <f>IF(ISERROR(Data4!AK$176),0,Data4!AK$176)</f>
        <v>0</v>
      </c>
      <c r="AE92" s="170">
        <f>IF(ISERROR(Data4!AL$176),0,Data4!AL$176)</f>
        <v>0</v>
      </c>
      <c r="AF92" s="170">
        <f>IF(ISERROR(Data4!AM$176),0,Data4!AM$176)</f>
        <v>0</v>
      </c>
      <c r="AG92" s="170">
        <f>IF(ISERROR(Data4!AN$176),0,Data4!AN$176)</f>
        <v>0</v>
      </c>
      <c r="AH92" s="170">
        <f>IF(ISERROR(Data4!AO$176),0,Data4!AO$176)</f>
        <v>0</v>
      </c>
      <c r="AI92" s="170">
        <f>IF(ISERROR(Data4!AP$176),0,Data4!AP$176)</f>
        <v>0</v>
      </c>
      <c r="AJ92" s="170">
        <f>IF(ISERROR(Data4!AQ$176),0,Data4!AQ$176)</f>
        <v>0</v>
      </c>
      <c r="AO92" s="3"/>
      <c r="AP92" s="3"/>
    </row>
    <row r="93" spans="2:42" hidden="1">
      <c r="B93" s="200" t="s">
        <v>347</v>
      </c>
      <c r="C93" s="182" t="str">
        <f>Data4!D$177</f>
        <v>-</v>
      </c>
      <c r="D93" s="66">
        <f>F93+NPV(FDN,G93:INDEX(G93:AJ93,PAL))</f>
        <v>0</v>
      </c>
      <c r="E93" s="170">
        <f t="shared" si="29"/>
        <v>0</v>
      </c>
      <c r="F93" s="170">
        <f>IF(ISERROR(Data4!M$177),0,Data4!M$177)</f>
        <v>0</v>
      </c>
      <c r="G93" s="170">
        <f>IF(ISERROR(Data4!N$177),0,Data4!N$177)</f>
        <v>0</v>
      </c>
      <c r="H93" s="170">
        <f>IF(ISERROR(Data4!O$177),0,Data4!O$177)</f>
        <v>0</v>
      </c>
      <c r="I93" s="170">
        <f>IF(ISERROR(Data4!P$177),0,Data4!P$177)</f>
        <v>0</v>
      </c>
      <c r="J93" s="170">
        <f>IF(ISERROR(Data4!Q$177),0,Data4!Q$177)</f>
        <v>0</v>
      </c>
      <c r="K93" s="170">
        <f>IF(ISERROR(Data4!R$177),0,Data4!R$177)</f>
        <v>0</v>
      </c>
      <c r="L93" s="170">
        <f>IF(ISERROR(Data4!S$177),0,Data4!S$177)</f>
        <v>0</v>
      </c>
      <c r="M93" s="170">
        <f>IF(ISERROR(Data4!T$177),0,Data4!T$177)</f>
        <v>0</v>
      </c>
      <c r="N93" s="170">
        <f>IF(ISERROR(Data4!U$177),0,Data4!U$177)</f>
        <v>0</v>
      </c>
      <c r="O93" s="170">
        <f>IF(ISERROR(Data4!V$177),0,Data4!V$177)</f>
        <v>0</v>
      </c>
      <c r="P93" s="170">
        <f>IF(ISERROR(Data4!W$177),0,Data4!W$177)</f>
        <v>0</v>
      </c>
      <c r="Q93" s="170">
        <f>IF(ISERROR(Data4!X$177),0,Data4!X$177)</f>
        <v>0</v>
      </c>
      <c r="R93" s="170">
        <f>IF(ISERROR(Data4!Y$177),0,Data4!Y$177)</f>
        <v>0</v>
      </c>
      <c r="S93" s="170">
        <f>IF(ISERROR(Data4!Z$177),0,Data4!Z$177)</f>
        <v>0</v>
      </c>
      <c r="T93" s="170">
        <f>IF(ISERROR(Data4!AA$177),0,Data4!AA$177)</f>
        <v>0</v>
      </c>
      <c r="U93" s="170">
        <f>IF(ISERROR(Data4!AB$177),0,Data4!AB$177)</f>
        <v>0</v>
      </c>
      <c r="V93" s="170">
        <f>IF(ISERROR(Data4!AC$177),0,Data4!AC$177)</f>
        <v>0</v>
      </c>
      <c r="W93" s="170">
        <f>IF(ISERROR(Data4!AD$177),0,Data4!AD$177)</f>
        <v>0</v>
      </c>
      <c r="X93" s="170">
        <f>IF(ISERROR(Data4!AE$177),0,Data4!AE$177)</f>
        <v>0</v>
      </c>
      <c r="Y93" s="170">
        <f>IF(ISERROR(Data4!AF$177),0,Data4!AF$177)</f>
        <v>0</v>
      </c>
      <c r="Z93" s="170">
        <f>IF(ISERROR(Data4!AG$177),0,Data4!AG$177)</f>
        <v>0</v>
      </c>
      <c r="AA93" s="170">
        <f>IF(ISERROR(Data4!AH$177),0,Data4!AH$177)</f>
        <v>0</v>
      </c>
      <c r="AB93" s="170">
        <f>IF(ISERROR(Data4!AI$177),0,Data4!AI$177)</f>
        <v>0</v>
      </c>
      <c r="AC93" s="170">
        <f>IF(ISERROR(Data4!AJ$177),0,Data4!AJ$177)</f>
        <v>0</v>
      </c>
      <c r="AD93" s="170">
        <f>IF(ISERROR(Data4!AK$177),0,Data4!AK$177)</f>
        <v>0</v>
      </c>
      <c r="AE93" s="170">
        <f>IF(ISERROR(Data4!AL$177),0,Data4!AL$177)</f>
        <v>0</v>
      </c>
      <c r="AF93" s="170">
        <f>IF(ISERROR(Data4!AM$177),0,Data4!AM$177)</f>
        <v>0</v>
      </c>
      <c r="AG93" s="170">
        <f>IF(ISERROR(Data4!AN$177),0,Data4!AN$177)</f>
        <v>0</v>
      </c>
      <c r="AH93" s="170">
        <f>IF(ISERROR(Data4!AO$177),0,Data4!AO$177)</f>
        <v>0</v>
      </c>
      <c r="AI93" s="170">
        <f>IF(ISERROR(Data4!AP$177),0,Data4!AP$177)</f>
        <v>0</v>
      </c>
      <c r="AJ93" s="170">
        <f>IF(ISERROR(Data4!AQ$177),0,Data4!AQ$177)</f>
        <v>0</v>
      </c>
      <c r="AO93" s="3"/>
      <c r="AP93" s="3"/>
    </row>
    <row r="94" spans="2:42" hidden="1">
      <c r="B94" s="200" t="s">
        <v>348</v>
      </c>
      <c r="C94" s="182" t="str">
        <f>Data4!D$178</f>
        <v>-</v>
      </c>
      <c r="D94" s="66">
        <f>F94+NPV(FDN,G94:INDEX(G94:AJ94,PAL))</f>
        <v>0</v>
      </c>
      <c r="E94" s="170">
        <f t="shared" si="29"/>
        <v>0</v>
      </c>
      <c r="F94" s="170">
        <f>IF(ISERROR(Data4!M$178),0,Data4!M$178)</f>
        <v>0</v>
      </c>
      <c r="G94" s="170">
        <f>IF(ISERROR(Data4!N$178),0,Data4!N$178)</f>
        <v>0</v>
      </c>
      <c r="H94" s="170">
        <f>IF(ISERROR(Data4!O$178),0,Data4!O$178)</f>
        <v>0</v>
      </c>
      <c r="I94" s="170">
        <f>IF(ISERROR(Data4!P$178),0,Data4!P$178)</f>
        <v>0</v>
      </c>
      <c r="J94" s="170">
        <f>IF(ISERROR(Data4!Q$178),0,Data4!Q$178)</f>
        <v>0</v>
      </c>
      <c r="K94" s="170">
        <f>IF(ISERROR(Data4!R$178),0,Data4!R$178)</f>
        <v>0</v>
      </c>
      <c r="L94" s="170">
        <f>IF(ISERROR(Data4!S$178),0,Data4!S$178)</f>
        <v>0</v>
      </c>
      <c r="M94" s="170">
        <f>IF(ISERROR(Data4!T$178),0,Data4!T$178)</f>
        <v>0</v>
      </c>
      <c r="N94" s="170">
        <f>IF(ISERROR(Data4!U$178),0,Data4!U$178)</f>
        <v>0</v>
      </c>
      <c r="O94" s="170">
        <f>IF(ISERROR(Data4!V$178),0,Data4!V$178)</f>
        <v>0</v>
      </c>
      <c r="P94" s="170">
        <f>IF(ISERROR(Data4!W$178),0,Data4!W$178)</f>
        <v>0</v>
      </c>
      <c r="Q94" s="170">
        <f>IF(ISERROR(Data4!X$178),0,Data4!X$178)</f>
        <v>0</v>
      </c>
      <c r="R94" s="170">
        <f>IF(ISERROR(Data4!Y$178),0,Data4!Y$178)</f>
        <v>0</v>
      </c>
      <c r="S94" s="170">
        <f>IF(ISERROR(Data4!Z$178),0,Data4!Z$178)</f>
        <v>0</v>
      </c>
      <c r="T94" s="170">
        <f>IF(ISERROR(Data4!AA$178),0,Data4!AA$178)</f>
        <v>0</v>
      </c>
      <c r="U94" s="170">
        <f>IF(ISERROR(Data4!AB$178),0,Data4!AB$178)</f>
        <v>0</v>
      </c>
      <c r="V94" s="170">
        <f>IF(ISERROR(Data4!AC$178),0,Data4!AC$178)</f>
        <v>0</v>
      </c>
      <c r="W94" s="170">
        <f>IF(ISERROR(Data4!AD$178),0,Data4!AD$178)</f>
        <v>0</v>
      </c>
      <c r="X94" s="170">
        <f>IF(ISERROR(Data4!AE$178),0,Data4!AE$178)</f>
        <v>0</v>
      </c>
      <c r="Y94" s="170">
        <f>IF(ISERROR(Data4!AF$178),0,Data4!AF$178)</f>
        <v>0</v>
      </c>
      <c r="Z94" s="170">
        <f>IF(ISERROR(Data4!AG$178),0,Data4!AG$178)</f>
        <v>0</v>
      </c>
      <c r="AA94" s="170">
        <f>IF(ISERROR(Data4!AH$178),0,Data4!AH$178)</f>
        <v>0</v>
      </c>
      <c r="AB94" s="170">
        <f>IF(ISERROR(Data4!AI$178),0,Data4!AI$178)</f>
        <v>0</v>
      </c>
      <c r="AC94" s="170">
        <f>IF(ISERROR(Data4!AJ$178),0,Data4!AJ$178)</f>
        <v>0</v>
      </c>
      <c r="AD94" s="170">
        <f>IF(ISERROR(Data4!AK$178),0,Data4!AK$178)</f>
        <v>0</v>
      </c>
      <c r="AE94" s="170">
        <f>IF(ISERROR(Data4!AL$178),0,Data4!AL$178)</f>
        <v>0</v>
      </c>
      <c r="AF94" s="170">
        <f>IF(ISERROR(Data4!AM$178),0,Data4!AM$178)</f>
        <v>0</v>
      </c>
      <c r="AG94" s="170">
        <f>IF(ISERROR(Data4!AN$178),0,Data4!AN$178)</f>
        <v>0</v>
      </c>
      <c r="AH94" s="170">
        <f>IF(ISERROR(Data4!AO$178),0,Data4!AO$178)</f>
        <v>0</v>
      </c>
      <c r="AI94" s="170">
        <f>IF(ISERROR(Data4!AP$178),0,Data4!AP$178)</f>
        <v>0</v>
      </c>
      <c r="AJ94" s="170">
        <f>IF(ISERROR(Data4!AQ$178),0,Data4!AQ$178)</f>
        <v>0</v>
      </c>
      <c r="AO94" s="3"/>
      <c r="AP94" s="3"/>
    </row>
    <row r="95" spans="2:42" hidden="1">
      <c r="B95" s="200" t="s">
        <v>349</v>
      </c>
      <c r="C95" s="182" t="str">
        <f>Data4!D$179</f>
        <v>-</v>
      </c>
      <c r="D95" s="66">
        <f>F95+NPV(FDN,G95:INDEX(G95:AJ95,PAL))</f>
        <v>0</v>
      </c>
      <c r="E95" s="170">
        <f t="shared" si="29"/>
        <v>0</v>
      </c>
      <c r="F95" s="170">
        <f>IF(ISERROR(Data4!M$179),0,Data4!M$179)</f>
        <v>0</v>
      </c>
      <c r="G95" s="170">
        <f>IF(ISERROR(Data4!N$179),0,Data4!N$179)</f>
        <v>0</v>
      </c>
      <c r="H95" s="170">
        <f>IF(ISERROR(Data4!O$179),0,Data4!O$179)</f>
        <v>0</v>
      </c>
      <c r="I95" s="170">
        <f>IF(ISERROR(Data4!P$179),0,Data4!P$179)</f>
        <v>0</v>
      </c>
      <c r="J95" s="170">
        <f>IF(ISERROR(Data4!Q$179),0,Data4!Q$179)</f>
        <v>0</v>
      </c>
      <c r="K95" s="170">
        <f>IF(ISERROR(Data4!R$179),0,Data4!R$179)</f>
        <v>0</v>
      </c>
      <c r="L95" s="170">
        <f>IF(ISERROR(Data4!S$179),0,Data4!S$179)</f>
        <v>0</v>
      </c>
      <c r="M95" s="170">
        <f>IF(ISERROR(Data4!T$179),0,Data4!T$179)</f>
        <v>0</v>
      </c>
      <c r="N95" s="170">
        <f>IF(ISERROR(Data4!U$179),0,Data4!U$179)</f>
        <v>0</v>
      </c>
      <c r="O95" s="170">
        <f>IF(ISERROR(Data4!V$179),0,Data4!V$179)</f>
        <v>0</v>
      </c>
      <c r="P95" s="170">
        <f>IF(ISERROR(Data4!W$179),0,Data4!W$179)</f>
        <v>0</v>
      </c>
      <c r="Q95" s="170">
        <f>IF(ISERROR(Data4!X$179),0,Data4!X$179)</f>
        <v>0</v>
      </c>
      <c r="R95" s="170">
        <f>IF(ISERROR(Data4!Y$179),0,Data4!Y$179)</f>
        <v>0</v>
      </c>
      <c r="S95" s="170">
        <f>IF(ISERROR(Data4!Z$179),0,Data4!Z$179)</f>
        <v>0</v>
      </c>
      <c r="T95" s="170">
        <f>IF(ISERROR(Data4!AA$179),0,Data4!AA$179)</f>
        <v>0</v>
      </c>
      <c r="U95" s="170">
        <f>IF(ISERROR(Data4!AB$179),0,Data4!AB$179)</f>
        <v>0</v>
      </c>
      <c r="V95" s="170">
        <f>IF(ISERROR(Data4!AC$179),0,Data4!AC$179)</f>
        <v>0</v>
      </c>
      <c r="W95" s="170">
        <f>IF(ISERROR(Data4!AD$179),0,Data4!AD$179)</f>
        <v>0</v>
      </c>
      <c r="X95" s="170">
        <f>IF(ISERROR(Data4!AE$179),0,Data4!AE$179)</f>
        <v>0</v>
      </c>
      <c r="Y95" s="170">
        <f>IF(ISERROR(Data4!AF$179),0,Data4!AF$179)</f>
        <v>0</v>
      </c>
      <c r="Z95" s="170">
        <f>IF(ISERROR(Data4!AG$179),0,Data4!AG$179)</f>
        <v>0</v>
      </c>
      <c r="AA95" s="170">
        <f>IF(ISERROR(Data4!AH$179),0,Data4!AH$179)</f>
        <v>0</v>
      </c>
      <c r="AB95" s="170">
        <f>IF(ISERROR(Data4!AI$179),0,Data4!AI$179)</f>
        <v>0</v>
      </c>
      <c r="AC95" s="170">
        <f>IF(ISERROR(Data4!AJ$179),0,Data4!AJ$179)</f>
        <v>0</v>
      </c>
      <c r="AD95" s="170">
        <f>IF(ISERROR(Data4!AK$179),0,Data4!AK$179)</f>
        <v>0</v>
      </c>
      <c r="AE95" s="170">
        <f>IF(ISERROR(Data4!AL$179),0,Data4!AL$179)</f>
        <v>0</v>
      </c>
      <c r="AF95" s="170">
        <f>IF(ISERROR(Data4!AM$179),0,Data4!AM$179)</f>
        <v>0</v>
      </c>
      <c r="AG95" s="170">
        <f>IF(ISERROR(Data4!AN$179),0,Data4!AN$179)</f>
        <v>0</v>
      </c>
      <c r="AH95" s="170">
        <f>IF(ISERROR(Data4!AO$179),0,Data4!AO$179)</f>
        <v>0</v>
      </c>
      <c r="AI95" s="170">
        <f>IF(ISERROR(Data4!AP$179),0,Data4!AP$179)</f>
        <v>0</v>
      </c>
      <c r="AJ95" s="170">
        <f>IF(ISERROR(Data4!AQ$179),0,Data4!AQ$179)</f>
        <v>0</v>
      </c>
      <c r="AO95" s="3"/>
      <c r="AP95" s="3"/>
    </row>
    <row r="96" spans="2:42" hidden="1">
      <c r="B96" s="200" t="s">
        <v>350</v>
      </c>
      <c r="C96" s="182" t="str">
        <f>Data4!D$180</f>
        <v>-</v>
      </c>
      <c r="D96" s="66">
        <f>F96+NPV(FDN,G96:INDEX(G96:AJ96,PAL))</f>
        <v>0</v>
      </c>
      <c r="E96" s="170">
        <f t="shared" si="29"/>
        <v>0</v>
      </c>
      <c r="F96" s="170">
        <f>IF(ISERROR(Data4!M$180),0,Data4!M$180)</f>
        <v>0</v>
      </c>
      <c r="G96" s="170">
        <f>IF(ISERROR(Data4!N$180),0,Data4!N$180)</f>
        <v>0</v>
      </c>
      <c r="H96" s="170">
        <f>IF(ISERROR(Data4!O$180),0,Data4!O$180)</f>
        <v>0</v>
      </c>
      <c r="I96" s="170">
        <f>IF(ISERROR(Data4!P$180),0,Data4!P$180)</f>
        <v>0</v>
      </c>
      <c r="J96" s="170">
        <f>IF(ISERROR(Data4!Q$180),0,Data4!Q$180)</f>
        <v>0</v>
      </c>
      <c r="K96" s="170">
        <f>IF(ISERROR(Data4!R$180),0,Data4!R$180)</f>
        <v>0</v>
      </c>
      <c r="L96" s="170">
        <f>IF(ISERROR(Data4!S$180),0,Data4!S$180)</f>
        <v>0</v>
      </c>
      <c r="M96" s="170">
        <f>IF(ISERROR(Data4!T$180),0,Data4!T$180)</f>
        <v>0</v>
      </c>
      <c r="N96" s="170">
        <f>IF(ISERROR(Data4!U$180),0,Data4!U$180)</f>
        <v>0</v>
      </c>
      <c r="O96" s="170">
        <f>IF(ISERROR(Data4!V$180),0,Data4!V$180)</f>
        <v>0</v>
      </c>
      <c r="P96" s="170">
        <f>IF(ISERROR(Data4!W$180),0,Data4!W$180)</f>
        <v>0</v>
      </c>
      <c r="Q96" s="170">
        <f>IF(ISERROR(Data4!X$180),0,Data4!X$180)</f>
        <v>0</v>
      </c>
      <c r="R96" s="170">
        <f>IF(ISERROR(Data4!Y$180),0,Data4!Y$180)</f>
        <v>0</v>
      </c>
      <c r="S96" s="170">
        <f>IF(ISERROR(Data4!Z$180),0,Data4!Z$180)</f>
        <v>0</v>
      </c>
      <c r="T96" s="170">
        <f>IF(ISERROR(Data4!AA$180),0,Data4!AA$180)</f>
        <v>0</v>
      </c>
      <c r="U96" s="170">
        <f>IF(ISERROR(Data4!AB$180),0,Data4!AB$180)</f>
        <v>0</v>
      </c>
      <c r="V96" s="170">
        <f>IF(ISERROR(Data4!AC$180),0,Data4!AC$180)</f>
        <v>0</v>
      </c>
      <c r="W96" s="170">
        <f>IF(ISERROR(Data4!AD$180),0,Data4!AD$180)</f>
        <v>0</v>
      </c>
      <c r="X96" s="170">
        <f>IF(ISERROR(Data4!AE$180),0,Data4!AE$180)</f>
        <v>0</v>
      </c>
      <c r="Y96" s="170">
        <f>IF(ISERROR(Data4!AF$180),0,Data4!AF$180)</f>
        <v>0</v>
      </c>
      <c r="Z96" s="170">
        <f>IF(ISERROR(Data4!AG$180),0,Data4!AG$180)</f>
        <v>0</v>
      </c>
      <c r="AA96" s="170">
        <f>IF(ISERROR(Data4!AH$180),0,Data4!AH$180)</f>
        <v>0</v>
      </c>
      <c r="AB96" s="170">
        <f>IF(ISERROR(Data4!AI$180),0,Data4!AI$180)</f>
        <v>0</v>
      </c>
      <c r="AC96" s="170">
        <f>IF(ISERROR(Data4!AJ$180),0,Data4!AJ$180)</f>
        <v>0</v>
      </c>
      <c r="AD96" s="170">
        <f>IF(ISERROR(Data4!AK$180),0,Data4!AK$180)</f>
        <v>0</v>
      </c>
      <c r="AE96" s="170">
        <f>IF(ISERROR(Data4!AL$180),0,Data4!AL$180)</f>
        <v>0</v>
      </c>
      <c r="AF96" s="170">
        <f>IF(ISERROR(Data4!AM$180),0,Data4!AM$180)</f>
        <v>0</v>
      </c>
      <c r="AG96" s="170">
        <f>IF(ISERROR(Data4!AN$180),0,Data4!AN$180)</f>
        <v>0</v>
      </c>
      <c r="AH96" s="170">
        <f>IF(ISERROR(Data4!AO$180),0,Data4!AO$180)</f>
        <v>0</v>
      </c>
      <c r="AI96" s="170">
        <f>IF(ISERROR(Data4!AP$180),0,Data4!AP$180)</f>
        <v>0</v>
      </c>
      <c r="AJ96" s="170">
        <f>IF(ISERROR(Data4!AQ$180),0,Data4!AQ$180)</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Data4!D$182</f>
        <v>-</v>
      </c>
      <c r="D98" s="66">
        <f>F98+NPV(FDN,G98:INDEX(G98:AJ98,PAL))</f>
        <v>0</v>
      </c>
      <c r="E98" s="66">
        <f>SUMIF($F$5:$AJ$5,"&lt;="&amp;PAL,$F98:$AJ98)</f>
        <v>0</v>
      </c>
      <c r="F98" s="170">
        <f>IF(ISERROR(Data4!M$182),0,Data4!M$182)</f>
        <v>0</v>
      </c>
      <c r="G98" s="170">
        <f>IF(ISERROR(Data4!N$182),0,Data4!N$182)</f>
        <v>0</v>
      </c>
      <c r="H98" s="170">
        <f>IF(ISERROR(Data4!O$182),0,Data4!O$182)</f>
        <v>0</v>
      </c>
      <c r="I98" s="170">
        <f>IF(ISERROR(Data4!P$182),0,Data4!P$182)</f>
        <v>0</v>
      </c>
      <c r="J98" s="170">
        <f>IF(ISERROR(Data4!Q$182),0,Data4!Q$182)</f>
        <v>0</v>
      </c>
      <c r="K98" s="170">
        <f>IF(ISERROR(Data4!R$182),0,Data4!R$182)</f>
        <v>0</v>
      </c>
      <c r="L98" s="170">
        <f>IF(ISERROR(Data4!S$182),0,Data4!S$182)</f>
        <v>0</v>
      </c>
      <c r="M98" s="170">
        <f>IF(ISERROR(Data4!T$182),0,Data4!T$182)</f>
        <v>0</v>
      </c>
      <c r="N98" s="170">
        <f>IF(ISERROR(Data4!U$182),0,Data4!U$182)</f>
        <v>0</v>
      </c>
      <c r="O98" s="170">
        <f>IF(ISERROR(Data4!V$182),0,Data4!V$182)</f>
        <v>0</v>
      </c>
      <c r="P98" s="170">
        <f>IF(ISERROR(Data4!W$182),0,Data4!W$182)</f>
        <v>0</v>
      </c>
      <c r="Q98" s="170">
        <f>IF(ISERROR(Data4!X$182),0,Data4!X$182)</f>
        <v>0</v>
      </c>
      <c r="R98" s="170">
        <f>IF(ISERROR(Data4!Y$182),0,Data4!Y$182)</f>
        <v>0</v>
      </c>
      <c r="S98" s="170">
        <f>IF(ISERROR(Data4!Z$182),0,Data4!Z$182)</f>
        <v>0</v>
      </c>
      <c r="T98" s="170">
        <f>IF(ISERROR(Data4!AA$182),0,Data4!AA$182)</f>
        <v>0</v>
      </c>
      <c r="U98" s="170">
        <f>IF(ISERROR(Data4!AB$182),0,Data4!AB$182)</f>
        <v>0</v>
      </c>
      <c r="V98" s="170">
        <f>IF(ISERROR(Data4!AC$182),0,Data4!AC$182)</f>
        <v>0</v>
      </c>
      <c r="W98" s="170">
        <f>IF(ISERROR(Data4!AD$182),0,Data4!AD$182)</f>
        <v>0</v>
      </c>
      <c r="X98" s="170">
        <f>IF(ISERROR(Data4!AE$182),0,Data4!AE$182)</f>
        <v>0</v>
      </c>
      <c r="Y98" s="170">
        <f>IF(ISERROR(Data4!AF$182),0,Data4!AF$182)</f>
        <v>0</v>
      </c>
      <c r="Z98" s="170">
        <f>IF(ISERROR(Data4!AG$182),0,Data4!AG$182)</f>
        <v>0</v>
      </c>
      <c r="AA98" s="170">
        <f>IF(ISERROR(Data4!AH$182),0,Data4!AH$182)</f>
        <v>0</v>
      </c>
      <c r="AB98" s="170">
        <f>IF(ISERROR(Data4!AI$182),0,Data4!AI$182)</f>
        <v>0</v>
      </c>
      <c r="AC98" s="170">
        <f>IF(ISERROR(Data4!AJ$182),0,Data4!AJ$182)</f>
        <v>0</v>
      </c>
      <c r="AD98" s="170">
        <f>IF(ISERROR(Data4!AK$182),0,Data4!AK$182)</f>
        <v>0</v>
      </c>
      <c r="AE98" s="170">
        <f>IF(ISERROR(Data4!AL$182),0,Data4!AL$182)</f>
        <v>0</v>
      </c>
      <c r="AF98" s="170">
        <f>IF(ISERROR(Data4!AM$182),0,Data4!AM$182)</f>
        <v>0</v>
      </c>
      <c r="AG98" s="170">
        <f>IF(ISERROR(Data4!AN$182),0,Data4!AN$182)</f>
        <v>0</v>
      </c>
      <c r="AH98" s="170">
        <f>IF(ISERROR(Data4!AO$182),0,Data4!AO$182)</f>
        <v>0</v>
      </c>
      <c r="AI98" s="170">
        <f>IF(ISERROR(Data4!AP$182),0,Data4!AP$182)</f>
        <v>0</v>
      </c>
      <c r="AJ98" s="170">
        <f>IF(ISERROR(Data4!AQ$182),0,Data4!AQ$182)</f>
        <v>0</v>
      </c>
      <c r="AO98" s="3"/>
      <c r="AP98" s="3"/>
    </row>
    <row r="99" spans="2:42" hidden="1">
      <c r="B99" s="200" t="s">
        <v>352</v>
      </c>
      <c r="C99" s="182" t="str">
        <f>Data4!D$183</f>
        <v>-</v>
      </c>
      <c r="D99" s="66">
        <f>F99+NPV(FDN,G99:INDEX(G99:AJ99,PAL))</f>
        <v>0</v>
      </c>
      <c r="E99" s="66">
        <f>SUMIF($F$5:$AJ$5,"&lt;="&amp;PAL,$F99:$AJ99)</f>
        <v>0</v>
      </c>
      <c r="F99" s="170">
        <f>IF(ISERROR(Data4!M$183),0,Data4!M$183)</f>
        <v>0</v>
      </c>
      <c r="G99" s="170">
        <f>IF(ISERROR(Data4!N$183),0,Data4!N$183)</f>
        <v>0</v>
      </c>
      <c r="H99" s="170">
        <f>IF(ISERROR(Data4!O$183),0,Data4!O$183)</f>
        <v>0</v>
      </c>
      <c r="I99" s="170">
        <f>IF(ISERROR(Data4!P$183),0,Data4!P$183)</f>
        <v>0</v>
      </c>
      <c r="J99" s="170">
        <f>IF(ISERROR(Data4!Q$183),0,Data4!Q$183)</f>
        <v>0</v>
      </c>
      <c r="K99" s="170">
        <f>IF(ISERROR(Data4!R$183),0,Data4!R$183)</f>
        <v>0</v>
      </c>
      <c r="L99" s="170">
        <f>IF(ISERROR(Data4!S$183),0,Data4!S$183)</f>
        <v>0</v>
      </c>
      <c r="M99" s="170">
        <f>IF(ISERROR(Data4!T$183),0,Data4!T$183)</f>
        <v>0</v>
      </c>
      <c r="N99" s="170">
        <f>IF(ISERROR(Data4!U$183),0,Data4!U$183)</f>
        <v>0</v>
      </c>
      <c r="O99" s="170">
        <f>IF(ISERROR(Data4!V$183),0,Data4!V$183)</f>
        <v>0</v>
      </c>
      <c r="P99" s="170">
        <f>IF(ISERROR(Data4!W$183),0,Data4!W$183)</f>
        <v>0</v>
      </c>
      <c r="Q99" s="170">
        <f>IF(ISERROR(Data4!X$183),0,Data4!X$183)</f>
        <v>0</v>
      </c>
      <c r="R99" s="170">
        <f>IF(ISERROR(Data4!Y$183),0,Data4!Y$183)</f>
        <v>0</v>
      </c>
      <c r="S99" s="170">
        <f>IF(ISERROR(Data4!Z$183),0,Data4!Z$183)</f>
        <v>0</v>
      </c>
      <c r="T99" s="170">
        <f>IF(ISERROR(Data4!AA$183),0,Data4!AA$183)</f>
        <v>0</v>
      </c>
      <c r="U99" s="170">
        <f>IF(ISERROR(Data4!AB$183),0,Data4!AB$183)</f>
        <v>0</v>
      </c>
      <c r="V99" s="170">
        <f>IF(ISERROR(Data4!AC$183),0,Data4!AC$183)</f>
        <v>0</v>
      </c>
      <c r="W99" s="170">
        <f>IF(ISERROR(Data4!AD$183),0,Data4!AD$183)</f>
        <v>0</v>
      </c>
      <c r="X99" s="170">
        <f>IF(ISERROR(Data4!AE$183),0,Data4!AE$183)</f>
        <v>0</v>
      </c>
      <c r="Y99" s="170">
        <f>IF(ISERROR(Data4!AF$183),0,Data4!AF$183)</f>
        <v>0</v>
      </c>
      <c r="Z99" s="170">
        <f>IF(ISERROR(Data4!AG$183),0,Data4!AG$183)</f>
        <v>0</v>
      </c>
      <c r="AA99" s="170">
        <f>IF(ISERROR(Data4!AH$183),0,Data4!AH$183)</f>
        <v>0</v>
      </c>
      <c r="AB99" s="170">
        <f>IF(ISERROR(Data4!AI$183),0,Data4!AI$183)</f>
        <v>0</v>
      </c>
      <c r="AC99" s="170">
        <f>IF(ISERROR(Data4!AJ$183),0,Data4!AJ$183)</f>
        <v>0</v>
      </c>
      <c r="AD99" s="170">
        <f>IF(ISERROR(Data4!AK$183),0,Data4!AK$183)</f>
        <v>0</v>
      </c>
      <c r="AE99" s="170">
        <f>IF(ISERROR(Data4!AL$183),0,Data4!AL$183)</f>
        <v>0</v>
      </c>
      <c r="AF99" s="170">
        <f>IF(ISERROR(Data4!AM$183),0,Data4!AM$183)</f>
        <v>0</v>
      </c>
      <c r="AG99" s="170">
        <f>IF(ISERROR(Data4!AN$183),0,Data4!AN$183)</f>
        <v>0</v>
      </c>
      <c r="AH99" s="170">
        <f>IF(ISERROR(Data4!AO$183),0,Data4!AO$183)</f>
        <v>0</v>
      </c>
      <c r="AI99" s="170">
        <f>IF(ISERROR(Data4!AP$183),0,Data4!AP$183)</f>
        <v>0</v>
      </c>
      <c r="AJ99" s="170">
        <f>IF(ISERROR(Data4!AQ$183),0,Data4!AQ$183)</f>
        <v>0</v>
      </c>
      <c r="AO99" s="3"/>
      <c r="AP99" s="3"/>
    </row>
    <row r="100" spans="2:42" hidden="1">
      <c r="B100" s="200" t="s">
        <v>353</v>
      </c>
      <c r="C100" s="182" t="str">
        <f>Data4!D$184</f>
        <v>-</v>
      </c>
      <c r="D100" s="66">
        <f>F100+NPV(FDN,G100:INDEX(G100:AJ100,PAL))</f>
        <v>0</v>
      </c>
      <c r="E100" s="66">
        <f>SUMIF($F$5:$AJ$5,"&lt;="&amp;PAL,$F100:$AJ100)</f>
        <v>0</v>
      </c>
      <c r="F100" s="170">
        <f>IF(ISERROR(Data4!M$184),0,Data4!M$184)</f>
        <v>0</v>
      </c>
      <c r="G100" s="170">
        <f>IF(ISERROR(Data4!N$184),0,Data4!N$184)</f>
        <v>0</v>
      </c>
      <c r="H100" s="170">
        <f>IF(ISERROR(Data4!O$184),0,Data4!O$184)</f>
        <v>0</v>
      </c>
      <c r="I100" s="170">
        <f>IF(ISERROR(Data4!P$184),0,Data4!P$184)</f>
        <v>0</v>
      </c>
      <c r="J100" s="170">
        <f>IF(ISERROR(Data4!Q$184),0,Data4!Q$184)</f>
        <v>0</v>
      </c>
      <c r="K100" s="170">
        <f>IF(ISERROR(Data4!R$184),0,Data4!R$184)</f>
        <v>0</v>
      </c>
      <c r="L100" s="170">
        <f>IF(ISERROR(Data4!S$184),0,Data4!S$184)</f>
        <v>0</v>
      </c>
      <c r="M100" s="170">
        <f>IF(ISERROR(Data4!T$184),0,Data4!T$184)</f>
        <v>0</v>
      </c>
      <c r="N100" s="170">
        <f>IF(ISERROR(Data4!U$184),0,Data4!U$184)</f>
        <v>0</v>
      </c>
      <c r="O100" s="170">
        <f>IF(ISERROR(Data4!V$184),0,Data4!V$184)</f>
        <v>0</v>
      </c>
      <c r="P100" s="170">
        <f>IF(ISERROR(Data4!W$184),0,Data4!W$184)</f>
        <v>0</v>
      </c>
      <c r="Q100" s="170">
        <f>IF(ISERROR(Data4!X$184),0,Data4!X$184)</f>
        <v>0</v>
      </c>
      <c r="R100" s="170">
        <f>IF(ISERROR(Data4!Y$184),0,Data4!Y$184)</f>
        <v>0</v>
      </c>
      <c r="S100" s="170">
        <f>IF(ISERROR(Data4!Z$184),0,Data4!Z$184)</f>
        <v>0</v>
      </c>
      <c r="T100" s="170">
        <f>IF(ISERROR(Data4!AA$184),0,Data4!AA$184)</f>
        <v>0</v>
      </c>
      <c r="U100" s="170">
        <f>IF(ISERROR(Data4!AB$184),0,Data4!AB$184)</f>
        <v>0</v>
      </c>
      <c r="V100" s="170">
        <f>IF(ISERROR(Data4!AC$184),0,Data4!AC$184)</f>
        <v>0</v>
      </c>
      <c r="W100" s="170">
        <f>IF(ISERROR(Data4!AD$184),0,Data4!AD$184)</f>
        <v>0</v>
      </c>
      <c r="X100" s="170">
        <f>IF(ISERROR(Data4!AE$184),0,Data4!AE$184)</f>
        <v>0</v>
      </c>
      <c r="Y100" s="170">
        <f>IF(ISERROR(Data4!AF$184),0,Data4!AF$184)</f>
        <v>0</v>
      </c>
      <c r="Z100" s="170">
        <f>IF(ISERROR(Data4!AG$184),0,Data4!AG$184)</f>
        <v>0</v>
      </c>
      <c r="AA100" s="170">
        <f>IF(ISERROR(Data4!AH$184),0,Data4!AH$184)</f>
        <v>0</v>
      </c>
      <c r="AB100" s="170">
        <f>IF(ISERROR(Data4!AI$184),0,Data4!AI$184)</f>
        <v>0</v>
      </c>
      <c r="AC100" s="170">
        <f>IF(ISERROR(Data4!AJ$184),0,Data4!AJ$184)</f>
        <v>0</v>
      </c>
      <c r="AD100" s="170">
        <f>IF(ISERROR(Data4!AK$184),0,Data4!AK$184)</f>
        <v>0</v>
      </c>
      <c r="AE100" s="170">
        <f>IF(ISERROR(Data4!AL$184),0,Data4!AL$184)</f>
        <v>0</v>
      </c>
      <c r="AF100" s="170">
        <f>IF(ISERROR(Data4!AM$184),0,Data4!AM$184)</f>
        <v>0</v>
      </c>
      <c r="AG100" s="170">
        <f>IF(ISERROR(Data4!AN$184),0,Data4!AN$184)</f>
        <v>0</v>
      </c>
      <c r="AH100" s="170">
        <f>IF(ISERROR(Data4!AO$184),0,Data4!AO$184)</f>
        <v>0</v>
      </c>
      <c r="AI100" s="170">
        <f>IF(ISERROR(Data4!AP$184),0,Data4!AP$184)</f>
        <v>0</v>
      </c>
      <c r="AJ100" s="170">
        <f>IF(ISERROR(Data4!AQ$184),0,Data4!AQ$184)</f>
        <v>0</v>
      </c>
      <c r="AO100" s="3"/>
      <c r="AP100" s="3"/>
    </row>
  </sheetData>
  <sheetProtection algorithmName="SHA-512" hashValue="0uaV50Zuy8YJJPzKWwR6q7zDa2jqSA7ZhbXn5kUBeU4CH1j3v/sEgmeqQxYI48DsidH0kMx9UbdrjuxLsUGZJA==" saltValue="Zme+MGM5LSTk4XQEF/80og==" spinCount="100000" sheet="1" objects="1" scenarios="1"/>
  <mergeCells count="5">
    <mergeCell ref="B86:C86"/>
    <mergeCell ref="C2:E2"/>
    <mergeCell ref="C3:E3"/>
    <mergeCell ref="C4:E4"/>
    <mergeCell ref="AP4:AY4"/>
  </mergeCells>
  <conditionalFormatting sqref="B7:C48 B56:C56 B49:B55 B57:B59">
    <cfRule type="expression" dxfId="34" priority="4" stopIfTrue="1">
      <formula>$AO7=1</formula>
    </cfRule>
  </conditionalFormatting>
  <conditionalFormatting sqref="C4:E4">
    <cfRule type="expression" dxfId="33" priority="3" stopIfTrue="1">
      <formula>LEN($C$4)&gt;0</formula>
    </cfRule>
  </conditionalFormatting>
  <conditionalFormatting sqref="B88:C100">
    <cfRule type="expression" dxfId="32" priority="5" stopIfTrue="1">
      <formula>#REF!=1</formula>
    </cfRule>
  </conditionalFormatting>
  <conditionalFormatting sqref="C57:C59">
    <cfRule type="expression" dxfId="31"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8" t="str">
        <f>UPPER('1'!O36)&amp;"
"&amp;UPPER('1'!O37)</f>
        <v xml:space="preserve">PAPILDOMAS INVESTAVIMO OBJEKTAS (D)
</v>
      </c>
      <c r="D2" s="698"/>
      <c r="E2" s="698"/>
    </row>
    <row r="3" spans="2:55" ht="26.25" customHeight="1" thickBot="1">
      <c r="B3" s="166"/>
      <c r="C3" s="699" t="s">
        <v>539</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1">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1"/>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1"/>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1"/>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1"/>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1"/>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1"/>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 t="shared" ref="AO57:AO59" si="23">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 t="shared" si="23"/>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hidden="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513"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hidden="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hidden="1">
      <c r="C75" s="69" t="str">
        <f>IF(Kalba="EN",Data2!C96,Data2!B96)</f>
        <v>EA rodiklių lėšų srautas (realiąja išraiška)</v>
      </c>
      <c r="D75" s="70"/>
      <c r="E75" s="70"/>
      <c r="F75" s="66">
        <f>SUMPRODUCT(F$16:F$20,Data1!$F$63:$F$67)-SUMPRODUCT(F$8:F$15,Data1!$F$55:$F$62)-SUMPRODUCT(F$23:F$28,Data1!$F$70:$F$75)+F47</f>
        <v>0</v>
      </c>
      <c r="G75" s="66">
        <f>SUMPRODUCT(G$16:G$20,Data1!$F$63:$F$67)-SUMPRODUCT(G$8:G$15,Data1!$F$55:$F$62)-SUMPRODUCT(G$23:G$28,Data1!$F$70:$F$75)+G47</f>
        <v>0</v>
      </c>
      <c r="H75" s="66">
        <f>SUMPRODUCT(H$16:H$20,Data1!$F$63:$F$67)-SUMPRODUCT(H$8:H$15,Data1!$F$55:$F$62)-SUMPRODUCT(H$23:H$28,Data1!$F$70:$F$75)+H47</f>
        <v>0</v>
      </c>
      <c r="I75" s="66">
        <f>SUMPRODUCT(I$16:I$20,Data1!$F$63:$F$67)-SUMPRODUCT(I$8:I$15,Data1!$F$55:$F$62)-SUMPRODUCT(I$23:I$28,Data1!$F$70:$F$75)+I47</f>
        <v>0</v>
      </c>
      <c r="J75" s="66">
        <f>SUMPRODUCT(J$16:J$20,Data1!$F$63:$F$67)-SUMPRODUCT(J$8:J$15,Data1!$F$55:$F$62)-SUMPRODUCT(J$23:J$28,Data1!$F$70:$F$75)+J47</f>
        <v>0</v>
      </c>
      <c r="K75" s="66">
        <f>SUMPRODUCT(K$16:K$20,Data1!$F$63:$F$67)-SUMPRODUCT(K$8:K$15,Data1!$F$55:$F$62)-SUMPRODUCT(K$23:K$28,Data1!$F$70:$F$75)+K47</f>
        <v>0</v>
      </c>
      <c r="L75" s="66">
        <f>SUMPRODUCT(L$16:L$20,Data1!$F$63:$F$67)-SUMPRODUCT(L$8:L$15,Data1!$F$55:$F$62)-SUMPRODUCT(L$23:L$28,Data1!$F$70:$F$75)+L47</f>
        <v>0</v>
      </c>
      <c r="M75" s="66">
        <f>SUMPRODUCT(M$16:M$20,Data1!$F$63:$F$67)-SUMPRODUCT(M$8:M$15,Data1!$F$55:$F$62)-SUMPRODUCT(M$23:M$28,Data1!$F$70:$F$75)+M47</f>
        <v>0</v>
      </c>
      <c r="N75" s="66">
        <f>SUMPRODUCT(N$16:N$20,Data1!$F$63:$F$67)-SUMPRODUCT(N$8:N$15,Data1!$F$55:$F$62)-SUMPRODUCT(N$23:N$28,Data1!$F$70:$F$75)+N47</f>
        <v>0</v>
      </c>
      <c r="O75" s="66">
        <f>SUMPRODUCT(O$16:O$20,Data1!$F$63:$F$67)-SUMPRODUCT(O$8:O$15,Data1!$F$55:$F$62)-SUMPRODUCT(O$23:O$28,Data1!$F$70:$F$75)+O47</f>
        <v>0</v>
      </c>
      <c r="P75" s="66">
        <f>SUMPRODUCT(P$16:P$20,Data1!$F$63:$F$67)-SUMPRODUCT(P$8:P$15,Data1!$F$55:$F$62)-SUMPRODUCT(P$23:P$28,Data1!$F$70:$F$75)+P47</f>
        <v>0</v>
      </c>
      <c r="Q75" s="66">
        <f>SUMPRODUCT(Q$16:Q$20,Data1!$F$63:$F$67)-SUMPRODUCT(Q$8:Q$15,Data1!$F$55:$F$62)-SUMPRODUCT(Q$23:Q$28,Data1!$F$70:$F$75)+Q47</f>
        <v>0</v>
      </c>
      <c r="R75" s="66">
        <f>SUMPRODUCT(R$16:R$20,Data1!$F$63:$F$67)-SUMPRODUCT(R$8:R$15,Data1!$F$55:$F$62)-SUMPRODUCT(R$23:R$28,Data1!$F$70:$F$75)+R47</f>
        <v>0</v>
      </c>
      <c r="S75" s="66">
        <f>SUMPRODUCT(S$16:S$20,Data1!$F$63:$F$67)-SUMPRODUCT(S$8:S$15,Data1!$F$55:$F$62)-SUMPRODUCT(S$23:S$28,Data1!$F$70:$F$75)+S47</f>
        <v>0</v>
      </c>
      <c r="T75" s="66">
        <f>SUMPRODUCT(T$16:T$20,Data1!$F$63:$F$67)-SUMPRODUCT(T$8:T$15,Data1!$F$55:$F$62)-SUMPRODUCT(T$23:T$28,Data1!$F$70:$F$75)+T47</f>
        <v>0</v>
      </c>
      <c r="U75" s="66">
        <f>SUMPRODUCT(U$16:U$20,Data1!$F$63:$F$67)-SUMPRODUCT(U$8:U$15,Data1!$F$55:$F$62)-SUMPRODUCT(U$23:U$28,Data1!$F$70:$F$75)+U47</f>
        <v>0</v>
      </c>
      <c r="V75" s="66">
        <f>SUMPRODUCT(V$16:V$20,Data1!$F$63:$F$67)-SUMPRODUCT(V$8:V$15,Data1!$F$55:$F$62)-SUMPRODUCT(V$23:V$28,Data1!$F$70:$F$75)+V47</f>
        <v>0</v>
      </c>
      <c r="W75" s="66">
        <f>SUMPRODUCT(W$16:W$20,Data1!$F$63:$F$67)-SUMPRODUCT(W$8:W$15,Data1!$F$55:$F$62)-SUMPRODUCT(W$23:W$28,Data1!$F$70:$F$75)+W47</f>
        <v>0</v>
      </c>
      <c r="X75" s="66">
        <f>SUMPRODUCT(X$16:X$20,Data1!$F$63:$F$67)-SUMPRODUCT(X$8:X$15,Data1!$F$55:$F$62)-SUMPRODUCT(X$23:X$28,Data1!$F$70:$F$75)+X47</f>
        <v>0</v>
      </c>
      <c r="Y75" s="66">
        <f>SUMPRODUCT(Y$16:Y$20,Data1!$F$63:$F$67)-SUMPRODUCT(Y$8:Y$15,Data1!$F$55:$F$62)-SUMPRODUCT(Y$23:Y$28,Data1!$F$70:$F$75)+Y47</f>
        <v>0</v>
      </c>
      <c r="Z75" s="66">
        <f>SUMPRODUCT(Z$16:Z$20,Data1!$F$63:$F$67)-SUMPRODUCT(Z$8:Z$15,Data1!$F$55:$F$62)-SUMPRODUCT(Z$23:Z$28,Data1!$F$70:$F$75)+Z47</f>
        <v>0</v>
      </c>
      <c r="AA75" s="66">
        <f>SUMPRODUCT(AA$16:AA$20,Data1!$F$63:$F$67)-SUMPRODUCT(AA$8:AA$15,Data1!$F$55:$F$62)-SUMPRODUCT(AA$23:AA$28,Data1!$F$70:$F$75)+AA47</f>
        <v>0</v>
      </c>
      <c r="AB75" s="66">
        <f>SUMPRODUCT(AB$16:AB$20,Data1!$F$63:$F$67)-SUMPRODUCT(AB$8:AB$15,Data1!$F$55:$F$62)-SUMPRODUCT(AB$23:AB$28,Data1!$F$70:$F$75)+AB47</f>
        <v>0</v>
      </c>
      <c r="AC75" s="66">
        <f>SUMPRODUCT(AC$16:AC$20,Data1!$F$63:$F$67)-SUMPRODUCT(AC$8:AC$15,Data1!$F$55:$F$62)-SUMPRODUCT(AC$23:AC$28,Data1!$F$70:$F$75)+AC47</f>
        <v>0</v>
      </c>
      <c r="AD75" s="66">
        <f>SUMPRODUCT(AD$16:AD$20,Data1!$F$63:$F$67)-SUMPRODUCT(AD$8:AD$15,Data1!$F$55:$F$62)-SUMPRODUCT(AD$23:AD$28,Data1!$F$70:$F$75)+AD47</f>
        <v>0</v>
      </c>
      <c r="AE75" s="66">
        <f>SUMPRODUCT(AE$16:AE$20,Data1!$F$63:$F$67)-SUMPRODUCT(AE$8:AE$15,Data1!$F$55:$F$62)-SUMPRODUCT(AE$23:AE$28,Data1!$F$70:$F$75)+AE47</f>
        <v>0</v>
      </c>
      <c r="AF75" s="66">
        <f>SUMPRODUCT(AF$16:AF$20,Data1!$F$63:$F$67)-SUMPRODUCT(AF$8:AF$15,Data1!$F$55:$F$62)-SUMPRODUCT(AF$23:AF$28,Data1!$F$70:$F$75)+AF47</f>
        <v>0</v>
      </c>
      <c r="AG75" s="66">
        <f>SUMPRODUCT(AG$16:AG$20,Data1!$F$63:$F$67)-SUMPRODUCT(AG$8:AG$15,Data1!$F$55:$F$62)-SUMPRODUCT(AG$23:AG$28,Data1!$F$70:$F$75)+AG47</f>
        <v>0</v>
      </c>
      <c r="AH75" s="66">
        <f>SUMPRODUCT(AH$16:AH$20,Data1!$F$63:$F$67)-SUMPRODUCT(AH$8:AH$15,Data1!$F$55:$F$62)-SUMPRODUCT(AH$23:AH$28,Data1!$F$70:$F$75)+AH47</f>
        <v>0</v>
      </c>
      <c r="AI75" s="66">
        <f>SUMPRODUCT(AI$16:AI$20,Data1!$F$63:$F$67)-SUMPRODUCT(AI$8:AI$15,Data1!$F$55:$F$62)-SUMPRODUCT(AI$23:AI$28,Data1!$F$70:$F$75)+AI47</f>
        <v>0</v>
      </c>
      <c r="AJ75" s="66">
        <f>SUMPRODUCT(AJ$16:AJ$20,Data1!$F$63:$F$67)-SUMPRODUCT(AJ$8:AJ$15,Data1!$F$55:$F$62)-SUMPRODUCT(AJ$23:AJ$28,Data1!$F$70:$F$75)+AJ47</f>
        <v>0</v>
      </c>
    </row>
    <row r="76" spans="3:36" hidden="1">
      <c r="C76" s="69" t="str">
        <f>IF(Kalba="EN",Data2!C98,Data2!B98)</f>
        <v>Konvertuota investicijų (A.) GDV</v>
      </c>
      <c r="D76" s="72">
        <f>SUMPRODUCT(AM8:AM15,Data1!F55:F62)</f>
        <v>0</v>
      </c>
    </row>
    <row r="77" spans="3:36" hidden="1">
      <c r="C77" s="69" t="str">
        <f>IF(Kalba="EN",Data2!C99,Data2!B99)</f>
        <v>Konvertuota investicijų likutinės vertės (B.) GDV</v>
      </c>
      <c r="D77" s="72">
        <f>PRODUCT(AM16,Data1!F63)</f>
        <v>0</v>
      </c>
    </row>
    <row r="78" spans="3:36" hidden="1">
      <c r="C78" s="69" t="str">
        <f>IF(Kalba="EN",Data2!C100,Data2!B100)</f>
        <v>Konvertuota veiklos pajamų (C.) GDV</v>
      </c>
      <c r="D78" s="72">
        <f>SUMPRODUCT(AM18:AM20,Data1!F65:F67)</f>
        <v>0</v>
      </c>
    </row>
    <row r="79" spans="3:36" hidden="1">
      <c r="C79" s="69" t="str">
        <f>IF(Kalba="EN",Data2!C101,Data2!B101)</f>
        <v>Konvertuota veiklos išlaidų (D.1.) GDV</v>
      </c>
      <c r="D79" s="72">
        <f>SUMPRODUCT(AM23:AM28,Data1!F70:F75)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Data4!D$259</f>
        <v>-</v>
      </c>
      <c r="D90" s="170">
        <f>F90+NPV(FDN,G90:INDEX(G90:AJ90,PAL))</f>
        <v>0</v>
      </c>
      <c r="E90" s="170">
        <f t="shared" ref="E90:E96" si="29">SUMIF($F$5:$AJ$5,"&lt;="&amp;PAL,$F90:$AJ90)</f>
        <v>0</v>
      </c>
      <c r="F90" s="170">
        <f>IF(ISERROR(Data4!M$259),0,Data4!M$259)</f>
        <v>0</v>
      </c>
      <c r="G90" s="170">
        <f>IF(ISERROR(Data4!N$259),0,Data4!N$259)</f>
        <v>0</v>
      </c>
      <c r="H90" s="170">
        <f>IF(ISERROR(Data4!O$259),0,Data4!O$259)</f>
        <v>0</v>
      </c>
      <c r="I90" s="170">
        <f>IF(ISERROR(Data4!P$259),0,Data4!P$259)</f>
        <v>0</v>
      </c>
      <c r="J90" s="170">
        <f>IF(ISERROR(Data4!Q$259),0,Data4!Q$259)</f>
        <v>0</v>
      </c>
      <c r="K90" s="170">
        <f>IF(ISERROR(Data4!R$259),0,Data4!R$259)</f>
        <v>0</v>
      </c>
      <c r="L90" s="170">
        <f>IF(ISERROR(Data4!S$259),0,Data4!S$259)</f>
        <v>0</v>
      </c>
      <c r="M90" s="170">
        <f>IF(ISERROR(Data4!T$259),0,Data4!T$259)</f>
        <v>0</v>
      </c>
      <c r="N90" s="170">
        <f>IF(ISERROR(Data4!U$259),0,Data4!U$259)</f>
        <v>0</v>
      </c>
      <c r="O90" s="170">
        <f>IF(ISERROR(Data4!V$259),0,Data4!V$259)</f>
        <v>0</v>
      </c>
      <c r="P90" s="170">
        <f>IF(ISERROR(Data4!W$259),0,Data4!W$259)</f>
        <v>0</v>
      </c>
      <c r="Q90" s="170">
        <f>IF(ISERROR(Data4!X$259),0,Data4!X$259)</f>
        <v>0</v>
      </c>
      <c r="R90" s="170">
        <f>IF(ISERROR(Data4!Y$259),0,Data4!Y$259)</f>
        <v>0</v>
      </c>
      <c r="S90" s="170">
        <f>IF(ISERROR(Data4!Z$259),0,Data4!Z$259)</f>
        <v>0</v>
      </c>
      <c r="T90" s="170">
        <f>IF(ISERROR(Data4!AA$259),0,Data4!AA$259)</f>
        <v>0</v>
      </c>
      <c r="U90" s="170">
        <f>IF(ISERROR(Data4!AB$259),0,Data4!AB$259)</f>
        <v>0</v>
      </c>
      <c r="V90" s="170">
        <f>IF(ISERROR(Data4!AC$259),0,Data4!AC$259)</f>
        <v>0</v>
      </c>
      <c r="W90" s="170">
        <f>IF(ISERROR(Data4!AD$259),0,Data4!AD$259)</f>
        <v>0</v>
      </c>
      <c r="X90" s="170">
        <f>IF(ISERROR(Data4!AE$259),0,Data4!AE$259)</f>
        <v>0</v>
      </c>
      <c r="Y90" s="170">
        <f>IF(ISERROR(Data4!AF$259),0,Data4!AF$259)</f>
        <v>0</v>
      </c>
      <c r="Z90" s="170">
        <f>IF(ISERROR(Data4!AG$259),0,Data4!AG$259)</f>
        <v>0</v>
      </c>
      <c r="AA90" s="170">
        <f>IF(ISERROR(Data4!AH$259),0,Data4!AH$259)</f>
        <v>0</v>
      </c>
      <c r="AB90" s="170">
        <f>IF(ISERROR(Data4!AI$259),0,Data4!AI$259)</f>
        <v>0</v>
      </c>
      <c r="AC90" s="170">
        <f>IF(ISERROR(Data4!AJ$259),0,Data4!AJ$259)</f>
        <v>0</v>
      </c>
      <c r="AD90" s="170">
        <f>IF(ISERROR(Data4!AK$259),0,Data4!AK$259)</f>
        <v>0</v>
      </c>
      <c r="AE90" s="170">
        <f>IF(ISERROR(Data4!AL$259),0,Data4!AL$259)</f>
        <v>0</v>
      </c>
      <c r="AF90" s="170">
        <f>IF(ISERROR(Data4!AM$259),0,Data4!AM$259)</f>
        <v>0</v>
      </c>
      <c r="AG90" s="170">
        <f>IF(ISERROR(Data4!AN$259),0,Data4!AN$259)</f>
        <v>0</v>
      </c>
      <c r="AH90" s="170">
        <f>IF(ISERROR(Data4!AO$259),0,Data4!AO$259)</f>
        <v>0</v>
      </c>
      <c r="AI90" s="170">
        <f>IF(ISERROR(Data4!AP$259),0,Data4!AP$259)</f>
        <v>0</v>
      </c>
      <c r="AJ90" s="170">
        <f>IF(ISERROR(Data4!AQ$259),0,Data4!AQ$259)</f>
        <v>0</v>
      </c>
      <c r="AO90" s="3"/>
      <c r="AP90" s="3"/>
    </row>
    <row r="91" spans="2:42" hidden="1">
      <c r="B91" s="200" t="s">
        <v>52</v>
      </c>
      <c r="C91" s="182" t="str">
        <f>Data4!D$260</f>
        <v>-</v>
      </c>
      <c r="D91" s="66">
        <f>F91+NPV(FDN,G91:INDEX(G91:AJ91,PAL))</f>
        <v>0</v>
      </c>
      <c r="E91" s="170">
        <f t="shared" si="29"/>
        <v>0</v>
      </c>
      <c r="F91" s="170">
        <f>IF(ISERROR(Data4!M$260),0,Data4!M$260)</f>
        <v>0</v>
      </c>
      <c r="G91" s="170">
        <f>IF(ISERROR(Data4!N$260),0,Data4!N$260)</f>
        <v>0</v>
      </c>
      <c r="H91" s="170">
        <f>IF(ISERROR(Data4!O$260),0,Data4!O$260)</f>
        <v>0</v>
      </c>
      <c r="I91" s="170">
        <f>IF(ISERROR(Data4!P$260),0,Data4!P$260)</f>
        <v>0</v>
      </c>
      <c r="J91" s="170">
        <f>IF(ISERROR(Data4!Q$260),0,Data4!Q$260)</f>
        <v>0</v>
      </c>
      <c r="K91" s="170">
        <f>IF(ISERROR(Data4!R$260),0,Data4!R$260)</f>
        <v>0</v>
      </c>
      <c r="L91" s="170">
        <f>IF(ISERROR(Data4!S$260),0,Data4!S$260)</f>
        <v>0</v>
      </c>
      <c r="M91" s="170">
        <f>IF(ISERROR(Data4!T$260),0,Data4!T$260)</f>
        <v>0</v>
      </c>
      <c r="N91" s="170">
        <f>IF(ISERROR(Data4!U$260),0,Data4!U$260)</f>
        <v>0</v>
      </c>
      <c r="O91" s="170">
        <f>IF(ISERROR(Data4!V$260),0,Data4!V$260)</f>
        <v>0</v>
      </c>
      <c r="P91" s="170">
        <f>IF(ISERROR(Data4!W$260),0,Data4!W$260)</f>
        <v>0</v>
      </c>
      <c r="Q91" s="170">
        <f>IF(ISERROR(Data4!X$260),0,Data4!X$260)</f>
        <v>0</v>
      </c>
      <c r="R91" s="170">
        <f>IF(ISERROR(Data4!Y$260),0,Data4!Y$260)</f>
        <v>0</v>
      </c>
      <c r="S91" s="170">
        <f>IF(ISERROR(Data4!Z$260),0,Data4!Z$260)</f>
        <v>0</v>
      </c>
      <c r="T91" s="170">
        <f>IF(ISERROR(Data4!AA$260),0,Data4!AA$260)</f>
        <v>0</v>
      </c>
      <c r="U91" s="170">
        <f>IF(ISERROR(Data4!AB$260),0,Data4!AB$260)</f>
        <v>0</v>
      </c>
      <c r="V91" s="170">
        <f>IF(ISERROR(Data4!AC$260),0,Data4!AC$260)</f>
        <v>0</v>
      </c>
      <c r="W91" s="170">
        <f>IF(ISERROR(Data4!AD$260),0,Data4!AD$260)</f>
        <v>0</v>
      </c>
      <c r="X91" s="170">
        <f>IF(ISERROR(Data4!AE$260),0,Data4!AE$260)</f>
        <v>0</v>
      </c>
      <c r="Y91" s="170">
        <f>IF(ISERROR(Data4!AF$260),0,Data4!AF$260)</f>
        <v>0</v>
      </c>
      <c r="Z91" s="170">
        <f>IF(ISERROR(Data4!AG$260),0,Data4!AG$260)</f>
        <v>0</v>
      </c>
      <c r="AA91" s="170">
        <f>IF(ISERROR(Data4!AH$260),0,Data4!AH$260)</f>
        <v>0</v>
      </c>
      <c r="AB91" s="170">
        <f>IF(ISERROR(Data4!AI$260),0,Data4!AI$260)</f>
        <v>0</v>
      </c>
      <c r="AC91" s="170">
        <f>IF(ISERROR(Data4!AJ$260),0,Data4!AJ$260)</f>
        <v>0</v>
      </c>
      <c r="AD91" s="170">
        <f>IF(ISERROR(Data4!AK$260),0,Data4!AK$260)</f>
        <v>0</v>
      </c>
      <c r="AE91" s="170">
        <f>IF(ISERROR(Data4!AL$260),0,Data4!AL$260)</f>
        <v>0</v>
      </c>
      <c r="AF91" s="170">
        <f>IF(ISERROR(Data4!AM$260),0,Data4!AM$260)</f>
        <v>0</v>
      </c>
      <c r="AG91" s="170">
        <f>IF(ISERROR(Data4!AN$260),0,Data4!AN$260)</f>
        <v>0</v>
      </c>
      <c r="AH91" s="170">
        <f>IF(ISERROR(Data4!AO$260),0,Data4!AO$260)</f>
        <v>0</v>
      </c>
      <c r="AI91" s="170">
        <f>IF(ISERROR(Data4!AP$260),0,Data4!AP$260)</f>
        <v>0</v>
      </c>
      <c r="AJ91" s="170">
        <f>IF(ISERROR(Data4!AQ$260),0,Data4!AQ$260)</f>
        <v>0</v>
      </c>
      <c r="AO91" s="3"/>
      <c r="AP91" s="3"/>
    </row>
    <row r="92" spans="2:42" hidden="1">
      <c r="B92" s="200" t="s">
        <v>346</v>
      </c>
      <c r="C92" s="182" t="str">
        <f>Data4!D$261</f>
        <v>-</v>
      </c>
      <c r="D92" s="66">
        <f>F92+NPV(FDN,G92:INDEX(G92:AJ92,PAL))</f>
        <v>0</v>
      </c>
      <c r="E92" s="170">
        <f t="shared" si="29"/>
        <v>0</v>
      </c>
      <c r="F92" s="170">
        <f>IF(ISERROR(Data4!M$261),0,Data4!M$261)</f>
        <v>0</v>
      </c>
      <c r="G92" s="170">
        <f>IF(ISERROR(Data4!N$261),0,Data4!N$261)</f>
        <v>0</v>
      </c>
      <c r="H92" s="170">
        <f>IF(ISERROR(Data4!O$261),0,Data4!O$261)</f>
        <v>0</v>
      </c>
      <c r="I92" s="170">
        <f>IF(ISERROR(Data4!P$261),0,Data4!P$261)</f>
        <v>0</v>
      </c>
      <c r="J92" s="170">
        <f>IF(ISERROR(Data4!Q$261),0,Data4!Q$261)</f>
        <v>0</v>
      </c>
      <c r="K92" s="170">
        <f>IF(ISERROR(Data4!R$261),0,Data4!R$261)</f>
        <v>0</v>
      </c>
      <c r="L92" s="170">
        <f>IF(ISERROR(Data4!S$261),0,Data4!S$261)</f>
        <v>0</v>
      </c>
      <c r="M92" s="170">
        <f>IF(ISERROR(Data4!T$261),0,Data4!T$261)</f>
        <v>0</v>
      </c>
      <c r="N92" s="170">
        <f>IF(ISERROR(Data4!U$261),0,Data4!U$261)</f>
        <v>0</v>
      </c>
      <c r="O92" s="170">
        <f>IF(ISERROR(Data4!V$261),0,Data4!V$261)</f>
        <v>0</v>
      </c>
      <c r="P92" s="170">
        <f>IF(ISERROR(Data4!W$261),0,Data4!W$261)</f>
        <v>0</v>
      </c>
      <c r="Q92" s="170">
        <f>IF(ISERROR(Data4!X$261),0,Data4!X$261)</f>
        <v>0</v>
      </c>
      <c r="R92" s="170">
        <f>IF(ISERROR(Data4!Y$261),0,Data4!Y$261)</f>
        <v>0</v>
      </c>
      <c r="S92" s="170">
        <f>IF(ISERROR(Data4!Z$261),0,Data4!Z$261)</f>
        <v>0</v>
      </c>
      <c r="T92" s="170">
        <f>IF(ISERROR(Data4!AA$261),0,Data4!AA$261)</f>
        <v>0</v>
      </c>
      <c r="U92" s="170">
        <f>IF(ISERROR(Data4!AB$261),0,Data4!AB$261)</f>
        <v>0</v>
      </c>
      <c r="V92" s="170">
        <f>IF(ISERROR(Data4!AC$261),0,Data4!AC$261)</f>
        <v>0</v>
      </c>
      <c r="W92" s="170">
        <f>IF(ISERROR(Data4!AD$261),0,Data4!AD$261)</f>
        <v>0</v>
      </c>
      <c r="X92" s="170">
        <f>IF(ISERROR(Data4!AE$261),0,Data4!AE$261)</f>
        <v>0</v>
      </c>
      <c r="Y92" s="170">
        <f>IF(ISERROR(Data4!AF$261),0,Data4!AF$261)</f>
        <v>0</v>
      </c>
      <c r="Z92" s="170">
        <f>IF(ISERROR(Data4!AG$261),0,Data4!AG$261)</f>
        <v>0</v>
      </c>
      <c r="AA92" s="170">
        <f>IF(ISERROR(Data4!AH$261),0,Data4!AH$261)</f>
        <v>0</v>
      </c>
      <c r="AB92" s="170">
        <f>IF(ISERROR(Data4!AI$261),0,Data4!AI$261)</f>
        <v>0</v>
      </c>
      <c r="AC92" s="170">
        <f>IF(ISERROR(Data4!AJ$261),0,Data4!AJ$261)</f>
        <v>0</v>
      </c>
      <c r="AD92" s="170">
        <f>IF(ISERROR(Data4!AK$261),0,Data4!AK$261)</f>
        <v>0</v>
      </c>
      <c r="AE92" s="170">
        <f>IF(ISERROR(Data4!AL$261),0,Data4!AL$261)</f>
        <v>0</v>
      </c>
      <c r="AF92" s="170">
        <f>IF(ISERROR(Data4!AM$261),0,Data4!AM$261)</f>
        <v>0</v>
      </c>
      <c r="AG92" s="170">
        <f>IF(ISERROR(Data4!AN$261),0,Data4!AN$261)</f>
        <v>0</v>
      </c>
      <c r="AH92" s="170">
        <f>IF(ISERROR(Data4!AO$261),0,Data4!AO$261)</f>
        <v>0</v>
      </c>
      <c r="AI92" s="170">
        <f>IF(ISERROR(Data4!AP$261),0,Data4!AP$261)</f>
        <v>0</v>
      </c>
      <c r="AJ92" s="170">
        <f>IF(ISERROR(Data4!AQ$261),0,Data4!AQ$261)</f>
        <v>0</v>
      </c>
      <c r="AO92" s="3"/>
      <c r="AP92" s="3"/>
    </row>
    <row r="93" spans="2:42" hidden="1">
      <c r="B93" s="200" t="s">
        <v>347</v>
      </c>
      <c r="C93" s="182" t="str">
        <f>Data4!D$262</f>
        <v>-</v>
      </c>
      <c r="D93" s="66">
        <f>F93+NPV(FDN,G93:INDEX(G93:AJ93,PAL))</f>
        <v>0</v>
      </c>
      <c r="E93" s="170">
        <f t="shared" si="29"/>
        <v>0</v>
      </c>
      <c r="F93" s="170">
        <f>IF(ISERROR(Data4!M$262),0,Data4!M$262)</f>
        <v>0</v>
      </c>
      <c r="G93" s="170">
        <f>IF(ISERROR(Data4!N$262),0,Data4!N$262)</f>
        <v>0</v>
      </c>
      <c r="H93" s="170">
        <f>IF(ISERROR(Data4!O$262),0,Data4!O$262)</f>
        <v>0</v>
      </c>
      <c r="I93" s="170">
        <f>IF(ISERROR(Data4!P$262),0,Data4!P$262)</f>
        <v>0</v>
      </c>
      <c r="J93" s="170">
        <f>IF(ISERROR(Data4!Q$262),0,Data4!Q$262)</f>
        <v>0</v>
      </c>
      <c r="K93" s="170">
        <f>IF(ISERROR(Data4!R$262),0,Data4!R$262)</f>
        <v>0</v>
      </c>
      <c r="L93" s="170">
        <f>IF(ISERROR(Data4!S$262),0,Data4!S$262)</f>
        <v>0</v>
      </c>
      <c r="M93" s="170">
        <f>IF(ISERROR(Data4!T$262),0,Data4!T$262)</f>
        <v>0</v>
      </c>
      <c r="N93" s="170">
        <f>IF(ISERROR(Data4!U$262),0,Data4!U$262)</f>
        <v>0</v>
      </c>
      <c r="O93" s="170">
        <f>IF(ISERROR(Data4!V$262),0,Data4!V$262)</f>
        <v>0</v>
      </c>
      <c r="P93" s="170">
        <f>IF(ISERROR(Data4!W$262),0,Data4!W$262)</f>
        <v>0</v>
      </c>
      <c r="Q93" s="170">
        <f>IF(ISERROR(Data4!X$262),0,Data4!X$262)</f>
        <v>0</v>
      </c>
      <c r="R93" s="170">
        <f>IF(ISERROR(Data4!Y$262),0,Data4!Y$262)</f>
        <v>0</v>
      </c>
      <c r="S93" s="170">
        <f>IF(ISERROR(Data4!Z$262),0,Data4!Z$262)</f>
        <v>0</v>
      </c>
      <c r="T93" s="170">
        <f>IF(ISERROR(Data4!AA$262),0,Data4!AA$262)</f>
        <v>0</v>
      </c>
      <c r="U93" s="170">
        <f>IF(ISERROR(Data4!AB$262),0,Data4!AB$262)</f>
        <v>0</v>
      </c>
      <c r="V93" s="170">
        <f>IF(ISERROR(Data4!AC$262),0,Data4!AC$262)</f>
        <v>0</v>
      </c>
      <c r="W93" s="170">
        <f>IF(ISERROR(Data4!AD$262),0,Data4!AD$262)</f>
        <v>0</v>
      </c>
      <c r="X93" s="170">
        <f>IF(ISERROR(Data4!AE$262),0,Data4!AE$262)</f>
        <v>0</v>
      </c>
      <c r="Y93" s="170">
        <f>IF(ISERROR(Data4!AF$262),0,Data4!AF$262)</f>
        <v>0</v>
      </c>
      <c r="Z93" s="170">
        <f>IF(ISERROR(Data4!AG$262),0,Data4!AG$262)</f>
        <v>0</v>
      </c>
      <c r="AA93" s="170">
        <f>IF(ISERROR(Data4!AH$262),0,Data4!AH$262)</f>
        <v>0</v>
      </c>
      <c r="AB93" s="170">
        <f>IF(ISERROR(Data4!AI$262),0,Data4!AI$262)</f>
        <v>0</v>
      </c>
      <c r="AC93" s="170">
        <f>IF(ISERROR(Data4!AJ$262),0,Data4!AJ$262)</f>
        <v>0</v>
      </c>
      <c r="AD93" s="170">
        <f>IF(ISERROR(Data4!AK$262),0,Data4!AK$262)</f>
        <v>0</v>
      </c>
      <c r="AE93" s="170">
        <f>IF(ISERROR(Data4!AL$262),0,Data4!AL$262)</f>
        <v>0</v>
      </c>
      <c r="AF93" s="170">
        <f>IF(ISERROR(Data4!AM$262),0,Data4!AM$262)</f>
        <v>0</v>
      </c>
      <c r="AG93" s="170">
        <f>IF(ISERROR(Data4!AN$262),0,Data4!AN$262)</f>
        <v>0</v>
      </c>
      <c r="AH93" s="170">
        <f>IF(ISERROR(Data4!AO$262),0,Data4!AO$262)</f>
        <v>0</v>
      </c>
      <c r="AI93" s="170">
        <f>IF(ISERROR(Data4!AP$262),0,Data4!AP$262)</f>
        <v>0</v>
      </c>
      <c r="AJ93" s="170">
        <f>IF(ISERROR(Data4!AQ$262),0,Data4!AQ$262)</f>
        <v>0</v>
      </c>
      <c r="AO93" s="3"/>
      <c r="AP93" s="3"/>
    </row>
    <row r="94" spans="2:42" hidden="1">
      <c r="B94" s="200" t="s">
        <v>348</v>
      </c>
      <c r="C94" s="182" t="str">
        <f>Data4!D$263</f>
        <v>-</v>
      </c>
      <c r="D94" s="66">
        <f>F94+NPV(FDN,G94:INDEX(G94:AJ94,PAL))</f>
        <v>0</v>
      </c>
      <c r="E94" s="170">
        <f t="shared" si="29"/>
        <v>0</v>
      </c>
      <c r="F94" s="170">
        <f>IF(ISERROR(Data4!M$263),0,Data4!M$263)</f>
        <v>0</v>
      </c>
      <c r="G94" s="170">
        <f>IF(ISERROR(Data4!N$263),0,Data4!N$263)</f>
        <v>0</v>
      </c>
      <c r="H94" s="170">
        <f>IF(ISERROR(Data4!O$263),0,Data4!O$263)</f>
        <v>0</v>
      </c>
      <c r="I94" s="170">
        <f>IF(ISERROR(Data4!P$263),0,Data4!P$263)</f>
        <v>0</v>
      </c>
      <c r="J94" s="170">
        <f>IF(ISERROR(Data4!Q$263),0,Data4!Q$263)</f>
        <v>0</v>
      </c>
      <c r="K94" s="170">
        <f>IF(ISERROR(Data4!R$263),0,Data4!R$263)</f>
        <v>0</v>
      </c>
      <c r="L94" s="170">
        <f>IF(ISERROR(Data4!S$263),0,Data4!S$263)</f>
        <v>0</v>
      </c>
      <c r="M94" s="170">
        <f>IF(ISERROR(Data4!T$263),0,Data4!T$263)</f>
        <v>0</v>
      </c>
      <c r="N94" s="170">
        <f>IF(ISERROR(Data4!U$263),0,Data4!U$263)</f>
        <v>0</v>
      </c>
      <c r="O94" s="170">
        <f>IF(ISERROR(Data4!V$263),0,Data4!V$263)</f>
        <v>0</v>
      </c>
      <c r="P94" s="170">
        <f>IF(ISERROR(Data4!W$263),0,Data4!W$263)</f>
        <v>0</v>
      </c>
      <c r="Q94" s="170">
        <f>IF(ISERROR(Data4!X$263),0,Data4!X$263)</f>
        <v>0</v>
      </c>
      <c r="R94" s="170">
        <f>IF(ISERROR(Data4!Y$263),0,Data4!Y$263)</f>
        <v>0</v>
      </c>
      <c r="S94" s="170">
        <f>IF(ISERROR(Data4!Z$263),0,Data4!Z$263)</f>
        <v>0</v>
      </c>
      <c r="T94" s="170">
        <f>IF(ISERROR(Data4!AA$263),0,Data4!AA$263)</f>
        <v>0</v>
      </c>
      <c r="U94" s="170">
        <f>IF(ISERROR(Data4!AB$263),0,Data4!AB$263)</f>
        <v>0</v>
      </c>
      <c r="V94" s="170">
        <f>IF(ISERROR(Data4!AC$263),0,Data4!AC$263)</f>
        <v>0</v>
      </c>
      <c r="W94" s="170">
        <f>IF(ISERROR(Data4!AD$263),0,Data4!AD$263)</f>
        <v>0</v>
      </c>
      <c r="X94" s="170">
        <f>IF(ISERROR(Data4!AE$263),0,Data4!AE$263)</f>
        <v>0</v>
      </c>
      <c r="Y94" s="170">
        <f>IF(ISERROR(Data4!AF$263),0,Data4!AF$263)</f>
        <v>0</v>
      </c>
      <c r="Z94" s="170">
        <f>IF(ISERROR(Data4!AG$263),0,Data4!AG$263)</f>
        <v>0</v>
      </c>
      <c r="AA94" s="170">
        <f>IF(ISERROR(Data4!AH$263),0,Data4!AH$263)</f>
        <v>0</v>
      </c>
      <c r="AB94" s="170">
        <f>IF(ISERROR(Data4!AI$263),0,Data4!AI$263)</f>
        <v>0</v>
      </c>
      <c r="AC94" s="170">
        <f>IF(ISERROR(Data4!AJ$263),0,Data4!AJ$263)</f>
        <v>0</v>
      </c>
      <c r="AD94" s="170">
        <f>IF(ISERROR(Data4!AK$263),0,Data4!AK$263)</f>
        <v>0</v>
      </c>
      <c r="AE94" s="170">
        <f>IF(ISERROR(Data4!AL$263),0,Data4!AL$263)</f>
        <v>0</v>
      </c>
      <c r="AF94" s="170">
        <f>IF(ISERROR(Data4!AM$263),0,Data4!AM$263)</f>
        <v>0</v>
      </c>
      <c r="AG94" s="170">
        <f>IF(ISERROR(Data4!AN$263),0,Data4!AN$263)</f>
        <v>0</v>
      </c>
      <c r="AH94" s="170">
        <f>IF(ISERROR(Data4!AO$263),0,Data4!AO$263)</f>
        <v>0</v>
      </c>
      <c r="AI94" s="170">
        <f>IF(ISERROR(Data4!AP$263),0,Data4!AP$263)</f>
        <v>0</v>
      </c>
      <c r="AJ94" s="170">
        <f>IF(ISERROR(Data4!AQ$263),0,Data4!AQ$263)</f>
        <v>0</v>
      </c>
      <c r="AO94" s="3"/>
      <c r="AP94" s="3"/>
    </row>
    <row r="95" spans="2:42" hidden="1">
      <c r="B95" s="200" t="s">
        <v>349</v>
      </c>
      <c r="C95" s="182" t="str">
        <f>Data4!D$264</f>
        <v>-</v>
      </c>
      <c r="D95" s="66">
        <f>F95+NPV(FDN,G95:INDEX(G95:AJ95,PAL))</f>
        <v>0</v>
      </c>
      <c r="E95" s="170">
        <f t="shared" si="29"/>
        <v>0</v>
      </c>
      <c r="F95" s="170">
        <f>IF(ISERROR(Data4!M$264),0,Data4!M$264)</f>
        <v>0</v>
      </c>
      <c r="G95" s="170">
        <f>IF(ISERROR(Data4!N$264),0,Data4!N$264)</f>
        <v>0</v>
      </c>
      <c r="H95" s="170">
        <f>IF(ISERROR(Data4!O$264),0,Data4!O$264)</f>
        <v>0</v>
      </c>
      <c r="I95" s="170">
        <f>IF(ISERROR(Data4!P$264),0,Data4!P$264)</f>
        <v>0</v>
      </c>
      <c r="J95" s="170">
        <f>IF(ISERROR(Data4!Q$264),0,Data4!Q$264)</f>
        <v>0</v>
      </c>
      <c r="K95" s="170">
        <f>IF(ISERROR(Data4!R$264),0,Data4!R$264)</f>
        <v>0</v>
      </c>
      <c r="L95" s="170">
        <f>IF(ISERROR(Data4!S$264),0,Data4!S$264)</f>
        <v>0</v>
      </c>
      <c r="M95" s="170">
        <f>IF(ISERROR(Data4!T$264),0,Data4!T$264)</f>
        <v>0</v>
      </c>
      <c r="N95" s="170">
        <f>IF(ISERROR(Data4!U$264),0,Data4!U$264)</f>
        <v>0</v>
      </c>
      <c r="O95" s="170">
        <f>IF(ISERROR(Data4!V$264),0,Data4!V$264)</f>
        <v>0</v>
      </c>
      <c r="P95" s="170">
        <f>IF(ISERROR(Data4!W$264),0,Data4!W$264)</f>
        <v>0</v>
      </c>
      <c r="Q95" s="170">
        <f>IF(ISERROR(Data4!X$264),0,Data4!X$264)</f>
        <v>0</v>
      </c>
      <c r="R95" s="170">
        <f>IF(ISERROR(Data4!Y$264),0,Data4!Y$264)</f>
        <v>0</v>
      </c>
      <c r="S95" s="170">
        <f>IF(ISERROR(Data4!Z$264),0,Data4!Z$264)</f>
        <v>0</v>
      </c>
      <c r="T95" s="170">
        <f>IF(ISERROR(Data4!AA$264),0,Data4!AA$264)</f>
        <v>0</v>
      </c>
      <c r="U95" s="170">
        <f>IF(ISERROR(Data4!AB$264),0,Data4!AB$264)</f>
        <v>0</v>
      </c>
      <c r="V95" s="170">
        <f>IF(ISERROR(Data4!AC$264),0,Data4!AC$264)</f>
        <v>0</v>
      </c>
      <c r="W95" s="170">
        <f>IF(ISERROR(Data4!AD$264),0,Data4!AD$264)</f>
        <v>0</v>
      </c>
      <c r="X95" s="170">
        <f>IF(ISERROR(Data4!AE$264),0,Data4!AE$264)</f>
        <v>0</v>
      </c>
      <c r="Y95" s="170">
        <f>IF(ISERROR(Data4!AF$264),0,Data4!AF$264)</f>
        <v>0</v>
      </c>
      <c r="Z95" s="170">
        <f>IF(ISERROR(Data4!AG$264),0,Data4!AG$264)</f>
        <v>0</v>
      </c>
      <c r="AA95" s="170">
        <f>IF(ISERROR(Data4!AH$264),0,Data4!AH$264)</f>
        <v>0</v>
      </c>
      <c r="AB95" s="170">
        <f>IF(ISERROR(Data4!AI$264),0,Data4!AI$264)</f>
        <v>0</v>
      </c>
      <c r="AC95" s="170">
        <f>IF(ISERROR(Data4!AJ$264),0,Data4!AJ$264)</f>
        <v>0</v>
      </c>
      <c r="AD95" s="170">
        <f>IF(ISERROR(Data4!AK$264),0,Data4!AK$264)</f>
        <v>0</v>
      </c>
      <c r="AE95" s="170">
        <f>IF(ISERROR(Data4!AL$264),0,Data4!AL$264)</f>
        <v>0</v>
      </c>
      <c r="AF95" s="170">
        <f>IF(ISERROR(Data4!AM$264),0,Data4!AM$264)</f>
        <v>0</v>
      </c>
      <c r="AG95" s="170">
        <f>IF(ISERROR(Data4!AN$264),0,Data4!AN$264)</f>
        <v>0</v>
      </c>
      <c r="AH95" s="170">
        <f>IF(ISERROR(Data4!AO$264),0,Data4!AO$264)</f>
        <v>0</v>
      </c>
      <c r="AI95" s="170">
        <f>IF(ISERROR(Data4!AP$264),0,Data4!AP$264)</f>
        <v>0</v>
      </c>
      <c r="AJ95" s="170">
        <f>IF(ISERROR(Data4!AQ$264),0,Data4!AQ$264)</f>
        <v>0</v>
      </c>
      <c r="AO95" s="3"/>
      <c r="AP95" s="3"/>
    </row>
    <row r="96" spans="2:42" hidden="1">
      <c r="B96" s="200" t="s">
        <v>350</v>
      </c>
      <c r="C96" s="182" t="str">
        <f>Data4!D$265</f>
        <v>-</v>
      </c>
      <c r="D96" s="66">
        <f>F96+NPV(FDN,G96:INDEX(G96:AJ96,PAL))</f>
        <v>0</v>
      </c>
      <c r="E96" s="170">
        <f t="shared" si="29"/>
        <v>0</v>
      </c>
      <c r="F96" s="170">
        <f>IF(ISERROR(Data4!M$265),0,Data4!M$265)</f>
        <v>0</v>
      </c>
      <c r="G96" s="170">
        <f>IF(ISERROR(Data4!N$265),0,Data4!N$265)</f>
        <v>0</v>
      </c>
      <c r="H96" s="170">
        <f>IF(ISERROR(Data4!O$265),0,Data4!O$265)</f>
        <v>0</v>
      </c>
      <c r="I96" s="170">
        <f>IF(ISERROR(Data4!P$265),0,Data4!P$265)</f>
        <v>0</v>
      </c>
      <c r="J96" s="170">
        <f>IF(ISERROR(Data4!Q$265),0,Data4!Q$265)</f>
        <v>0</v>
      </c>
      <c r="K96" s="170">
        <f>IF(ISERROR(Data4!R$265),0,Data4!R$265)</f>
        <v>0</v>
      </c>
      <c r="L96" s="170">
        <f>IF(ISERROR(Data4!S$265),0,Data4!S$265)</f>
        <v>0</v>
      </c>
      <c r="M96" s="170">
        <f>IF(ISERROR(Data4!T$265),0,Data4!T$265)</f>
        <v>0</v>
      </c>
      <c r="N96" s="170">
        <f>IF(ISERROR(Data4!U$265),0,Data4!U$265)</f>
        <v>0</v>
      </c>
      <c r="O96" s="170">
        <f>IF(ISERROR(Data4!V$265),0,Data4!V$265)</f>
        <v>0</v>
      </c>
      <c r="P96" s="170">
        <f>IF(ISERROR(Data4!W$265),0,Data4!W$265)</f>
        <v>0</v>
      </c>
      <c r="Q96" s="170">
        <f>IF(ISERROR(Data4!X$265),0,Data4!X$265)</f>
        <v>0</v>
      </c>
      <c r="R96" s="170">
        <f>IF(ISERROR(Data4!Y$265),0,Data4!Y$265)</f>
        <v>0</v>
      </c>
      <c r="S96" s="170">
        <f>IF(ISERROR(Data4!Z$265),0,Data4!Z$265)</f>
        <v>0</v>
      </c>
      <c r="T96" s="170">
        <f>IF(ISERROR(Data4!AA$265),0,Data4!AA$265)</f>
        <v>0</v>
      </c>
      <c r="U96" s="170">
        <f>IF(ISERROR(Data4!AB$265),0,Data4!AB$265)</f>
        <v>0</v>
      </c>
      <c r="V96" s="170">
        <f>IF(ISERROR(Data4!AC$265),0,Data4!AC$265)</f>
        <v>0</v>
      </c>
      <c r="W96" s="170">
        <f>IF(ISERROR(Data4!AD$265),0,Data4!AD$265)</f>
        <v>0</v>
      </c>
      <c r="X96" s="170">
        <f>IF(ISERROR(Data4!AE$265),0,Data4!AE$265)</f>
        <v>0</v>
      </c>
      <c r="Y96" s="170">
        <f>IF(ISERROR(Data4!AF$265),0,Data4!AF$265)</f>
        <v>0</v>
      </c>
      <c r="Z96" s="170">
        <f>IF(ISERROR(Data4!AG$265),0,Data4!AG$265)</f>
        <v>0</v>
      </c>
      <c r="AA96" s="170">
        <f>IF(ISERROR(Data4!AH$265),0,Data4!AH$265)</f>
        <v>0</v>
      </c>
      <c r="AB96" s="170">
        <f>IF(ISERROR(Data4!AI$265),0,Data4!AI$265)</f>
        <v>0</v>
      </c>
      <c r="AC96" s="170">
        <f>IF(ISERROR(Data4!AJ$265),0,Data4!AJ$265)</f>
        <v>0</v>
      </c>
      <c r="AD96" s="170">
        <f>IF(ISERROR(Data4!AK$265),0,Data4!AK$265)</f>
        <v>0</v>
      </c>
      <c r="AE96" s="170">
        <f>IF(ISERROR(Data4!AL$265),0,Data4!AL$265)</f>
        <v>0</v>
      </c>
      <c r="AF96" s="170">
        <f>IF(ISERROR(Data4!AM$265),0,Data4!AM$265)</f>
        <v>0</v>
      </c>
      <c r="AG96" s="170">
        <f>IF(ISERROR(Data4!AN$265),0,Data4!AN$265)</f>
        <v>0</v>
      </c>
      <c r="AH96" s="170">
        <f>IF(ISERROR(Data4!AO$265),0,Data4!AO$265)</f>
        <v>0</v>
      </c>
      <c r="AI96" s="170">
        <f>IF(ISERROR(Data4!AP$265),0,Data4!AP$265)</f>
        <v>0</v>
      </c>
      <c r="AJ96" s="170">
        <f>IF(ISERROR(Data4!AQ$265),0,Data4!AQ$265)</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Data4!D$267</f>
        <v>-</v>
      </c>
      <c r="D98" s="66">
        <f>F98+NPV(FDN,G98:INDEX(G98:AJ98,PAL))</f>
        <v>0</v>
      </c>
      <c r="E98" s="66">
        <f>SUMIF($F$5:$AJ$5,"&lt;="&amp;PAL,$F98:$AJ98)</f>
        <v>0</v>
      </c>
      <c r="F98" s="170">
        <f>IF(ISERROR(Data4!M$267),0,Data4!M$267)</f>
        <v>0</v>
      </c>
      <c r="G98" s="170">
        <f>IF(ISERROR(Data4!N$267),0,Data4!N$267)</f>
        <v>0</v>
      </c>
      <c r="H98" s="170">
        <f>IF(ISERROR(Data4!O$267),0,Data4!O$267)</f>
        <v>0</v>
      </c>
      <c r="I98" s="170">
        <f>IF(ISERROR(Data4!P$267),0,Data4!P$267)</f>
        <v>0</v>
      </c>
      <c r="J98" s="170">
        <f>IF(ISERROR(Data4!Q$267),0,Data4!Q$267)</f>
        <v>0</v>
      </c>
      <c r="K98" s="170">
        <f>IF(ISERROR(Data4!R$267),0,Data4!R$267)</f>
        <v>0</v>
      </c>
      <c r="L98" s="170">
        <f>IF(ISERROR(Data4!S$267),0,Data4!S$267)</f>
        <v>0</v>
      </c>
      <c r="M98" s="170">
        <f>IF(ISERROR(Data4!T$267),0,Data4!T$267)</f>
        <v>0</v>
      </c>
      <c r="N98" s="170">
        <f>IF(ISERROR(Data4!U$267),0,Data4!U$267)</f>
        <v>0</v>
      </c>
      <c r="O98" s="170">
        <f>IF(ISERROR(Data4!V$267),0,Data4!V$267)</f>
        <v>0</v>
      </c>
      <c r="P98" s="170">
        <f>IF(ISERROR(Data4!W$267),0,Data4!W$267)</f>
        <v>0</v>
      </c>
      <c r="Q98" s="170">
        <f>IF(ISERROR(Data4!X$267),0,Data4!X$267)</f>
        <v>0</v>
      </c>
      <c r="R98" s="170">
        <f>IF(ISERROR(Data4!Y$267),0,Data4!Y$267)</f>
        <v>0</v>
      </c>
      <c r="S98" s="170">
        <f>IF(ISERROR(Data4!Z$267),0,Data4!Z$267)</f>
        <v>0</v>
      </c>
      <c r="T98" s="170">
        <f>IF(ISERROR(Data4!AA$267),0,Data4!AA$267)</f>
        <v>0</v>
      </c>
      <c r="U98" s="170">
        <f>IF(ISERROR(Data4!AB$267),0,Data4!AB$267)</f>
        <v>0</v>
      </c>
      <c r="V98" s="170">
        <f>IF(ISERROR(Data4!AC$267),0,Data4!AC$267)</f>
        <v>0</v>
      </c>
      <c r="W98" s="170">
        <f>IF(ISERROR(Data4!AD$267),0,Data4!AD$267)</f>
        <v>0</v>
      </c>
      <c r="X98" s="170">
        <f>IF(ISERROR(Data4!AE$267),0,Data4!AE$267)</f>
        <v>0</v>
      </c>
      <c r="Y98" s="170">
        <f>IF(ISERROR(Data4!AF$267),0,Data4!AF$267)</f>
        <v>0</v>
      </c>
      <c r="Z98" s="170">
        <f>IF(ISERROR(Data4!AG$267),0,Data4!AG$267)</f>
        <v>0</v>
      </c>
      <c r="AA98" s="170">
        <f>IF(ISERROR(Data4!AH$267),0,Data4!AH$267)</f>
        <v>0</v>
      </c>
      <c r="AB98" s="170">
        <f>IF(ISERROR(Data4!AI$267),0,Data4!AI$267)</f>
        <v>0</v>
      </c>
      <c r="AC98" s="170">
        <f>IF(ISERROR(Data4!AJ$267),0,Data4!AJ$267)</f>
        <v>0</v>
      </c>
      <c r="AD98" s="170">
        <f>IF(ISERROR(Data4!AK$267),0,Data4!AK$267)</f>
        <v>0</v>
      </c>
      <c r="AE98" s="170">
        <f>IF(ISERROR(Data4!AL$267),0,Data4!AL$267)</f>
        <v>0</v>
      </c>
      <c r="AF98" s="170">
        <f>IF(ISERROR(Data4!AM$267),0,Data4!AM$267)</f>
        <v>0</v>
      </c>
      <c r="AG98" s="170">
        <f>IF(ISERROR(Data4!AN$267),0,Data4!AN$267)</f>
        <v>0</v>
      </c>
      <c r="AH98" s="170">
        <f>IF(ISERROR(Data4!AO$267),0,Data4!AO$267)</f>
        <v>0</v>
      </c>
      <c r="AI98" s="170">
        <f>IF(ISERROR(Data4!AP$267),0,Data4!AP$267)</f>
        <v>0</v>
      </c>
      <c r="AJ98" s="170">
        <f>IF(ISERROR(Data4!AQ$267),0,Data4!AQ$267)</f>
        <v>0</v>
      </c>
      <c r="AO98" s="3"/>
      <c r="AP98" s="3"/>
    </row>
    <row r="99" spans="2:42" hidden="1">
      <c r="B99" s="200" t="s">
        <v>352</v>
      </c>
      <c r="C99" s="182" t="str">
        <f>Data4!D$268</f>
        <v>-</v>
      </c>
      <c r="D99" s="66">
        <f>F99+NPV(FDN,G99:INDEX(G99:AJ99,PAL))</f>
        <v>0</v>
      </c>
      <c r="E99" s="66">
        <f>SUMIF($F$5:$AJ$5,"&lt;="&amp;PAL,$F99:$AJ99)</f>
        <v>0</v>
      </c>
      <c r="F99" s="170">
        <f>IF(ISERROR(Data4!M$268),0,Data4!M$268)</f>
        <v>0</v>
      </c>
      <c r="G99" s="170">
        <f>IF(ISERROR(Data4!N$268),0,Data4!N$268)</f>
        <v>0</v>
      </c>
      <c r="H99" s="170">
        <f>IF(ISERROR(Data4!O$268),0,Data4!O$268)</f>
        <v>0</v>
      </c>
      <c r="I99" s="170">
        <f>IF(ISERROR(Data4!P$268),0,Data4!P$268)</f>
        <v>0</v>
      </c>
      <c r="J99" s="170">
        <f>IF(ISERROR(Data4!Q$268),0,Data4!Q$268)</f>
        <v>0</v>
      </c>
      <c r="K99" s="170">
        <f>IF(ISERROR(Data4!R$268),0,Data4!R$268)</f>
        <v>0</v>
      </c>
      <c r="L99" s="170">
        <f>IF(ISERROR(Data4!S$268),0,Data4!S$268)</f>
        <v>0</v>
      </c>
      <c r="M99" s="170">
        <f>IF(ISERROR(Data4!T$268),0,Data4!T$268)</f>
        <v>0</v>
      </c>
      <c r="N99" s="170">
        <f>IF(ISERROR(Data4!U$268),0,Data4!U$268)</f>
        <v>0</v>
      </c>
      <c r="O99" s="170">
        <f>IF(ISERROR(Data4!V$268),0,Data4!V$268)</f>
        <v>0</v>
      </c>
      <c r="P99" s="170">
        <f>IF(ISERROR(Data4!W$268),0,Data4!W$268)</f>
        <v>0</v>
      </c>
      <c r="Q99" s="170">
        <f>IF(ISERROR(Data4!X$268),0,Data4!X$268)</f>
        <v>0</v>
      </c>
      <c r="R99" s="170">
        <f>IF(ISERROR(Data4!Y$268),0,Data4!Y$268)</f>
        <v>0</v>
      </c>
      <c r="S99" s="170">
        <f>IF(ISERROR(Data4!Z$268),0,Data4!Z$268)</f>
        <v>0</v>
      </c>
      <c r="T99" s="170">
        <f>IF(ISERROR(Data4!AA$268),0,Data4!AA$268)</f>
        <v>0</v>
      </c>
      <c r="U99" s="170">
        <f>IF(ISERROR(Data4!AB$268),0,Data4!AB$268)</f>
        <v>0</v>
      </c>
      <c r="V99" s="170">
        <f>IF(ISERROR(Data4!AC$268),0,Data4!AC$268)</f>
        <v>0</v>
      </c>
      <c r="W99" s="170">
        <f>IF(ISERROR(Data4!AD$268),0,Data4!AD$268)</f>
        <v>0</v>
      </c>
      <c r="X99" s="170">
        <f>IF(ISERROR(Data4!AE$268),0,Data4!AE$268)</f>
        <v>0</v>
      </c>
      <c r="Y99" s="170">
        <f>IF(ISERROR(Data4!AF$268),0,Data4!AF$268)</f>
        <v>0</v>
      </c>
      <c r="Z99" s="170">
        <f>IF(ISERROR(Data4!AG$268),0,Data4!AG$268)</f>
        <v>0</v>
      </c>
      <c r="AA99" s="170">
        <f>IF(ISERROR(Data4!AH$268),0,Data4!AH$268)</f>
        <v>0</v>
      </c>
      <c r="AB99" s="170">
        <f>IF(ISERROR(Data4!AI$268),0,Data4!AI$268)</f>
        <v>0</v>
      </c>
      <c r="AC99" s="170">
        <f>IF(ISERROR(Data4!AJ$268),0,Data4!AJ$268)</f>
        <v>0</v>
      </c>
      <c r="AD99" s="170">
        <f>IF(ISERROR(Data4!AK$268),0,Data4!AK$268)</f>
        <v>0</v>
      </c>
      <c r="AE99" s="170">
        <f>IF(ISERROR(Data4!AL$268),0,Data4!AL$268)</f>
        <v>0</v>
      </c>
      <c r="AF99" s="170">
        <f>IF(ISERROR(Data4!AM$268),0,Data4!AM$268)</f>
        <v>0</v>
      </c>
      <c r="AG99" s="170">
        <f>IF(ISERROR(Data4!AN$268),0,Data4!AN$268)</f>
        <v>0</v>
      </c>
      <c r="AH99" s="170">
        <f>IF(ISERROR(Data4!AO$268),0,Data4!AO$268)</f>
        <v>0</v>
      </c>
      <c r="AI99" s="170">
        <f>IF(ISERROR(Data4!AP$268),0,Data4!AP$268)</f>
        <v>0</v>
      </c>
      <c r="AJ99" s="170">
        <f>IF(ISERROR(Data4!AQ$268),0,Data4!AQ$268)</f>
        <v>0</v>
      </c>
      <c r="AO99" s="3"/>
      <c r="AP99" s="3"/>
    </row>
    <row r="100" spans="2:42" hidden="1">
      <c r="B100" s="200" t="s">
        <v>353</v>
      </c>
      <c r="C100" s="182" t="str">
        <f>Data4!D$269</f>
        <v>-</v>
      </c>
      <c r="D100" s="66">
        <f>F100+NPV(FDN,G100:INDEX(G100:AJ100,PAL))</f>
        <v>0</v>
      </c>
      <c r="E100" s="66">
        <f>SUMIF($F$5:$AJ$5,"&lt;="&amp;PAL,$F100:$AJ100)</f>
        <v>0</v>
      </c>
      <c r="F100" s="170">
        <f>IF(ISERROR(Data4!M$269),0,Data4!M$269)</f>
        <v>0</v>
      </c>
      <c r="G100" s="170">
        <f>IF(ISERROR(Data4!N$269),0,Data4!N$269)</f>
        <v>0</v>
      </c>
      <c r="H100" s="170">
        <f>IF(ISERROR(Data4!O$269),0,Data4!O$269)</f>
        <v>0</v>
      </c>
      <c r="I100" s="170">
        <f>IF(ISERROR(Data4!P$269),0,Data4!P$269)</f>
        <v>0</v>
      </c>
      <c r="J100" s="170">
        <f>IF(ISERROR(Data4!Q$269),0,Data4!Q$269)</f>
        <v>0</v>
      </c>
      <c r="K100" s="170">
        <f>IF(ISERROR(Data4!R$269),0,Data4!R$269)</f>
        <v>0</v>
      </c>
      <c r="L100" s="170">
        <f>IF(ISERROR(Data4!S$269),0,Data4!S$269)</f>
        <v>0</v>
      </c>
      <c r="M100" s="170">
        <f>IF(ISERROR(Data4!T$269),0,Data4!T$269)</f>
        <v>0</v>
      </c>
      <c r="N100" s="170">
        <f>IF(ISERROR(Data4!U$269),0,Data4!U$269)</f>
        <v>0</v>
      </c>
      <c r="O100" s="170">
        <f>IF(ISERROR(Data4!V$269),0,Data4!V$269)</f>
        <v>0</v>
      </c>
      <c r="P100" s="170">
        <f>IF(ISERROR(Data4!W$269),0,Data4!W$269)</f>
        <v>0</v>
      </c>
      <c r="Q100" s="170">
        <f>IF(ISERROR(Data4!X$269),0,Data4!X$269)</f>
        <v>0</v>
      </c>
      <c r="R100" s="170">
        <f>IF(ISERROR(Data4!Y$269),0,Data4!Y$269)</f>
        <v>0</v>
      </c>
      <c r="S100" s="170">
        <f>IF(ISERROR(Data4!Z$269),0,Data4!Z$269)</f>
        <v>0</v>
      </c>
      <c r="T100" s="170">
        <f>IF(ISERROR(Data4!AA$269),0,Data4!AA$269)</f>
        <v>0</v>
      </c>
      <c r="U100" s="170">
        <f>IF(ISERROR(Data4!AB$269),0,Data4!AB$269)</f>
        <v>0</v>
      </c>
      <c r="V100" s="170">
        <f>IF(ISERROR(Data4!AC$269),0,Data4!AC$269)</f>
        <v>0</v>
      </c>
      <c r="W100" s="170">
        <f>IF(ISERROR(Data4!AD$269),0,Data4!AD$269)</f>
        <v>0</v>
      </c>
      <c r="X100" s="170">
        <f>IF(ISERROR(Data4!AE$269),0,Data4!AE$269)</f>
        <v>0</v>
      </c>
      <c r="Y100" s="170">
        <f>IF(ISERROR(Data4!AF$269),0,Data4!AF$269)</f>
        <v>0</v>
      </c>
      <c r="Z100" s="170">
        <f>IF(ISERROR(Data4!AG$269),0,Data4!AG$269)</f>
        <v>0</v>
      </c>
      <c r="AA100" s="170">
        <f>IF(ISERROR(Data4!AH$269),0,Data4!AH$269)</f>
        <v>0</v>
      </c>
      <c r="AB100" s="170">
        <f>IF(ISERROR(Data4!AI$269),0,Data4!AI$269)</f>
        <v>0</v>
      </c>
      <c r="AC100" s="170">
        <f>IF(ISERROR(Data4!AJ$269),0,Data4!AJ$269)</f>
        <v>0</v>
      </c>
      <c r="AD100" s="170">
        <f>IF(ISERROR(Data4!AK$269),0,Data4!AK$269)</f>
        <v>0</v>
      </c>
      <c r="AE100" s="170">
        <f>IF(ISERROR(Data4!AL$269),0,Data4!AL$269)</f>
        <v>0</v>
      </c>
      <c r="AF100" s="170">
        <f>IF(ISERROR(Data4!AM$269),0,Data4!AM$269)</f>
        <v>0</v>
      </c>
      <c r="AG100" s="170">
        <f>IF(ISERROR(Data4!AN$269),0,Data4!AN$269)</f>
        <v>0</v>
      </c>
      <c r="AH100" s="170">
        <f>IF(ISERROR(Data4!AO$269),0,Data4!AO$269)</f>
        <v>0</v>
      </c>
      <c r="AI100" s="170">
        <f>IF(ISERROR(Data4!AP$269),0,Data4!AP$269)</f>
        <v>0</v>
      </c>
      <c r="AJ100" s="170">
        <f>IF(ISERROR(Data4!AQ$269),0,Data4!AQ$269)</f>
        <v>0</v>
      </c>
      <c r="AO100" s="3"/>
      <c r="AP100" s="3"/>
    </row>
  </sheetData>
  <sheetProtection algorithmName="SHA-512" hashValue="f98QkkJ+0rvv+N/pQdXgPV1m+kU4qfyxcvQhfqaxReVtBs7mg1vOZSczs9fWzRH42LyITBT/4jF5lBoz7EOV0A==" saltValue="OrfwPnYbi7MJd+VccJcTrQ==" spinCount="100000" sheet="1" objects="1" scenarios="1"/>
  <mergeCells count="5">
    <mergeCell ref="B86:C86"/>
    <mergeCell ref="C2:E2"/>
    <mergeCell ref="C3:E3"/>
    <mergeCell ref="C4:E4"/>
    <mergeCell ref="AP4:AY4"/>
  </mergeCells>
  <conditionalFormatting sqref="B7:C48 B56:C56 B49:B55 B57:B59">
    <cfRule type="expression" dxfId="29" priority="4" stopIfTrue="1">
      <formula>$AO7=1</formula>
    </cfRule>
  </conditionalFormatting>
  <conditionalFormatting sqref="C4:E4">
    <cfRule type="expression" dxfId="28" priority="3" stopIfTrue="1">
      <formula>LEN($C$4)&gt;0</formula>
    </cfRule>
  </conditionalFormatting>
  <conditionalFormatting sqref="B88:C100">
    <cfRule type="expression" dxfId="27" priority="5" stopIfTrue="1">
      <formula>#REF!=1</formula>
    </cfRule>
  </conditionalFormatting>
  <conditionalFormatting sqref="C57:C59">
    <cfRule type="expression" dxfId="2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E23" sqref="E23"/>
    </sheetView>
  </sheetViews>
  <sheetFormatPr defaultColWidth="0" defaultRowHeight="12.75" zeroHeight="1"/>
  <cols>
    <col min="1" max="1" width="1.28515625" style="3" customWidth="1"/>
    <col min="2" max="2" width="8.140625" style="496" customWidth="1"/>
    <col min="3" max="3" width="63.85546875" style="597" bestFit="1" customWidth="1"/>
    <col min="4" max="4" width="13.7109375" style="62" customWidth="1"/>
    <col min="5" max="10" width="13.7109375" style="3" customWidth="1"/>
    <col min="11" max="11" width="13.7109375" style="27"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702" t="s">
        <v>624</v>
      </c>
      <c r="D2" s="702"/>
      <c r="E2" s="702"/>
      <c r="F2" s="702"/>
      <c r="G2" s="148"/>
      <c r="H2" s="148"/>
      <c r="I2" s="148"/>
      <c r="J2" s="27"/>
      <c r="L2" s="27"/>
      <c r="M2" s="27"/>
      <c r="N2" s="27"/>
      <c r="O2" s="27"/>
      <c r="P2" s="27"/>
      <c r="Q2" s="27"/>
      <c r="R2" s="27"/>
      <c r="S2" s="27"/>
      <c r="T2" s="27"/>
      <c r="U2" s="27"/>
      <c r="V2" s="27"/>
      <c r="W2" s="27"/>
      <c r="X2" s="27"/>
      <c r="Y2" s="27"/>
      <c r="Z2" s="27"/>
      <c r="AA2" s="27"/>
      <c r="AB2" s="27"/>
      <c r="AC2" s="27"/>
      <c r="AD2" s="27"/>
      <c r="AE2" s="27"/>
      <c r="AF2" s="27"/>
      <c r="AG2" s="27"/>
      <c r="AH2" s="27"/>
      <c r="AI2" s="27"/>
      <c r="AJ2" s="27"/>
      <c r="AM2" s="27"/>
      <c r="AN2" s="53"/>
    </row>
    <row r="3" spans="2:40" hidden="1">
      <c r="B3" s="3"/>
      <c r="C3" s="3"/>
    </row>
    <row r="4" spans="2:40" hidden="1">
      <c r="B4" s="3"/>
      <c r="C4" s="3"/>
    </row>
    <row r="5" spans="2:40" hidden="1">
      <c r="B5" s="3"/>
      <c r="C5" s="3"/>
    </row>
    <row r="6" spans="2:40">
      <c r="B6" s="3"/>
      <c r="C6" s="3"/>
      <c r="D6" s="150" t="s">
        <v>488</v>
      </c>
      <c r="E6" s="151"/>
      <c r="F6" s="27"/>
    </row>
    <row r="7" spans="2:40">
      <c r="B7" s="3"/>
      <c r="C7" s="152" t="s">
        <v>487</v>
      </c>
      <c r="D7" s="153" t="s">
        <v>489</v>
      </c>
      <c r="E7" s="153" t="s">
        <v>490</v>
      </c>
      <c r="F7" s="27"/>
    </row>
    <row r="8" spans="2:40" ht="25.5">
      <c r="B8" s="156">
        <f>IF(LEN(C8)=37,1,0)</f>
        <v>1</v>
      </c>
      <c r="C8" s="154" t="str">
        <f>C14</f>
        <v xml:space="preserve">pagrindinis investavimo objektas (A)
</v>
      </c>
      <c r="D8" s="163"/>
      <c r="E8" s="77" t="str">
        <f>IF(ISERROR(F8),"-",F8)</f>
        <v>-</v>
      </c>
      <c r="F8" s="156" t="e">
        <f t="array" ref="F8">INDEX($B$15:$B$20,MATCH(MAX(IF(LEN($C$15:$C$20)&gt;14,$D$15:$D$20)),$D$15:$D$20,0),1)</f>
        <v>#N/A</v>
      </c>
    </row>
    <row r="9" spans="2:40" ht="25.5">
      <c r="B9" s="156">
        <f>IF(LEN(C9)=36,1,0)</f>
        <v>1</v>
      </c>
      <c r="C9" s="154" t="str">
        <f>C22</f>
        <v xml:space="preserve">papildomas investavimo objektas (B)
</v>
      </c>
      <c r="D9" s="99"/>
      <c r="E9" s="77" t="str">
        <f>IF(ISERROR(F9),"-",F9)</f>
        <v>-</v>
      </c>
      <c r="F9" s="156" t="e">
        <f t="array" ref="F9">INDEX($B$23:$B$28,MATCH(MAX(IF(LEN($C$23:$C$28)&gt;14,$D$23:$D$28)),$D$23:$D$28,0),1)</f>
        <v>#N/A</v>
      </c>
    </row>
    <row r="10" spans="2:40" ht="25.5">
      <c r="B10" s="156">
        <f>IF(LEN(C10)=36,1,0)</f>
        <v>1</v>
      </c>
      <c r="C10" s="154" t="str">
        <f>C30</f>
        <v xml:space="preserve">papildomas investavimo objektas (C)
</v>
      </c>
      <c r="D10" s="99"/>
      <c r="E10" s="77" t="str">
        <f>IF(ISERROR(F10),"-",F10)</f>
        <v>-</v>
      </c>
      <c r="F10" s="156" t="e">
        <f t="array" ref="F10">INDEX($B$31:$B$36,MATCH(MAX(IF(LEN($C$31:$C$36)&gt;14,$D$31:$D$36)),$D$31:$D$36,0),1)</f>
        <v>#N/A</v>
      </c>
    </row>
    <row r="11" spans="2:40" ht="25.5">
      <c r="B11" s="156">
        <f>IF(LEN(C11)=36,1,0)</f>
        <v>1</v>
      </c>
      <c r="C11" s="154" t="str">
        <f>C38</f>
        <v xml:space="preserve">papildomas investavimo objektas (D)
</v>
      </c>
      <c r="D11" s="99"/>
      <c r="E11" s="77" t="str">
        <f>IF(ISERROR(F11),"-",F11)</f>
        <v>-</v>
      </c>
      <c r="F11" s="156" t="e">
        <f t="array" ref="F11">INDEX($B$39:$B$44,MATCH(MAX(IF(LEN($C$39:$C$44)&gt;14,$D$39:$D$44)),$D$39:$D$44,0),1)</f>
        <v>#N/A</v>
      </c>
    </row>
    <row r="12" spans="2:40">
      <c r="B12" s="3"/>
      <c r="C12" s="3"/>
    </row>
    <row r="13" spans="2:40" ht="51">
      <c r="B13" s="157"/>
      <c r="C13" s="153" t="s">
        <v>476</v>
      </c>
      <c r="D13" s="152" t="s">
        <v>484</v>
      </c>
      <c r="E13" s="155" t="s">
        <v>485</v>
      </c>
      <c r="F13" s="155" t="s">
        <v>486</v>
      </c>
      <c r="G13" s="155" t="s">
        <v>477</v>
      </c>
      <c r="H13" s="155" t="s">
        <v>478</v>
      </c>
      <c r="I13" s="155" t="s">
        <v>479</v>
      </c>
      <c r="J13" s="155" t="s">
        <v>480</v>
      </c>
      <c r="K13" s="155" t="s">
        <v>445</v>
      </c>
      <c r="L13" s="155" t="s">
        <v>481</v>
      </c>
      <c r="M13" s="155" t="s">
        <v>482</v>
      </c>
      <c r="N13" s="155" t="s">
        <v>483</v>
      </c>
    </row>
    <row r="14" spans="2:40" ht="25.5" hidden="1">
      <c r="B14" s="495"/>
      <c r="C14" s="158" t="str">
        <f>'1'!I36&amp;"
"&amp;'1'!I37</f>
        <v xml:space="preserve">pagrindinis investavimo objektas (A)
</v>
      </c>
      <c r="D14" s="159"/>
      <c r="E14" s="159"/>
      <c r="F14" s="159"/>
      <c r="G14" s="159"/>
      <c r="H14" s="159"/>
      <c r="I14" s="159"/>
      <c r="J14" s="159"/>
      <c r="K14" s="159"/>
      <c r="L14" s="159"/>
      <c r="M14" s="159"/>
      <c r="N14" s="159"/>
    </row>
    <row r="15" spans="2:40" hidden="1">
      <c r="B15" s="160" t="s">
        <v>492</v>
      </c>
      <c r="C15" s="596" t="str">
        <f>IF(LEN(A.1!$C$3)=0,"",A.1!$C$3)</f>
        <v>Alternatyva ""</v>
      </c>
      <c r="D15" s="66" t="e">
        <f>A.1!$D$80</f>
        <v>#VALUE!</v>
      </c>
      <c r="E15" s="74" t="str">
        <f>A.1!$D$81</f>
        <v>Nėra reikšmės</v>
      </c>
      <c r="F15" s="377" t="str">
        <f>A.1!$D$82</f>
        <v>-</v>
      </c>
      <c r="G15" s="66">
        <f>A.1!$D$65</f>
        <v>0</v>
      </c>
      <c r="H15" s="74" t="str">
        <f>A.1!$D$66</f>
        <v>Nėra reikšmės</v>
      </c>
      <c r="I15" s="74" t="str">
        <f>A.1!$D$67</f>
        <v>Nėra reikšmės</v>
      </c>
      <c r="J15" s="377" t="str">
        <f>A.1!$D$68</f>
        <v>-</v>
      </c>
      <c r="K15" s="77" t="str">
        <f>A.1!$D$69</f>
        <v>Taip</v>
      </c>
      <c r="L15" s="66">
        <f>A.1!$D$70</f>
        <v>0</v>
      </c>
      <c r="M15" s="74" t="str">
        <f>A.1!$D$71</f>
        <v>Nėra reikšmės</v>
      </c>
      <c r="N15" s="74" t="str">
        <f>A.1!$D$72</f>
        <v>Nėra reikšmės</v>
      </c>
    </row>
    <row r="16" spans="2:40" hidden="1">
      <c r="B16" s="160" t="s">
        <v>493</v>
      </c>
      <c r="C16" s="596" t="str">
        <f>IF(LEN(A.2!$C$3)=0,"",A.2!$C$3)</f>
        <v>Alternatyva ""</v>
      </c>
      <c r="D16" s="66" t="e">
        <f>A.2!$D$80</f>
        <v>#VALUE!</v>
      </c>
      <c r="E16" s="74" t="str">
        <f>A.2!$D$81</f>
        <v>Nėra reikšmės</v>
      </c>
      <c r="F16" s="377" t="str">
        <f>A.2!$D$82</f>
        <v>-</v>
      </c>
      <c r="G16" s="66">
        <f>A.2!$D$65</f>
        <v>0</v>
      </c>
      <c r="H16" s="74" t="str">
        <f>A.2!$D$66</f>
        <v>Nėra reikšmės</v>
      </c>
      <c r="I16" s="74" t="str">
        <f>A.2!$D$67</f>
        <v>Nėra reikšmės</v>
      </c>
      <c r="J16" s="377" t="str">
        <f>A.2!$D$68</f>
        <v>-</v>
      </c>
      <c r="K16" s="77" t="str">
        <f>A.2!$D$69</f>
        <v>Taip</v>
      </c>
      <c r="L16" s="66">
        <f>A.2!$D$70</f>
        <v>0</v>
      </c>
      <c r="M16" s="74" t="str">
        <f>A.2!$D$71</f>
        <v>Nėra reikšmės</v>
      </c>
      <c r="N16" s="74" t="str">
        <f>A.2!$D$72</f>
        <v>Nėra reikšmės</v>
      </c>
    </row>
    <row r="17" spans="2:14" hidden="1">
      <c r="B17" s="160" t="s">
        <v>494</v>
      </c>
      <c r="C17" s="596" t="str">
        <f>IF(LEN(A.3!$C$3)=0,"",A.3!$C$3)</f>
        <v>Alternatyva ""</v>
      </c>
      <c r="D17" s="66" t="e">
        <f>A.3!$D$80</f>
        <v>#VALUE!</v>
      </c>
      <c r="E17" s="74" t="str">
        <f>A.3!$D$81</f>
        <v>Nėra reikšmės</v>
      </c>
      <c r="F17" s="377" t="str">
        <f>A.3!$D$82</f>
        <v>-</v>
      </c>
      <c r="G17" s="66">
        <f>A.3!$D$65</f>
        <v>0</v>
      </c>
      <c r="H17" s="74" t="str">
        <f>A.3!$D$66</f>
        <v>Nėra reikšmės</v>
      </c>
      <c r="I17" s="74" t="str">
        <f>A.3!$D$67</f>
        <v>Nėra reikšmės</v>
      </c>
      <c r="J17" s="377" t="str">
        <f>A.3!$D$68</f>
        <v>-</v>
      </c>
      <c r="K17" s="77" t="str">
        <f>A.3!$D$69</f>
        <v>Taip</v>
      </c>
      <c r="L17" s="66">
        <f>A.3!$D$70</f>
        <v>0</v>
      </c>
      <c r="M17" s="74" t="str">
        <f>A.3!$D$71</f>
        <v>Nėra reikšmės</v>
      </c>
      <c r="N17" s="74" t="str">
        <f>A.3!$D$72</f>
        <v>Nėra reikšmės</v>
      </c>
    </row>
    <row r="18" spans="2:14" hidden="1">
      <c r="B18" s="160" t="s">
        <v>495</v>
      </c>
      <c r="C18" s="596" t="str">
        <f>IF(LEN(A.4!$C$3)=0,"",A.4!$C$3)</f>
        <v>Alternatyva ""</v>
      </c>
      <c r="D18" s="66" t="e">
        <f>A.4!$D$80</f>
        <v>#VALUE!</v>
      </c>
      <c r="E18" s="74" t="str">
        <f>A.4!$D$81</f>
        <v>Nėra reikšmės</v>
      </c>
      <c r="F18" s="377" t="str">
        <f>A.4!$D$82</f>
        <v>-</v>
      </c>
      <c r="G18" s="66">
        <f>A.4!$D$65</f>
        <v>0</v>
      </c>
      <c r="H18" s="74" t="str">
        <f>A.4!$D$66</f>
        <v>Nėra reikšmės</v>
      </c>
      <c r="I18" s="74" t="str">
        <f>A.4!$D$67</f>
        <v>Nėra reikšmės</v>
      </c>
      <c r="J18" s="377" t="str">
        <f>A.4!$D$68</f>
        <v>-</v>
      </c>
      <c r="K18" s="77" t="str">
        <f>A.4!$D$69</f>
        <v>Taip</v>
      </c>
      <c r="L18" s="66">
        <f>A.4!$D$70</f>
        <v>0</v>
      </c>
      <c r="M18" s="74" t="str">
        <f>A.4!$D$71</f>
        <v>Nėra reikšmės</v>
      </c>
      <c r="N18" s="74" t="str">
        <f>A.4!$D$72</f>
        <v>Nėra reikšmės</v>
      </c>
    </row>
    <row r="19" spans="2:14" hidden="1">
      <c r="B19" s="160" t="s">
        <v>496</v>
      </c>
      <c r="C19" s="596" t="str">
        <f>IF(LEN(A.5!$C$3)=0,"",A.5!$C$3)</f>
        <v>Alternatyva ""</v>
      </c>
      <c r="D19" s="66" t="e">
        <f>A.5!$D$80</f>
        <v>#VALUE!</v>
      </c>
      <c r="E19" s="74" t="str">
        <f>A.5!$D$81</f>
        <v>Nėra reikšmės</v>
      </c>
      <c r="F19" s="377" t="str">
        <f>A.5!$D$82</f>
        <v>-</v>
      </c>
      <c r="G19" s="66">
        <f>A.5!$D$65</f>
        <v>0</v>
      </c>
      <c r="H19" s="74" t="str">
        <f>A.5!$D$66</f>
        <v>Nėra reikšmės</v>
      </c>
      <c r="I19" s="74" t="str">
        <f>A.5!$D$67</f>
        <v>Nėra reikšmės</v>
      </c>
      <c r="J19" s="377" t="str">
        <f>A.5!$D$68</f>
        <v>-</v>
      </c>
      <c r="K19" s="77" t="str">
        <f>A.5!$D$69</f>
        <v>Taip</v>
      </c>
      <c r="L19" s="66">
        <f>A.5!$D$70</f>
        <v>0</v>
      </c>
      <c r="M19" s="74" t="str">
        <f>A.5!$D$71</f>
        <v>Nėra reikšmės</v>
      </c>
      <c r="N19" s="74" t="str">
        <f>A.5!$D$72</f>
        <v>Nėra reikšmės</v>
      </c>
    </row>
    <row r="20" spans="2:14" hidden="1">
      <c r="B20" s="160" t="s">
        <v>497</v>
      </c>
      <c r="C20" s="596" t="str">
        <f>IF(LEN(A.6!$C$3)=0,"",A.6!$C$3)</f>
        <v>Alternatyva ""</v>
      </c>
      <c r="D20" s="66" t="e">
        <f>A.6!$D$80</f>
        <v>#VALUE!</v>
      </c>
      <c r="E20" s="74" t="str">
        <f>A.6!$D$81</f>
        <v>Nėra reikšmės</v>
      </c>
      <c r="F20" s="377" t="str">
        <f>A.6!$D$82</f>
        <v>-</v>
      </c>
      <c r="G20" s="66">
        <f>A.6!$D$65</f>
        <v>0</v>
      </c>
      <c r="H20" s="74" t="str">
        <f>A.6!$D$66</f>
        <v>Nėra reikšmės</v>
      </c>
      <c r="I20" s="74" t="str">
        <f>A.6!$D$67</f>
        <v>Nėra reikšmės</v>
      </c>
      <c r="J20" s="377" t="str">
        <f>A.6!$D$68</f>
        <v>-</v>
      </c>
      <c r="K20" s="77" t="str">
        <f>A.6!$D$69</f>
        <v>Taip</v>
      </c>
      <c r="L20" s="66">
        <f>A.6!$D$70</f>
        <v>0</v>
      </c>
      <c r="M20" s="74" t="str">
        <f>A.6!$D$71</f>
        <v>Nėra reikšmės</v>
      </c>
      <c r="N20" s="74" t="str">
        <f>A.6!$D$72</f>
        <v>Nėra reikšmės</v>
      </c>
    </row>
    <row r="21" spans="2:14" hidden="1">
      <c r="D21" s="82"/>
      <c r="E21" s="378"/>
      <c r="F21" s="379"/>
      <c r="G21" s="82"/>
      <c r="H21" s="378"/>
      <c r="I21" s="378"/>
      <c r="J21" s="379"/>
      <c r="L21" s="82"/>
      <c r="M21" s="378"/>
      <c r="N21" s="378"/>
    </row>
    <row r="22" spans="2:14" ht="25.5" hidden="1">
      <c r="B22" s="495"/>
      <c r="C22" s="158" t="str">
        <f>'1'!K36&amp;"
"&amp;'1'!K37</f>
        <v xml:space="preserve">papildomas investavimo objektas (B)
</v>
      </c>
      <c r="D22" s="159"/>
      <c r="E22" s="161"/>
      <c r="F22" s="162"/>
      <c r="G22" s="159"/>
      <c r="H22" s="161"/>
      <c r="I22" s="161"/>
      <c r="J22" s="162"/>
      <c r="K22" s="159"/>
      <c r="L22" s="159"/>
      <c r="M22" s="161"/>
      <c r="N22" s="161"/>
    </row>
    <row r="23" spans="2:14" hidden="1">
      <c r="B23" s="160" t="s">
        <v>498</v>
      </c>
      <c r="C23" s="596" t="str">
        <f>IF(LEN(B.1!$C$3)=0,"",B.1!$C$3)</f>
        <v>Alternatyva ""</v>
      </c>
      <c r="D23" s="66" t="e">
        <f>B.1!$D$80</f>
        <v>#VALUE!</v>
      </c>
      <c r="E23" s="74" t="str">
        <f>B.1!$D$81</f>
        <v>Nėra reikšmės</v>
      </c>
      <c r="F23" s="377" t="str">
        <f>B.1!$D$82</f>
        <v>-</v>
      </c>
      <c r="G23" s="66">
        <f>B.1!$D$65</f>
        <v>0</v>
      </c>
      <c r="H23" s="74" t="str">
        <f>B.1!$D$66</f>
        <v>Nėra reikšmės</v>
      </c>
      <c r="I23" s="74" t="str">
        <f>B.1!$D$67</f>
        <v>Nėra reikšmės</v>
      </c>
      <c r="J23" s="377" t="str">
        <f>B.1!$D$68</f>
        <v>-</v>
      </c>
      <c r="K23" s="77" t="str">
        <f>B.1!$D$69</f>
        <v>Taip</v>
      </c>
      <c r="L23" s="66">
        <f>B.1!$D$70</f>
        <v>0</v>
      </c>
      <c r="M23" s="74" t="str">
        <f>B.1!$D$71</f>
        <v>Nėra reikšmės</v>
      </c>
      <c r="N23" s="74" t="str">
        <f>B.1!$D$72</f>
        <v>Nėra reikšmės</v>
      </c>
    </row>
    <row r="24" spans="2:14" hidden="1">
      <c r="B24" s="160" t="s">
        <v>499</v>
      </c>
      <c r="C24" s="596" t="str">
        <f>IF(LEN(B.2!$C$3)=0,"",B.2!$C$3)</f>
        <v>Alternatyva ""</v>
      </c>
      <c r="D24" s="66" t="e">
        <f>B.2!$D$80</f>
        <v>#VALUE!</v>
      </c>
      <c r="E24" s="74" t="str">
        <f>B.2!$D$81</f>
        <v>Nėra reikšmės</v>
      </c>
      <c r="F24" s="377" t="str">
        <f>B.2!$D$82</f>
        <v>-</v>
      </c>
      <c r="G24" s="66">
        <f>B.2!$D$65</f>
        <v>0</v>
      </c>
      <c r="H24" s="74" t="str">
        <f>B.2!$D$66</f>
        <v>Nėra reikšmės</v>
      </c>
      <c r="I24" s="74" t="str">
        <f>B.2!$D$67</f>
        <v>Nėra reikšmės</v>
      </c>
      <c r="J24" s="377" t="str">
        <f>B.2!$D$68</f>
        <v>-</v>
      </c>
      <c r="K24" s="77" t="str">
        <f>B.2!$D$69</f>
        <v>Taip</v>
      </c>
      <c r="L24" s="66">
        <f>B.2!$D$70</f>
        <v>0</v>
      </c>
      <c r="M24" s="74" t="str">
        <f>B.2!$D$71</f>
        <v>Nėra reikšmės</v>
      </c>
      <c r="N24" s="74" t="str">
        <f>B.2!$D$72</f>
        <v>Nėra reikšmės</v>
      </c>
    </row>
    <row r="25" spans="2:14" hidden="1">
      <c r="B25" s="160" t="s">
        <v>500</v>
      </c>
      <c r="C25" s="596" t="str">
        <f>IF(LEN(B.3!$C$3)=0,"",B.3!$C$3)</f>
        <v>Alternatyva ""</v>
      </c>
      <c r="D25" s="66" t="e">
        <f>B.3!$D$80</f>
        <v>#VALUE!</v>
      </c>
      <c r="E25" s="74" t="str">
        <f>B.3!$D$81</f>
        <v>Nėra reikšmės</v>
      </c>
      <c r="F25" s="377" t="str">
        <f>B.3!$D$82</f>
        <v>-</v>
      </c>
      <c r="G25" s="66">
        <f>B.3!$D$65</f>
        <v>0</v>
      </c>
      <c r="H25" s="74" t="str">
        <f>B.3!$D$66</f>
        <v>Nėra reikšmės</v>
      </c>
      <c r="I25" s="74" t="str">
        <f>B.3!$D$67</f>
        <v>Nėra reikšmės</v>
      </c>
      <c r="J25" s="377" t="str">
        <f>B.3!$D$68</f>
        <v>-</v>
      </c>
      <c r="K25" s="77" t="str">
        <f>B.3!$D$69</f>
        <v>Taip</v>
      </c>
      <c r="L25" s="66">
        <f>B.3!$D$70</f>
        <v>0</v>
      </c>
      <c r="M25" s="74" t="str">
        <f>B.3!$D$71</f>
        <v>Nėra reikšmės</v>
      </c>
      <c r="N25" s="74" t="str">
        <f>B.3!$D$72</f>
        <v>Nėra reikšmės</v>
      </c>
    </row>
    <row r="26" spans="2:14" hidden="1">
      <c r="B26" s="160" t="s">
        <v>501</v>
      </c>
      <c r="C26" s="596" t="str">
        <f>IF(LEN(B.4!$C$3)=0,"",B.4!$C$3)</f>
        <v>Alternatyva ""</v>
      </c>
      <c r="D26" s="66" t="e">
        <f>B.4!$D$80</f>
        <v>#VALUE!</v>
      </c>
      <c r="E26" s="74" t="str">
        <f>B.4!$D$81</f>
        <v>Nėra reikšmės</v>
      </c>
      <c r="F26" s="377" t="str">
        <f>B.4!$D$82</f>
        <v>-</v>
      </c>
      <c r="G26" s="66">
        <f>B.4!$D$65</f>
        <v>0</v>
      </c>
      <c r="H26" s="74" t="str">
        <f>B.4!$D$66</f>
        <v>Nėra reikšmės</v>
      </c>
      <c r="I26" s="74" t="str">
        <f>B.4!$D$67</f>
        <v>Nėra reikšmės</v>
      </c>
      <c r="J26" s="377" t="str">
        <f>B.4!$D$68</f>
        <v>-</v>
      </c>
      <c r="K26" s="77" t="str">
        <f>B.4!$D$69</f>
        <v>Taip</v>
      </c>
      <c r="L26" s="66">
        <f>B.4!$D$70</f>
        <v>0</v>
      </c>
      <c r="M26" s="74" t="str">
        <f>B.4!$D$71</f>
        <v>Nėra reikšmės</v>
      </c>
      <c r="N26" s="74" t="str">
        <f>B.4!$D$72</f>
        <v>Nėra reikšmės</v>
      </c>
    </row>
    <row r="27" spans="2:14" hidden="1">
      <c r="B27" s="160" t="s">
        <v>502</v>
      </c>
      <c r="C27" s="596" t="str">
        <f>IF(LEN(B.5!$C$3)=0,"",B.5!$C$3)</f>
        <v>Alternatyva ""</v>
      </c>
      <c r="D27" s="66" t="e">
        <f>B.5!$D$80</f>
        <v>#VALUE!</v>
      </c>
      <c r="E27" s="74" t="str">
        <f>B.5!$D$81</f>
        <v>Nėra reikšmės</v>
      </c>
      <c r="F27" s="377" t="str">
        <f>B.5!$D$82</f>
        <v>-</v>
      </c>
      <c r="G27" s="66">
        <f>B.5!$D$65</f>
        <v>0</v>
      </c>
      <c r="H27" s="74" t="str">
        <f>B.5!$D$66</f>
        <v>Nėra reikšmės</v>
      </c>
      <c r="I27" s="74" t="str">
        <f>B.5!$D$67</f>
        <v>Nėra reikšmės</v>
      </c>
      <c r="J27" s="377" t="str">
        <f>B.5!$D$68</f>
        <v>-</v>
      </c>
      <c r="K27" s="77" t="str">
        <f>B.5!$D$69</f>
        <v>Taip</v>
      </c>
      <c r="L27" s="66">
        <f>B.5!$D$70</f>
        <v>0</v>
      </c>
      <c r="M27" s="74" t="str">
        <f>B.5!$D$71</f>
        <v>Nėra reikšmės</v>
      </c>
      <c r="N27" s="74" t="str">
        <f>B.5!$D$72</f>
        <v>Nėra reikšmės</v>
      </c>
    </row>
    <row r="28" spans="2:14" hidden="1">
      <c r="B28" s="160" t="s">
        <v>503</v>
      </c>
      <c r="C28" s="596" t="str">
        <f>IF(LEN(B.6!$C$3)=0,"",B.6!$C$3)</f>
        <v>Alternatyva ""</v>
      </c>
      <c r="D28" s="66" t="e">
        <f>B.6!$D$80</f>
        <v>#VALUE!</v>
      </c>
      <c r="E28" s="74" t="str">
        <f>B.6!$D$81</f>
        <v>Nėra reikšmės</v>
      </c>
      <c r="F28" s="377" t="str">
        <f>B.6!$D$82</f>
        <v>-</v>
      </c>
      <c r="G28" s="66">
        <f>B.6!$D$65</f>
        <v>0</v>
      </c>
      <c r="H28" s="74" t="str">
        <f>B.6!$D$66</f>
        <v>Nėra reikšmės</v>
      </c>
      <c r="I28" s="74" t="str">
        <f>B.6!$D$67</f>
        <v>Nėra reikšmės</v>
      </c>
      <c r="J28" s="377" t="str">
        <f>B.6!$D$68</f>
        <v>-</v>
      </c>
      <c r="K28" s="77" t="str">
        <f>B.6!$D$69</f>
        <v>Taip</v>
      </c>
      <c r="L28" s="66">
        <f>B.6!$D$70</f>
        <v>0</v>
      </c>
      <c r="M28" s="74" t="str">
        <f>B.6!$D$71</f>
        <v>Nėra reikšmės</v>
      </c>
      <c r="N28" s="74" t="str">
        <f>B.6!$D$72</f>
        <v>Nėra reikšmės</v>
      </c>
    </row>
    <row r="29" spans="2:14" hidden="1">
      <c r="D29" s="82"/>
      <c r="E29" s="378"/>
      <c r="F29" s="379"/>
      <c r="G29" s="82"/>
      <c r="H29" s="378"/>
      <c r="I29" s="378"/>
      <c r="J29" s="379"/>
      <c r="L29" s="82"/>
      <c r="M29" s="378"/>
      <c r="N29" s="378"/>
    </row>
    <row r="30" spans="2:14" ht="25.5" hidden="1">
      <c r="B30" s="495"/>
      <c r="C30" s="158" t="str">
        <f>'1'!M36&amp;"
"&amp;'1'!M37</f>
        <v xml:space="preserve">papildomas investavimo objektas (C)
</v>
      </c>
      <c r="D30" s="159"/>
      <c r="E30" s="161"/>
      <c r="F30" s="162"/>
      <c r="G30" s="159"/>
      <c r="H30" s="161"/>
      <c r="I30" s="161"/>
      <c r="J30" s="162"/>
      <c r="K30" s="159"/>
      <c r="L30" s="159"/>
      <c r="M30" s="161"/>
      <c r="N30" s="161"/>
    </row>
    <row r="31" spans="2:14" hidden="1">
      <c r="B31" s="160" t="s">
        <v>22</v>
      </c>
      <c r="C31" s="596" t="str">
        <f>IF(LEN(C.1!$C$3)=0,"",C.1!$C$3)</f>
        <v>Alternatyva ""</v>
      </c>
      <c r="D31" s="66" t="e">
        <f>C.1!$D$80</f>
        <v>#VALUE!</v>
      </c>
      <c r="E31" s="74" t="str">
        <f>C.1!$D$81</f>
        <v>Nėra reikšmės</v>
      </c>
      <c r="F31" s="377" t="str">
        <f>C.1!$D$82</f>
        <v>-</v>
      </c>
      <c r="G31" s="66">
        <f>C.1!$D$65</f>
        <v>0</v>
      </c>
      <c r="H31" s="74" t="str">
        <f>C.1!$D$66</f>
        <v>Nėra reikšmės</v>
      </c>
      <c r="I31" s="74" t="str">
        <f>C.1!$D$67</f>
        <v>Nėra reikšmės</v>
      </c>
      <c r="J31" s="377" t="str">
        <f>C.1!$D$68</f>
        <v>-</v>
      </c>
      <c r="K31" s="77" t="str">
        <f>C.1!$D$69</f>
        <v>Taip</v>
      </c>
      <c r="L31" s="66">
        <f>C.1!$D$70</f>
        <v>0</v>
      </c>
      <c r="M31" s="74" t="str">
        <f>C.1!$D$71</f>
        <v>Nėra reikšmės</v>
      </c>
      <c r="N31" s="74" t="str">
        <f>C.1!$D$72</f>
        <v>Nėra reikšmės</v>
      </c>
    </row>
    <row r="32" spans="2:14" hidden="1">
      <c r="B32" s="160" t="s">
        <v>23</v>
      </c>
      <c r="C32" s="596" t="str">
        <f>IF(LEN(C.2!$C$3)=0,"",C.2!$C$3)</f>
        <v>Alternatyva ""</v>
      </c>
      <c r="D32" s="66" t="e">
        <f>C.2!$D$80</f>
        <v>#VALUE!</v>
      </c>
      <c r="E32" s="74" t="str">
        <f>C.2!$D$81</f>
        <v>Nėra reikšmės</v>
      </c>
      <c r="F32" s="377" t="str">
        <f>C.2!$D$82</f>
        <v>-</v>
      </c>
      <c r="G32" s="66">
        <f>C.2!$D$65</f>
        <v>0</v>
      </c>
      <c r="H32" s="74" t="str">
        <f>C.2!$D$66</f>
        <v>Nėra reikšmės</v>
      </c>
      <c r="I32" s="74" t="str">
        <f>C.2!$D$67</f>
        <v>Nėra reikšmės</v>
      </c>
      <c r="J32" s="377" t="str">
        <f>C.2!$D$68</f>
        <v>-</v>
      </c>
      <c r="K32" s="77" t="str">
        <f>C.2!$D$69</f>
        <v>Taip</v>
      </c>
      <c r="L32" s="66">
        <f>C.2!$D$70</f>
        <v>0</v>
      </c>
      <c r="M32" s="74" t="str">
        <f>C.2!$D$71</f>
        <v>Nėra reikšmės</v>
      </c>
      <c r="N32" s="74" t="str">
        <f>C.2!$D$72</f>
        <v>Nėra reikšmės</v>
      </c>
    </row>
    <row r="33" spans="2:14" hidden="1">
      <c r="B33" s="160" t="s">
        <v>24</v>
      </c>
      <c r="C33" s="596" t="str">
        <f>IF(LEN(C.3!$C$3)=0,"",C.3!$C$3)</f>
        <v>Alternatyva ""</v>
      </c>
      <c r="D33" s="66" t="e">
        <f>C.3!$D$80</f>
        <v>#VALUE!</v>
      </c>
      <c r="E33" s="74" t="str">
        <f>C.3!$D$81</f>
        <v>Nėra reikšmės</v>
      </c>
      <c r="F33" s="377" t="str">
        <f>C.3!$D$82</f>
        <v>-</v>
      </c>
      <c r="G33" s="66">
        <f>C.3!$D$65</f>
        <v>0</v>
      </c>
      <c r="H33" s="74" t="str">
        <f>C.3!$D$66</f>
        <v>Nėra reikšmės</v>
      </c>
      <c r="I33" s="74" t="str">
        <f>C.3!$D$67</f>
        <v>Nėra reikšmės</v>
      </c>
      <c r="J33" s="377" t="str">
        <f>C.3!$D$68</f>
        <v>-</v>
      </c>
      <c r="K33" s="77" t="str">
        <f>C.3!$D$69</f>
        <v>Taip</v>
      </c>
      <c r="L33" s="66">
        <f>C.3!$D$70</f>
        <v>0</v>
      </c>
      <c r="M33" s="74" t="str">
        <f>C.3!$D$71</f>
        <v>Nėra reikšmės</v>
      </c>
      <c r="N33" s="74" t="str">
        <f>C.3!$D$72</f>
        <v>Nėra reikšmės</v>
      </c>
    </row>
    <row r="34" spans="2:14" hidden="1">
      <c r="B34" s="160" t="s">
        <v>468</v>
      </c>
      <c r="C34" s="596" t="str">
        <f>IF(LEN(C.4!$C$3)=0,"",C.4!$C$3)</f>
        <v>Alternatyva ""</v>
      </c>
      <c r="D34" s="66" t="e">
        <f>C.4!$D$80</f>
        <v>#VALUE!</v>
      </c>
      <c r="E34" s="74" t="str">
        <f>C.4!$D$81</f>
        <v>Nėra reikšmės</v>
      </c>
      <c r="F34" s="377" t="str">
        <f>C.4!$D$82</f>
        <v>-</v>
      </c>
      <c r="G34" s="66">
        <f>C.4!$D$65</f>
        <v>0</v>
      </c>
      <c r="H34" s="74" t="str">
        <f>C.4!$D$66</f>
        <v>Nėra reikšmės</v>
      </c>
      <c r="I34" s="74" t="str">
        <f>C.4!$D$67</f>
        <v>Nėra reikšmės</v>
      </c>
      <c r="J34" s="377" t="str">
        <f>C.4!$D$68</f>
        <v>-</v>
      </c>
      <c r="K34" s="77" t="str">
        <f>C.4!$D$69</f>
        <v>Taip</v>
      </c>
      <c r="L34" s="66">
        <f>C.4!$D$70</f>
        <v>0</v>
      </c>
      <c r="M34" s="74" t="str">
        <f>C.4!$D$71</f>
        <v>Nėra reikšmės</v>
      </c>
      <c r="N34" s="74" t="str">
        <f>C.4!$D$72</f>
        <v>Nėra reikšmės</v>
      </c>
    </row>
    <row r="35" spans="2:14" hidden="1">
      <c r="B35" s="160" t="s">
        <v>469</v>
      </c>
      <c r="C35" s="596" t="str">
        <f>IF(LEN(C.5!$C$3)=0,"",C.5!$C$3)</f>
        <v>Alternatyva ""</v>
      </c>
      <c r="D35" s="66" t="e">
        <f>C.5!$D$80</f>
        <v>#VALUE!</v>
      </c>
      <c r="E35" s="74" t="str">
        <f>C.5!$D$81</f>
        <v>Nėra reikšmės</v>
      </c>
      <c r="F35" s="377" t="str">
        <f>C.5!$D$82</f>
        <v>-</v>
      </c>
      <c r="G35" s="66">
        <f>C.5!$D$65</f>
        <v>0</v>
      </c>
      <c r="H35" s="74" t="str">
        <f>C.5!$D$66</f>
        <v>Nėra reikšmės</v>
      </c>
      <c r="I35" s="74" t="str">
        <f>C.5!$D$67</f>
        <v>Nėra reikšmės</v>
      </c>
      <c r="J35" s="377" t="str">
        <f>C.5!$D$68</f>
        <v>-</v>
      </c>
      <c r="K35" s="77" t="str">
        <f>C.5!$D$69</f>
        <v>Taip</v>
      </c>
      <c r="L35" s="66">
        <f>C.5!$D$70</f>
        <v>0</v>
      </c>
      <c r="M35" s="74" t="str">
        <f>C.5!$D$71</f>
        <v>Nėra reikšmės</v>
      </c>
      <c r="N35" s="74" t="str">
        <f>C.5!$D$72</f>
        <v>Nėra reikšmės</v>
      </c>
    </row>
    <row r="36" spans="2:14" hidden="1">
      <c r="B36" s="160" t="s">
        <v>470</v>
      </c>
      <c r="C36" s="596" t="str">
        <f>IF(LEN(C.6!$C$3)=0,"",C.6!$C$3)</f>
        <v>Alternatyva ""</v>
      </c>
      <c r="D36" s="66" t="e">
        <f>C.6!$D$80</f>
        <v>#VALUE!</v>
      </c>
      <c r="E36" s="74" t="str">
        <f>C.6!$D$81</f>
        <v>Nėra reikšmės</v>
      </c>
      <c r="F36" s="377" t="str">
        <f>C.6!$D$82</f>
        <v>-</v>
      </c>
      <c r="G36" s="66">
        <f>C.6!$D$65</f>
        <v>0</v>
      </c>
      <c r="H36" s="74" t="str">
        <f>C.6!$D$66</f>
        <v>Nėra reikšmės</v>
      </c>
      <c r="I36" s="74" t="str">
        <f>C.6!$D$67</f>
        <v>Nėra reikšmės</v>
      </c>
      <c r="J36" s="377" t="str">
        <f>C.6!$D$68</f>
        <v>-</v>
      </c>
      <c r="K36" s="77" t="str">
        <f>C.6!$D$69</f>
        <v>Taip</v>
      </c>
      <c r="L36" s="66">
        <f>C.6!$D$70</f>
        <v>0</v>
      </c>
      <c r="M36" s="74" t="str">
        <f>C.6!$D$71</f>
        <v>Nėra reikšmės</v>
      </c>
      <c r="N36" s="74" t="str">
        <f>C.6!$D$72</f>
        <v>Nėra reikšmės</v>
      </c>
    </row>
    <row r="37" spans="2:14" hidden="1">
      <c r="D37" s="82"/>
      <c r="E37" s="378"/>
      <c r="F37" s="379"/>
      <c r="G37" s="82"/>
      <c r="H37" s="378"/>
      <c r="I37" s="378"/>
      <c r="J37" s="379"/>
      <c r="L37" s="82"/>
      <c r="M37" s="378"/>
      <c r="N37" s="378"/>
    </row>
    <row r="38" spans="2:14" ht="25.5" hidden="1">
      <c r="B38" s="495"/>
      <c r="C38" s="158" t="str">
        <f>'1'!O36&amp;"
"&amp;'1'!O37</f>
        <v xml:space="preserve">papildomas investavimo objektas (D)
</v>
      </c>
      <c r="D38" s="159"/>
      <c r="E38" s="161"/>
      <c r="F38" s="162"/>
      <c r="G38" s="159"/>
      <c r="H38" s="161"/>
      <c r="I38" s="161"/>
      <c r="J38" s="162"/>
      <c r="K38" s="159"/>
      <c r="L38" s="159"/>
      <c r="M38" s="161"/>
      <c r="N38" s="161"/>
    </row>
    <row r="39" spans="2:14" hidden="1">
      <c r="B39" s="160" t="s">
        <v>304</v>
      </c>
      <c r="C39" s="596" t="str">
        <f>IF(LEN(D.1!$C$3)=0,"",D.1!$C$3)</f>
        <v>Alternatyva ""</v>
      </c>
      <c r="D39" s="66" t="e">
        <f>D.1!$D$80</f>
        <v>#VALUE!</v>
      </c>
      <c r="E39" s="74" t="str">
        <f>D.1!$D$81</f>
        <v>Nėra reikšmės</v>
      </c>
      <c r="F39" s="377" t="str">
        <f>D.1!$D$82</f>
        <v>-</v>
      </c>
      <c r="G39" s="66">
        <f>D.1!$D$65</f>
        <v>0</v>
      </c>
      <c r="H39" s="74" t="str">
        <f>D.1!$D$66</f>
        <v>Nėra reikšmės</v>
      </c>
      <c r="I39" s="74" t="str">
        <f>D.1!$D$67</f>
        <v>Nėra reikšmės</v>
      </c>
      <c r="J39" s="377" t="str">
        <f>D.1!$D$68</f>
        <v>-</v>
      </c>
      <c r="K39" s="77" t="str">
        <f>D.1!$D$69</f>
        <v>Taip</v>
      </c>
      <c r="L39" s="66">
        <f>D.1!$D$70</f>
        <v>0</v>
      </c>
      <c r="M39" s="74" t="str">
        <f>D.1!$D$71</f>
        <v>Nėra reikšmės</v>
      </c>
      <c r="N39" s="74" t="str">
        <f>D.1!$D$72</f>
        <v>Nėra reikšmės</v>
      </c>
    </row>
    <row r="40" spans="2:14" hidden="1">
      <c r="B40" s="160" t="s">
        <v>312</v>
      </c>
      <c r="C40" s="596" t="str">
        <f>IF(LEN(D.2!$C$3)=0,"",D.2!$C$3)</f>
        <v>Alternatyva ""</v>
      </c>
      <c r="D40" s="66" t="e">
        <f>D.2!$D$80</f>
        <v>#VALUE!</v>
      </c>
      <c r="E40" s="74" t="str">
        <f>D.2!$D$81</f>
        <v>Nėra reikšmės</v>
      </c>
      <c r="F40" s="377" t="str">
        <f>D.2!$D$82</f>
        <v>-</v>
      </c>
      <c r="G40" s="66">
        <f>D.2!$D$65</f>
        <v>0</v>
      </c>
      <c r="H40" s="74" t="str">
        <f>D.2!$D$66</f>
        <v>Nėra reikšmės</v>
      </c>
      <c r="I40" s="74" t="str">
        <f>D.2!$D$67</f>
        <v>Nėra reikšmės</v>
      </c>
      <c r="J40" s="377" t="str">
        <f>D.2!$D$68</f>
        <v>-</v>
      </c>
      <c r="K40" s="77" t="str">
        <f>D.2!$D$69</f>
        <v>Taip</v>
      </c>
      <c r="L40" s="66">
        <f>D.2!$D$70</f>
        <v>0</v>
      </c>
      <c r="M40" s="74" t="str">
        <f>D.2!$D$71</f>
        <v>Nėra reikšmės</v>
      </c>
      <c r="N40" s="74" t="str">
        <f>D.2!$D$72</f>
        <v>Nėra reikšmės</v>
      </c>
    </row>
    <row r="41" spans="2:14" hidden="1">
      <c r="B41" s="160" t="s">
        <v>471</v>
      </c>
      <c r="C41" s="596" t="str">
        <f>IF(LEN(D.3!$C$3)=0,"",D.3!$C$3)</f>
        <v>Alternatyva ""</v>
      </c>
      <c r="D41" s="66" t="e">
        <f>D.3!$D$80</f>
        <v>#VALUE!</v>
      </c>
      <c r="E41" s="74" t="str">
        <f>D.3!$D$81</f>
        <v>Nėra reikšmės</v>
      </c>
      <c r="F41" s="377" t="str">
        <f>D.3!$D$82</f>
        <v>-</v>
      </c>
      <c r="G41" s="66">
        <f>D.3!$D$65</f>
        <v>0</v>
      </c>
      <c r="H41" s="74" t="str">
        <f>D.3!$D$66</f>
        <v>Nėra reikšmės</v>
      </c>
      <c r="I41" s="74" t="str">
        <f>D.3!$D$67</f>
        <v>Nėra reikšmės</v>
      </c>
      <c r="J41" s="377" t="str">
        <f>D.3!$D$68</f>
        <v>-</v>
      </c>
      <c r="K41" s="77" t="str">
        <f>D.3!$D$69</f>
        <v>Taip</v>
      </c>
      <c r="L41" s="66">
        <f>D.3!$D$70</f>
        <v>0</v>
      </c>
      <c r="M41" s="74" t="str">
        <f>D.3!$D$71</f>
        <v>Nėra reikšmės</v>
      </c>
      <c r="N41" s="74" t="str">
        <f>D.3!$D$72</f>
        <v>Nėra reikšmės</v>
      </c>
    </row>
    <row r="42" spans="2:14" hidden="1">
      <c r="B42" s="160" t="s">
        <v>472</v>
      </c>
      <c r="C42" s="596" t="str">
        <f>IF(LEN(D.4!$C$3)=0,"",D.4!$C$3)</f>
        <v>Alternatyva ""</v>
      </c>
      <c r="D42" s="66" t="e">
        <f>D.4!$D$80</f>
        <v>#VALUE!</v>
      </c>
      <c r="E42" s="74" t="str">
        <f>D.4!$D$81</f>
        <v>Nėra reikšmės</v>
      </c>
      <c r="F42" s="377" t="str">
        <f>D.4!$D$82</f>
        <v>-</v>
      </c>
      <c r="G42" s="66">
        <f>D.4!$D$65</f>
        <v>0</v>
      </c>
      <c r="H42" s="74" t="str">
        <f>D.4!$D$66</f>
        <v>Nėra reikšmės</v>
      </c>
      <c r="I42" s="74" t="str">
        <f>D.4!$D$67</f>
        <v>Nėra reikšmės</v>
      </c>
      <c r="J42" s="377" t="str">
        <f>D.4!$D$68</f>
        <v>-</v>
      </c>
      <c r="K42" s="77" t="str">
        <f>D.4!$D$69</f>
        <v>Taip</v>
      </c>
      <c r="L42" s="66">
        <f>D.4!$D$70</f>
        <v>0</v>
      </c>
      <c r="M42" s="74" t="str">
        <f>D.4!$D$71</f>
        <v>Nėra reikšmės</v>
      </c>
      <c r="N42" s="74" t="str">
        <f>D.4!$D$72</f>
        <v>Nėra reikšmės</v>
      </c>
    </row>
    <row r="43" spans="2:14" hidden="1">
      <c r="B43" s="160" t="s">
        <v>473</v>
      </c>
      <c r="C43" s="596" t="str">
        <f>IF(LEN(D.5!$C$3)=0,"",D.5!$C$3)</f>
        <v>Alternatyva ""</v>
      </c>
      <c r="D43" s="66" t="e">
        <f>D.5!$D$80</f>
        <v>#VALUE!</v>
      </c>
      <c r="E43" s="74" t="str">
        <f>D.5!$D$81</f>
        <v>Nėra reikšmės</v>
      </c>
      <c r="F43" s="377" t="str">
        <f>D.5!$D$82</f>
        <v>-</v>
      </c>
      <c r="G43" s="66">
        <f>D.5!$D$65</f>
        <v>0</v>
      </c>
      <c r="H43" s="74" t="str">
        <f>D.5!$D$66</f>
        <v>Nėra reikšmės</v>
      </c>
      <c r="I43" s="74" t="str">
        <f>D.5!$D$67</f>
        <v>Nėra reikšmės</v>
      </c>
      <c r="J43" s="377" t="str">
        <f>D.5!$D$68</f>
        <v>-</v>
      </c>
      <c r="K43" s="77" t="str">
        <f>D.5!$D$69</f>
        <v>Taip</v>
      </c>
      <c r="L43" s="66">
        <f>D.5!$D$70</f>
        <v>0</v>
      </c>
      <c r="M43" s="74" t="str">
        <f>D.5!$D$71</f>
        <v>Nėra reikšmės</v>
      </c>
      <c r="N43" s="74" t="str">
        <f>D.5!$D$72</f>
        <v>Nėra reikšmės</v>
      </c>
    </row>
    <row r="44" spans="2:14" hidden="1">
      <c r="B44" s="160" t="s">
        <v>474</v>
      </c>
      <c r="C44" s="596" t="str">
        <f>IF(LEN(D.6!$C$3)=0,"",D.6!$C$3)</f>
        <v>Alternatyva ""</v>
      </c>
      <c r="D44" s="66" t="e">
        <f>D.6!$D$80</f>
        <v>#VALUE!</v>
      </c>
      <c r="E44" s="74" t="str">
        <f>D.6!$D$81</f>
        <v>Nėra reikšmės</v>
      </c>
      <c r="F44" s="377" t="str">
        <f>D.6!$D$82</f>
        <v>-</v>
      </c>
      <c r="G44" s="66">
        <f>D.6!$D$65</f>
        <v>0</v>
      </c>
      <c r="H44" s="74" t="str">
        <f>D.6!$D$66</f>
        <v>Nėra reikšmės</v>
      </c>
      <c r="I44" s="74" t="str">
        <f>D.6!$D$67</f>
        <v>Nėra reikšmės</v>
      </c>
      <c r="J44" s="377" t="str">
        <f>D.6!$D$68</f>
        <v>-</v>
      </c>
      <c r="K44" s="77" t="str">
        <f>D.6!$D$69</f>
        <v>Taip</v>
      </c>
      <c r="L44" s="66">
        <f>D.6!$D$70</f>
        <v>0</v>
      </c>
      <c r="M44" s="74" t="str">
        <f>D.6!$D$71</f>
        <v>Nėra reikšmės</v>
      </c>
      <c r="N44" s="74" t="str">
        <f>D.6!$D$72</f>
        <v>Nėra reikšmės</v>
      </c>
    </row>
    <row r="45" spans="2:14" ht="7.5" customHeight="1"/>
  </sheetData>
  <sheetProtection algorithmName="SHA-512" hashValue="tDkfmAvSImNgTq3E5jJBXEsqVDR7x8aDmTjUMMblGWnUgL5aItCFejLFJa5av3SNiyS5MjyzQEZI7xu1k4qKAA==" saltValue="dEKbwdt4pot2SaNMYU9vWg==" spinCount="100000" sheet="1" objects="1" scenarios="1"/>
  <mergeCells count="1">
    <mergeCell ref="C2:F2"/>
  </mergeCells>
  <conditionalFormatting sqref="B14:N20">
    <cfRule type="expression" dxfId="24" priority="8">
      <formula>$B$8=1</formula>
    </cfRule>
  </conditionalFormatting>
  <conditionalFormatting sqref="B22:N28">
    <cfRule type="expression" dxfId="23" priority="7">
      <formula>$B$9=1</formula>
    </cfRule>
  </conditionalFormatting>
  <conditionalFormatting sqref="B30:N36">
    <cfRule type="expression" dxfId="22" priority="6">
      <formula>$B$10=1</formula>
    </cfRule>
  </conditionalFormatting>
  <conditionalFormatting sqref="B38:N44">
    <cfRule type="expression" dxfId="21" priority="5">
      <formula>$B$11=1</formula>
    </cfRule>
  </conditionalFormatting>
  <conditionalFormatting sqref="C8:E8">
    <cfRule type="expression" dxfId="20" priority="4">
      <formula>$B$8=1</formula>
    </cfRule>
  </conditionalFormatting>
  <conditionalFormatting sqref="C9:E9">
    <cfRule type="expression" dxfId="19" priority="3">
      <formula>$B$9=1</formula>
    </cfRule>
  </conditionalFormatting>
  <conditionalFormatting sqref="C10:E10">
    <cfRule type="expression" dxfId="18" priority="2">
      <formula>$B$10=1</formula>
    </cfRule>
  </conditionalFormatting>
  <conditionalFormatting sqref="C11:E11">
    <cfRule type="expression" dxfId="17"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D34" sqref="D34:AJ34"/>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5"/>
      <c r="C2" s="703" t="s">
        <v>625</v>
      </c>
      <c r="D2" s="703"/>
      <c r="E2" s="703"/>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0" s="11" customFormat="1" ht="26.25" customHeight="1">
      <c r="B3" s="166"/>
      <c r="C3" s="704"/>
      <c r="D3" s="704"/>
      <c r="E3" s="704"/>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0"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0"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0" s="3" customFormat="1" ht="12"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516" t="s">
        <v>623</v>
      </c>
      <c r="AN6" s="515" t="s">
        <v>985</v>
      </c>
    </row>
    <row r="7" spans="2:40" s="62" customFormat="1" ht="15.75" customHeight="1">
      <c r="B7" s="5" t="s">
        <v>6</v>
      </c>
      <c r="C7" s="483" t="str">
        <f>IF(Kalba="EN",Data2!C32,Data2!B32)</f>
        <v>Alternatyvos investicijos, iš viso</v>
      </c>
      <c r="D7" s="171">
        <f ca="1">ROUND(SUM(D8:D15),0)</f>
        <v>0</v>
      </c>
      <c r="E7" s="171">
        <f ca="1">ROUND(SUM(E8:E15),0)</f>
        <v>0</v>
      </c>
      <c r="F7" s="171">
        <f ca="1">ROUND(SUM(F8:F15),0)</f>
        <v>0</v>
      </c>
      <c r="G7" s="171">
        <f t="shared" ref="G7" ca="1" si="1">ROUND(SUM(G8:G15),0)</f>
        <v>0</v>
      </c>
      <c r="H7" s="171">
        <f t="shared" ref="H7:AJ7" ca="1" si="2">ROUND(SUM(H8:H15),0)</f>
        <v>0</v>
      </c>
      <c r="I7" s="171">
        <f t="shared" ca="1" si="2"/>
        <v>0</v>
      </c>
      <c r="J7" s="171">
        <f t="shared" ca="1" si="2"/>
        <v>0</v>
      </c>
      <c r="K7" s="171">
        <f t="shared" ca="1" si="2"/>
        <v>0</v>
      </c>
      <c r="L7" s="171">
        <f t="shared" ca="1" si="2"/>
        <v>0</v>
      </c>
      <c r="M7" s="171">
        <f t="shared" ca="1" si="2"/>
        <v>0</v>
      </c>
      <c r="N7" s="171">
        <f t="shared" ca="1" si="2"/>
        <v>0</v>
      </c>
      <c r="O7" s="171">
        <f t="shared" ca="1" si="2"/>
        <v>0</v>
      </c>
      <c r="P7" s="171">
        <f t="shared" ca="1" si="2"/>
        <v>0</v>
      </c>
      <c r="Q7" s="171">
        <f t="shared" ca="1" si="2"/>
        <v>0</v>
      </c>
      <c r="R7" s="171">
        <f t="shared" ca="1" si="2"/>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M7" s="383">
        <f ca="1">ROUND(SUM(AM8:AM15),0)</f>
        <v>0</v>
      </c>
      <c r="AN7" s="383">
        <f ca="1">ROUND(SUM(AN8:AN15),0)</f>
        <v>0</v>
      </c>
    </row>
    <row r="8" spans="2:40" s="3" customFormat="1" ht="12.75">
      <c r="B8" s="65" t="s">
        <v>7</v>
      </c>
      <c r="C8" s="484" t="str">
        <f>IF(Kalba="EN",Data2!C33,Data2!B33)</f>
        <v>Žemė</v>
      </c>
      <c r="D8" s="170">
        <f ca="1">F8+NPV(FDN,G8:INDEX(G8:AJ8,PAL))</f>
        <v>0</v>
      </c>
      <c r="E8" s="170">
        <f t="shared" ref="E8:E16" ca="1" si="3">SUMIF($F$5:$AJ$5,"&lt;="&amp;PAL,$F8:$AJ8)</f>
        <v>0</v>
      </c>
      <c r="F8" s="170">
        <f t="shared" ref="F8:O16" ca="1" si="4">SUM(SavoAdresas,SavoAdresas1,SavoAdresas2,SavoAdresas3)</f>
        <v>0</v>
      </c>
      <c r="G8" s="170">
        <f t="shared" ca="1" si="4"/>
        <v>0</v>
      </c>
      <c r="H8" s="170">
        <f t="shared" ca="1" si="4"/>
        <v>0</v>
      </c>
      <c r="I8" s="170">
        <f t="shared" ca="1" si="4"/>
        <v>0</v>
      </c>
      <c r="J8" s="170">
        <f t="shared" ca="1" si="4"/>
        <v>0</v>
      </c>
      <c r="K8" s="170">
        <f t="shared" ca="1" si="4"/>
        <v>0</v>
      </c>
      <c r="L8" s="170">
        <f t="shared" ca="1" si="4"/>
        <v>0</v>
      </c>
      <c r="M8" s="170">
        <f t="shared" ca="1" si="4"/>
        <v>0</v>
      </c>
      <c r="N8" s="170">
        <f t="shared" ca="1" si="4"/>
        <v>0</v>
      </c>
      <c r="O8" s="170">
        <f t="shared" ca="1" si="4"/>
        <v>0</v>
      </c>
      <c r="P8" s="170">
        <f t="shared" ref="P8:Y16" ca="1" si="5">SUM(SavoAdresas,SavoAdresas1,SavoAdresas2,SavoAdresas3)</f>
        <v>0</v>
      </c>
      <c r="Q8" s="170">
        <f t="shared" ca="1" si="5"/>
        <v>0</v>
      </c>
      <c r="R8" s="170">
        <f t="shared" ca="1" si="5"/>
        <v>0</v>
      </c>
      <c r="S8" s="170">
        <f t="shared" ca="1" si="5"/>
        <v>0</v>
      </c>
      <c r="T8" s="170">
        <f t="shared" ca="1" si="5"/>
        <v>0</v>
      </c>
      <c r="U8" s="170">
        <f t="shared" ca="1" si="5"/>
        <v>0</v>
      </c>
      <c r="V8" s="170">
        <f t="shared" ca="1" si="5"/>
        <v>0</v>
      </c>
      <c r="W8" s="170">
        <f t="shared" ca="1" si="5"/>
        <v>0</v>
      </c>
      <c r="X8" s="170">
        <f t="shared" ca="1" si="5"/>
        <v>0</v>
      </c>
      <c r="Y8" s="170">
        <f t="shared" ca="1" si="5"/>
        <v>0</v>
      </c>
      <c r="Z8" s="170">
        <f t="shared" ref="Z8:AJ16" ca="1" si="6">SUM(SavoAdresas,SavoAdresas1,SavoAdresas2,SavoAdresas3)</f>
        <v>0</v>
      </c>
      <c r="AA8" s="170">
        <f t="shared" ca="1" si="6"/>
        <v>0</v>
      </c>
      <c r="AB8" s="170">
        <f t="shared" ca="1" si="6"/>
        <v>0</v>
      </c>
      <c r="AC8" s="170">
        <f t="shared" ca="1" si="6"/>
        <v>0</v>
      </c>
      <c r="AD8" s="170">
        <f t="shared" ca="1" si="6"/>
        <v>0</v>
      </c>
      <c r="AE8" s="170">
        <f t="shared" ca="1" si="6"/>
        <v>0</v>
      </c>
      <c r="AF8" s="170">
        <f t="shared" ca="1" si="6"/>
        <v>0</v>
      </c>
      <c r="AG8" s="170">
        <f t="shared" ca="1" si="6"/>
        <v>0</v>
      </c>
      <c r="AH8" s="170">
        <f t="shared" ca="1" si="6"/>
        <v>0</v>
      </c>
      <c r="AI8" s="170">
        <f t="shared" ca="1" si="6"/>
        <v>0</v>
      </c>
      <c r="AJ8" s="170">
        <f t="shared" ca="1" si="6"/>
        <v>0</v>
      </c>
      <c r="AM8" s="384">
        <f ca="1">F8+NPV(SDN,G8:INDEX(G8:AJ8,PAL))</f>
        <v>0</v>
      </c>
      <c r="AN8" s="384">
        <f ca="1">IFERROR(SUMPRODUCT(F8+NPV(SDN,G8:INDEX(G8:AJ8,PAL)),Data1!D3),0)</f>
        <v>0</v>
      </c>
    </row>
    <row r="9" spans="2:40" s="3" customFormat="1" ht="12.75">
      <c r="B9" s="65" t="s">
        <v>9</v>
      </c>
      <c r="C9" s="484" t="str">
        <f>IF(Kalba="EN",Data2!C34,Data2!B34)</f>
        <v>Nekilnojamasis turtas</v>
      </c>
      <c r="D9" s="170">
        <f ca="1">F9+NPV(FDN,G9:INDEX(G9:AJ9,PAL))</f>
        <v>0</v>
      </c>
      <c r="E9" s="170">
        <f t="shared" ca="1" si="3"/>
        <v>0</v>
      </c>
      <c r="F9" s="170">
        <f t="shared" ca="1" si="4"/>
        <v>0</v>
      </c>
      <c r="G9" s="170">
        <f t="shared" ca="1" si="4"/>
        <v>0</v>
      </c>
      <c r="H9" s="170">
        <f t="shared" ca="1" si="4"/>
        <v>0</v>
      </c>
      <c r="I9" s="170">
        <f t="shared" ca="1" si="4"/>
        <v>0</v>
      </c>
      <c r="J9" s="170">
        <f t="shared" ca="1" si="4"/>
        <v>0</v>
      </c>
      <c r="K9" s="170">
        <f t="shared" ca="1" si="4"/>
        <v>0</v>
      </c>
      <c r="L9" s="170">
        <f t="shared" ca="1" si="4"/>
        <v>0</v>
      </c>
      <c r="M9" s="170">
        <f t="shared" ca="1" si="4"/>
        <v>0</v>
      </c>
      <c r="N9" s="170">
        <f t="shared" ca="1" si="4"/>
        <v>0</v>
      </c>
      <c r="O9" s="170">
        <f t="shared" ca="1" si="4"/>
        <v>0</v>
      </c>
      <c r="P9" s="170">
        <f t="shared" ca="1" si="5"/>
        <v>0</v>
      </c>
      <c r="Q9" s="170">
        <f t="shared" ca="1" si="5"/>
        <v>0</v>
      </c>
      <c r="R9" s="170">
        <f t="shared" ca="1" si="5"/>
        <v>0</v>
      </c>
      <c r="S9" s="170">
        <f t="shared" ca="1" si="5"/>
        <v>0</v>
      </c>
      <c r="T9" s="170">
        <f t="shared" ca="1" si="5"/>
        <v>0</v>
      </c>
      <c r="U9" s="170">
        <f t="shared" ca="1" si="5"/>
        <v>0</v>
      </c>
      <c r="V9" s="170">
        <f t="shared" ca="1" si="5"/>
        <v>0</v>
      </c>
      <c r="W9" s="170">
        <f t="shared" ca="1" si="5"/>
        <v>0</v>
      </c>
      <c r="X9" s="170">
        <f t="shared" ca="1" si="5"/>
        <v>0</v>
      </c>
      <c r="Y9" s="170">
        <f t="shared" ca="1" si="5"/>
        <v>0</v>
      </c>
      <c r="Z9" s="170">
        <f t="shared" ca="1" si="6"/>
        <v>0</v>
      </c>
      <c r="AA9" s="170">
        <f t="shared" ca="1" si="6"/>
        <v>0</v>
      </c>
      <c r="AB9" s="170">
        <f t="shared" ca="1" si="6"/>
        <v>0</v>
      </c>
      <c r="AC9" s="170">
        <f t="shared" ca="1" si="6"/>
        <v>0</v>
      </c>
      <c r="AD9" s="170">
        <f t="shared" ca="1" si="6"/>
        <v>0</v>
      </c>
      <c r="AE9" s="170">
        <f t="shared" ca="1" si="6"/>
        <v>0</v>
      </c>
      <c r="AF9" s="170">
        <f t="shared" ca="1" si="6"/>
        <v>0</v>
      </c>
      <c r="AG9" s="170">
        <f t="shared" ca="1" si="6"/>
        <v>0</v>
      </c>
      <c r="AH9" s="170">
        <f t="shared" ca="1" si="6"/>
        <v>0</v>
      </c>
      <c r="AI9" s="170">
        <f t="shared" ca="1" si="6"/>
        <v>0</v>
      </c>
      <c r="AJ9" s="170">
        <f t="shared" ca="1" si="6"/>
        <v>0</v>
      </c>
      <c r="AM9" s="384">
        <f ca="1">F9+NPV(SDN,G9:INDEX(G9:AJ9,PAL))</f>
        <v>0</v>
      </c>
      <c r="AN9" s="384">
        <f ca="1">IFERROR(SUMPRODUCT(F9+NPV(SDN,G9:INDEX(G9:AJ9,PAL)),Data1!D4),0)</f>
        <v>0</v>
      </c>
    </row>
    <row r="10" spans="2:40" s="3" customFormat="1" ht="12.75">
      <c r="B10" s="65" t="s">
        <v>11</v>
      </c>
      <c r="C10" s="484" t="str">
        <f>IF(Kalba="EN",Data2!C35,Data2!B35)</f>
        <v>Statyba, rekonstravimas, kapitalinis remontas ir kiti darbai</v>
      </c>
      <c r="D10" s="170">
        <f ca="1">F10+NPV(FDN,G10:INDEX(G10:AJ10,PAL))</f>
        <v>0</v>
      </c>
      <c r="E10" s="170">
        <f t="shared" ca="1" si="3"/>
        <v>0</v>
      </c>
      <c r="F10" s="170">
        <f t="shared" ca="1" si="4"/>
        <v>0</v>
      </c>
      <c r="G10" s="170">
        <f t="shared" ca="1" si="4"/>
        <v>0</v>
      </c>
      <c r="H10" s="170">
        <f t="shared" ca="1" si="4"/>
        <v>0</v>
      </c>
      <c r="I10" s="170">
        <f t="shared" ca="1" si="4"/>
        <v>0</v>
      </c>
      <c r="J10" s="170">
        <f t="shared" ca="1" si="4"/>
        <v>0</v>
      </c>
      <c r="K10" s="170">
        <f t="shared" ca="1" si="4"/>
        <v>0</v>
      </c>
      <c r="L10" s="170">
        <f t="shared" ca="1" si="4"/>
        <v>0</v>
      </c>
      <c r="M10" s="170">
        <f t="shared" ca="1" si="4"/>
        <v>0</v>
      </c>
      <c r="N10" s="170">
        <f t="shared" ca="1" si="4"/>
        <v>0</v>
      </c>
      <c r="O10" s="170">
        <f t="shared" ca="1" si="4"/>
        <v>0</v>
      </c>
      <c r="P10" s="170">
        <f t="shared" ca="1" si="5"/>
        <v>0</v>
      </c>
      <c r="Q10" s="170">
        <f t="shared" ca="1" si="5"/>
        <v>0</v>
      </c>
      <c r="R10" s="170">
        <f t="shared" ca="1" si="5"/>
        <v>0</v>
      </c>
      <c r="S10" s="170">
        <f t="shared" ca="1" si="5"/>
        <v>0</v>
      </c>
      <c r="T10" s="170">
        <f t="shared" ca="1" si="5"/>
        <v>0</v>
      </c>
      <c r="U10" s="170">
        <f t="shared" ca="1" si="5"/>
        <v>0</v>
      </c>
      <c r="V10" s="170">
        <f t="shared" ca="1" si="5"/>
        <v>0</v>
      </c>
      <c r="W10" s="170">
        <f t="shared" ca="1" si="5"/>
        <v>0</v>
      </c>
      <c r="X10" s="170">
        <f t="shared" ca="1" si="5"/>
        <v>0</v>
      </c>
      <c r="Y10" s="170">
        <f t="shared" ca="1" si="5"/>
        <v>0</v>
      </c>
      <c r="Z10" s="170">
        <f t="shared" ca="1" si="6"/>
        <v>0</v>
      </c>
      <c r="AA10" s="170">
        <f t="shared" ca="1" si="6"/>
        <v>0</v>
      </c>
      <c r="AB10" s="170">
        <f t="shared" ca="1" si="6"/>
        <v>0</v>
      </c>
      <c r="AC10" s="170">
        <f t="shared" ca="1" si="6"/>
        <v>0</v>
      </c>
      <c r="AD10" s="170">
        <f t="shared" ca="1" si="6"/>
        <v>0</v>
      </c>
      <c r="AE10" s="170">
        <f t="shared" ca="1" si="6"/>
        <v>0</v>
      </c>
      <c r="AF10" s="170">
        <f t="shared" ca="1" si="6"/>
        <v>0</v>
      </c>
      <c r="AG10" s="170">
        <f t="shared" ca="1" si="6"/>
        <v>0</v>
      </c>
      <c r="AH10" s="170">
        <f t="shared" ca="1" si="6"/>
        <v>0</v>
      </c>
      <c r="AI10" s="170">
        <f t="shared" ca="1" si="6"/>
        <v>0</v>
      </c>
      <c r="AJ10" s="170">
        <f t="shared" ca="1" si="6"/>
        <v>0</v>
      </c>
      <c r="AM10" s="384">
        <f ca="1">F10+NPV(SDN,G10:INDEX(G10:AJ10,PAL))</f>
        <v>0</v>
      </c>
      <c r="AN10" s="384">
        <f ca="1">IFERROR(SUMPRODUCT(F10+NPV(SDN,G10:INDEX(G10:AJ10,PAL)),Data1!D5),0)</f>
        <v>0</v>
      </c>
    </row>
    <row r="11" spans="2:40" s="3" customFormat="1" ht="12.75">
      <c r="B11" s="65" t="s">
        <v>13</v>
      </c>
      <c r="C11" s="484" t="str">
        <f>IF(Kalba="EN",Data2!C36,Data2!B36)</f>
        <v>Įranga, įrenginiai ir kitas ilgalaikis turtas</v>
      </c>
      <c r="D11" s="170">
        <f ca="1">F11+NPV(FDN,G11:INDEX(G11:AJ11,PAL))</f>
        <v>0</v>
      </c>
      <c r="E11" s="170">
        <f t="shared" ca="1" si="3"/>
        <v>0</v>
      </c>
      <c r="F11" s="170">
        <f t="shared" ca="1" si="4"/>
        <v>0</v>
      </c>
      <c r="G11" s="170">
        <f t="shared" ca="1" si="4"/>
        <v>0</v>
      </c>
      <c r="H11" s="170">
        <f t="shared" ca="1" si="4"/>
        <v>0</v>
      </c>
      <c r="I11" s="170">
        <f t="shared" ca="1" si="4"/>
        <v>0</v>
      </c>
      <c r="J11" s="170">
        <f t="shared" ca="1" si="4"/>
        <v>0</v>
      </c>
      <c r="K11" s="170">
        <f t="shared" ca="1" si="4"/>
        <v>0</v>
      </c>
      <c r="L11" s="170">
        <f t="shared" ca="1" si="4"/>
        <v>0</v>
      </c>
      <c r="M11" s="170">
        <f t="shared" ca="1" si="4"/>
        <v>0</v>
      </c>
      <c r="N11" s="170">
        <f t="shared" ca="1" si="4"/>
        <v>0</v>
      </c>
      <c r="O11" s="170">
        <f t="shared" ca="1" si="4"/>
        <v>0</v>
      </c>
      <c r="P11" s="170">
        <f t="shared" ca="1" si="5"/>
        <v>0</v>
      </c>
      <c r="Q11" s="170">
        <f t="shared" ca="1" si="5"/>
        <v>0</v>
      </c>
      <c r="R11" s="170">
        <f t="shared" ca="1" si="5"/>
        <v>0</v>
      </c>
      <c r="S11" s="170">
        <f t="shared" ca="1" si="5"/>
        <v>0</v>
      </c>
      <c r="T11" s="170">
        <f t="shared" ca="1" si="5"/>
        <v>0</v>
      </c>
      <c r="U11" s="170">
        <f t="shared" ca="1" si="5"/>
        <v>0</v>
      </c>
      <c r="V11" s="170">
        <f t="shared" ca="1" si="5"/>
        <v>0</v>
      </c>
      <c r="W11" s="170">
        <f t="shared" ca="1" si="5"/>
        <v>0</v>
      </c>
      <c r="X11" s="170">
        <f t="shared" ca="1" si="5"/>
        <v>0</v>
      </c>
      <c r="Y11" s="170">
        <f t="shared" ca="1" si="5"/>
        <v>0</v>
      </c>
      <c r="Z11" s="170">
        <f t="shared" ca="1" si="6"/>
        <v>0</v>
      </c>
      <c r="AA11" s="170">
        <f t="shared" ca="1" si="6"/>
        <v>0</v>
      </c>
      <c r="AB11" s="170">
        <f t="shared" ca="1" si="6"/>
        <v>0</v>
      </c>
      <c r="AC11" s="170">
        <f t="shared" ca="1" si="6"/>
        <v>0</v>
      </c>
      <c r="AD11" s="170">
        <f t="shared" ca="1" si="6"/>
        <v>0</v>
      </c>
      <c r="AE11" s="170">
        <f t="shared" ca="1" si="6"/>
        <v>0</v>
      </c>
      <c r="AF11" s="170">
        <f t="shared" ca="1" si="6"/>
        <v>0</v>
      </c>
      <c r="AG11" s="170">
        <f t="shared" ca="1" si="6"/>
        <v>0</v>
      </c>
      <c r="AH11" s="170">
        <f t="shared" ca="1" si="6"/>
        <v>0</v>
      </c>
      <c r="AI11" s="170">
        <f t="shared" ca="1" si="6"/>
        <v>0</v>
      </c>
      <c r="AJ11" s="170">
        <f t="shared" ca="1" si="6"/>
        <v>0</v>
      </c>
      <c r="AM11" s="384">
        <f ca="1">F11+NPV(SDN,G11:INDEX(G11:AJ11,PAL))</f>
        <v>0</v>
      </c>
      <c r="AN11" s="384">
        <f ca="1">IFERROR(SUMPRODUCT(F11+NPV(SDN,G11:INDEX(G11:AJ11,PAL)),Data1!D6),0)</f>
        <v>0</v>
      </c>
    </row>
    <row r="12" spans="2:40"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t="shared" ca="1" si="4"/>
        <v>0</v>
      </c>
      <c r="G12" s="170">
        <f t="shared" ca="1" si="4"/>
        <v>0</v>
      </c>
      <c r="H12" s="170">
        <f t="shared" ca="1" si="4"/>
        <v>0</v>
      </c>
      <c r="I12" s="170">
        <f t="shared" ca="1" si="4"/>
        <v>0</v>
      </c>
      <c r="J12" s="170">
        <f t="shared" ca="1" si="4"/>
        <v>0</v>
      </c>
      <c r="K12" s="170">
        <f t="shared" ca="1" si="4"/>
        <v>0</v>
      </c>
      <c r="L12" s="170">
        <f t="shared" ca="1" si="4"/>
        <v>0</v>
      </c>
      <c r="M12" s="170">
        <f t="shared" ca="1" si="4"/>
        <v>0</v>
      </c>
      <c r="N12" s="170">
        <f t="shared" ca="1" si="4"/>
        <v>0</v>
      </c>
      <c r="O12" s="170">
        <f t="shared" ca="1" si="4"/>
        <v>0</v>
      </c>
      <c r="P12" s="170">
        <f t="shared" ca="1" si="5"/>
        <v>0</v>
      </c>
      <c r="Q12" s="170">
        <f t="shared" ca="1" si="5"/>
        <v>0</v>
      </c>
      <c r="R12" s="170">
        <f t="shared" ca="1" si="5"/>
        <v>0</v>
      </c>
      <c r="S12" s="170">
        <f t="shared" ca="1" si="5"/>
        <v>0</v>
      </c>
      <c r="T12" s="170">
        <f t="shared" ca="1" si="5"/>
        <v>0</v>
      </c>
      <c r="U12" s="170">
        <f t="shared" ca="1" si="5"/>
        <v>0</v>
      </c>
      <c r="V12" s="170">
        <f t="shared" ca="1" si="5"/>
        <v>0</v>
      </c>
      <c r="W12" s="170">
        <f t="shared" ca="1" si="5"/>
        <v>0</v>
      </c>
      <c r="X12" s="170">
        <f t="shared" ca="1" si="5"/>
        <v>0</v>
      </c>
      <c r="Y12" s="170">
        <f t="shared" ca="1" si="5"/>
        <v>0</v>
      </c>
      <c r="Z12" s="170">
        <f t="shared" ca="1" si="6"/>
        <v>0</v>
      </c>
      <c r="AA12" s="170">
        <f t="shared" ca="1" si="6"/>
        <v>0</v>
      </c>
      <c r="AB12" s="170">
        <f t="shared" ca="1" si="6"/>
        <v>0</v>
      </c>
      <c r="AC12" s="170">
        <f t="shared" ca="1" si="6"/>
        <v>0</v>
      </c>
      <c r="AD12" s="170">
        <f t="shared" ca="1" si="6"/>
        <v>0</v>
      </c>
      <c r="AE12" s="170">
        <f t="shared" ca="1" si="6"/>
        <v>0</v>
      </c>
      <c r="AF12" s="170">
        <f t="shared" ca="1" si="6"/>
        <v>0</v>
      </c>
      <c r="AG12" s="170">
        <f t="shared" ca="1" si="6"/>
        <v>0</v>
      </c>
      <c r="AH12" s="170">
        <f t="shared" ca="1" si="6"/>
        <v>0</v>
      </c>
      <c r="AI12" s="170">
        <f t="shared" ca="1" si="6"/>
        <v>0</v>
      </c>
      <c r="AJ12" s="170">
        <f t="shared" ca="1" si="6"/>
        <v>0</v>
      </c>
      <c r="AM12" s="384">
        <f ca="1">F12+NPV(SDN,G12:INDEX(G12:AJ12,PAL))</f>
        <v>0</v>
      </c>
      <c r="AN12" s="384">
        <f ca="1">IFERROR(SUMPRODUCT(F12+NPV(SDN,G12:INDEX(G12:AJ12,PAL)),Data1!D7),0)</f>
        <v>0</v>
      </c>
    </row>
    <row r="13" spans="2:40" s="3" customFormat="1" ht="12.75">
      <c r="B13" s="65" t="s">
        <v>16</v>
      </c>
      <c r="C13" s="484" t="str">
        <f>IF(Kalba="EN",Data2!C38,Data2!B38)</f>
        <v>Projekto administravimas ir vykdymas</v>
      </c>
      <c r="D13" s="170">
        <f ca="1">F13+NPV(FDN,G13:INDEX(G13:AJ13,PAL))</f>
        <v>0</v>
      </c>
      <c r="E13" s="170">
        <f t="shared" ca="1" si="3"/>
        <v>0</v>
      </c>
      <c r="F13" s="170">
        <f t="shared" ca="1" si="4"/>
        <v>0</v>
      </c>
      <c r="G13" s="170">
        <f t="shared" ca="1" si="4"/>
        <v>0</v>
      </c>
      <c r="H13" s="170">
        <f t="shared" ca="1" si="4"/>
        <v>0</v>
      </c>
      <c r="I13" s="170">
        <f t="shared" ca="1" si="4"/>
        <v>0</v>
      </c>
      <c r="J13" s="170">
        <f t="shared" ca="1" si="4"/>
        <v>0</v>
      </c>
      <c r="K13" s="170">
        <f t="shared" ca="1" si="4"/>
        <v>0</v>
      </c>
      <c r="L13" s="170">
        <f t="shared" ca="1" si="4"/>
        <v>0</v>
      </c>
      <c r="M13" s="170">
        <f t="shared" ca="1" si="4"/>
        <v>0</v>
      </c>
      <c r="N13" s="170">
        <f t="shared" ca="1" si="4"/>
        <v>0</v>
      </c>
      <c r="O13" s="170">
        <f t="shared" ca="1" si="4"/>
        <v>0</v>
      </c>
      <c r="P13" s="170">
        <f t="shared" ca="1" si="5"/>
        <v>0</v>
      </c>
      <c r="Q13" s="170">
        <f t="shared" ca="1" si="5"/>
        <v>0</v>
      </c>
      <c r="R13" s="170">
        <f t="shared" ca="1" si="5"/>
        <v>0</v>
      </c>
      <c r="S13" s="170">
        <f t="shared" ca="1" si="5"/>
        <v>0</v>
      </c>
      <c r="T13" s="170">
        <f t="shared" ca="1" si="5"/>
        <v>0</v>
      </c>
      <c r="U13" s="170">
        <f t="shared" ca="1" si="5"/>
        <v>0</v>
      </c>
      <c r="V13" s="170">
        <f t="shared" ca="1" si="5"/>
        <v>0</v>
      </c>
      <c r="W13" s="170">
        <f t="shared" ca="1" si="5"/>
        <v>0</v>
      </c>
      <c r="X13" s="170">
        <f t="shared" ca="1" si="5"/>
        <v>0</v>
      </c>
      <c r="Y13" s="170">
        <f t="shared" ca="1" si="5"/>
        <v>0</v>
      </c>
      <c r="Z13" s="170">
        <f t="shared" ca="1" si="6"/>
        <v>0</v>
      </c>
      <c r="AA13" s="170">
        <f t="shared" ca="1" si="6"/>
        <v>0</v>
      </c>
      <c r="AB13" s="170">
        <f t="shared" ca="1" si="6"/>
        <v>0</v>
      </c>
      <c r="AC13" s="170">
        <f t="shared" ca="1" si="6"/>
        <v>0</v>
      </c>
      <c r="AD13" s="170">
        <f t="shared" ca="1" si="6"/>
        <v>0</v>
      </c>
      <c r="AE13" s="170">
        <f t="shared" ca="1" si="6"/>
        <v>0</v>
      </c>
      <c r="AF13" s="170">
        <f t="shared" ca="1" si="6"/>
        <v>0</v>
      </c>
      <c r="AG13" s="170">
        <f t="shared" ca="1" si="6"/>
        <v>0</v>
      </c>
      <c r="AH13" s="170">
        <f t="shared" ca="1" si="6"/>
        <v>0</v>
      </c>
      <c r="AI13" s="170">
        <f t="shared" ca="1" si="6"/>
        <v>0</v>
      </c>
      <c r="AJ13" s="170">
        <f t="shared" ca="1" si="6"/>
        <v>0</v>
      </c>
      <c r="AM13" s="384">
        <f ca="1">F13+NPV(SDN,G13:INDEX(G13:AJ13,PAL))</f>
        <v>0</v>
      </c>
      <c r="AN13" s="384">
        <f ca="1">IFERROR(SUMPRODUCT(F13+NPV(SDN,G13:INDEX(G13:AJ13,PAL)),Data1!D8),0)</f>
        <v>0</v>
      </c>
    </row>
    <row r="14" spans="2:40" s="3" customFormat="1" ht="12.75">
      <c r="B14" s="65" t="s">
        <v>18</v>
      </c>
      <c r="C14" s="484" t="str">
        <f>IF(Kalba="EN",Data2!C39,Data2!B39)</f>
        <v>Kitos paslaugos ir išlaidos</v>
      </c>
      <c r="D14" s="170">
        <f ca="1">F14+NPV(FDN,G14:INDEX(G14:AJ14,PAL))</f>
        <v>0</v>
      </c>
      <c r="E14" s="170">
        <f t="shared" ca="1" si="3"/>
        <v>0</v>
      </c>
      <c r="F14" s="170">
        <f t="shared" ca="1" si="4"/>
        <v>0</v>
      </c>
      <c r="G14" s="170">
        <f t="shared" ca="1" si="4"/>
        <v>0</v>
      </c>
      <c r="H14" s="170">
        <f t="shared" ca="1" si="4"/>
        <v>0</v>
      </c>
      <c r="I14" s="170">
        <f t="shared" ca="1" si="4"/>
        <v>0</v>
      </c>
      <c r="J14" s="170">
        <f t="shared" ca="1" si="4"/>
        <v>0</v>
      </c>
      <c r="K14" s="170">
        <f t="shared" ca="1" si="4"/>
        <v>0</v>
      </c>
      <c r="L14" s="170">
        <f t="shared" ca="1" si="4"/>
        <v>0</v>
      </c>
      <c r="M14" s="170">
        <f t="shared" ca="1" si="4"/>
        <v>0</v>
      </c>
      <c r="N14" s="170">
        <f t="shared" ca="1" si="4"/>
        <v>0</v>
      </c>
      <c r="O14" s="170">
        <f t="shared" ca="1" si="4"/>
        <v>0</v>
      </c>
      <c r="P14" s="170">
        <f t="shared" ca="1" si="5"/>
        <v>0</v>
      </c>
      <c r="Q14" s="170">
        <f t="shared" ca="1" si="5"/>
        <v>0</v>
      </c>
      <c r="R14" s="170">
        <f t="shared" ca="1" si="5"/>
        <v>0</v>
      </c>
      <c r="S14" s="170">
        <f t="shared" ca="1" si="5"/>
        <v>0</v>
      </c>
      <c r="T14" s="170">
        <f t="shared" ca="1" si="5"/>
        <v>0</v>
      </c>
      <c r="U14" s="170">
        <f t="shared" ca="1" si="5"/>
        <v>0</v>
      </c>
      <c r="V14" s="170">
        <f t="shared" ca="1" si="5"/>
        <v>0</v>
      </c>
      <c r="W14" s="170">
        <f t="shared" ca="1" si="5"/>
        <v>0</v>
      </c>
      <c r="X14" s="170">
        <f t="shared" ca="1" si="5"/>
        <v>0</v>
      </c>
      <c r="Y14" s="170">
        <f t="shared" ca="1" si="5"/>
        <v>0</v>
      </c>
      <c r="Z14" s="170">
        <f t="shared" ca="1" si="6"/>
        <v>0</v>
      </c>
      <c r="AA14" s="170">
        <f t="shared" ca="1" si="6"/>
        <v>0</v>
      </c>
      <c r="AB14" s="170">
        <f t="shared" ca="1" si="6"/>
        <v>0</v>
      </c>
      <c r="AC14" s="170">
        <f t="shared" ca="1" si="6"/>
        <v>0</v>
      </c>
      <c r="AD14" s="170">
        <f t="shared" ca="1" si="6"/>
        <v>0</v>
      </c>
      <c r="AE14" s="170">
        <f t="shared" ca="1" si="6"/>
        <v>0</v>
      </c>
      <c r="AF14" s="170">
        <f t="shared" ca="1" si="6"/>
        <v>0</v>
      </c>
      <c r="AG14" s="170">
        <f t="shared" ca="1" si="6"/>
        <v>0</v>
      </c>
      <c r="AH14" s="170">
        <f t="shared" ca="1" si="6"/>
        <v>0</v>
      </c>
      <c r="AI14" s="170">
        <f t="shared" ca="1" si="6"/>
        <v>0</v>
      </c>
      <c r="AJ14" s="170">
        <f t="shared" ca="1" si="6"/>
        <v>0</v>
      </c>
      <c r="AM14" s="384">
        <f ca="1">F14+NPV(SDN,G14:INDEX(G14:AJ14,PAL))</f>
        <v>0</v>
      </c>
      <c r="AN14" s="384">
        <f ca="1">IFERROR(SUMPRODUCT(F14+NPV(SDN,G14:INDEX(G14:AJ14,PAL)),Data1!D9),0)</f>
        <v>0</v>
      </c>
    </row>
    <row r="15" spans="2:40" s="3" customFormat="1" ht="12.75">
      <c r="B15" s="65" t="s">
        <v>301</v>
      </c>
      <c r="C15" s="484" t="str">
        <f>IF(Kalba="EN",Data2!C40,Data2!B40)</f>
        <v>Reinvesticijos </v>
      </c>
      <c r="D15" s="170">
        <f ca="1">F15+NPV(FDN,G15:INDEX(G15:AJ15,PAL))</f>
        <v>0</v>
      </c>
      <c r="E15" s="170">
        <f t="shared" ca="1" si="3"/>
        <v>0</v>
      </c>
      <c r="F15" s="170">
        <f t="shared" ca="1" si="4"/>
        <v>0</v>
      </c>
      <c r="G15" s="170">
        <f t="shared" ca="1" si="4"/>
        <v>0</v>
      </c>
      <c r="H15" s="170">
        <f t="shared" ca="1" si="4"/>
        <v>0</v>
      </c>
      <c r="I15" s="170">
        <f t="shared" ca="1" si="4"/>
        <v>0</v>
      </c>
      <c r="J15" s="170">
        <f t="shared" ca="1" si="4"/>
        <v>0</v>
      </c>
      <c r="K15" s="170">
        <f t="shared" ca="1" si="4"/>
        <v>0</v>
      </c>
      <c r="L15" s="170">
        <f t="shared" ca="1" si="4"/>
        <v>0</v>
      </c>
      <c r="M15" s="170">
        <f t="shared" ca="1" si="4"/>
        <v>0</v>
      </c>
      <c r="N15" s="170">
        <f t="shared" ca="1" si="4"/>
        <v>0</v>
      </c>
      <c r="O15" s="170">
        <f t="shared" ca="1" si="4"/>
        <v>0</v>
      </c>
      <c r="P15" s="170">
        <f t="shared" ca="1" si="5"/>
        <v>0</v>
      </c>
      <c r="Q15" s="170">
        <f t="shared" ca="1" si="5"/>
        <v>0</v>
      </c>
      <c r="R15" s="170">
        <f t="shared" ca="1" si="5"/>
        <v>0</v>
      </c>
      <c r="S15" s="170">
        <f t="shared" ca="1" si="5"/>
        <v>0</v>
      </c>
      <c r="T15" s="170">
        <f t="shared" ca="1" si="5"/>
        <v>0</v>
      </c>
      <c r="U15" s="170">
        <f t="shared" ca="1" si="5"/>
        <v>0</v>
      </c>
      <c r="V15" s="170">
        <f t="shared" ca="1" si="5"/>
        <v>0</v>
      </c>
      <c r="W15" s="170">
        <f t="shared" ca="1" si="5"/>
        <v>0</v>
      </c>
      <c r="X15" s="170">
        <f t="shared" ca="1" si="5"/>
        <v>0</v>
      </c>
      <c r="Y15" s="170">
        <f t="shared" ca="1" si="5"/>
        <v>0</v>
      </c>
      <c r="Z15" s="170">
        <f t="shared" ca="1" si="6"/>
        <v>0</v>
      </c>
      <c r="AA15" s="170">
        <f t="shared" ca="1" si="6"/>
        <v>0</v>
      </c>
      <c r="AB15" s="170">
        <f t="shared" ca="1" si="6"/>
        <v>0</v>
      </c>
      <c r="AC15" s="170">
        <f t="shared" ca="1" si="6"/>
        <v>0</v>
      </c>
      <c r="AD15" s="170">
        <f t="shared" ca="1" si="6"/>
        <v>0</v>
      </c>
      <c r="AE15" s="170">
        <f t="shared" ca="1" si="6"/>
        <v>0</v>
      </c>
      <c r="AF15" s="170">
        <f t="shared" ca="1" si="6"/>
        <v>0</v>
      </c>
      <c r="AG15" s="170">
        <f t="shared" ca="1" si="6"/>
        <v>0</v>
      </c>
      <c r="AH15" s="170">
        <f t="shared" ca="1" si="6"/>
        <v>0</v>
      </c>
      <c r="AI15" s="170">
        <f t="shared" ca="1" si="6"/>
        <v>0</v>
      </c>
      <c r="AJ15" s="170">
        <f t="shared" ca="1" si="6"/>
        <v>0</v>
      </c>
      <c r="AM15" s="384">
        <f ca="1">F15+NPV(SDN,G15:INDEX(G15:AJ15,PAL))</f>
        <v>0</v>
      </c>
      <c r="AN15" s="384">
        <f ca="1">IFERROR(SUMPRODUCT(F15+NPV(SDN,G15:INDEX(G15:AJ15,PAL)),Data1!D10),0)</f>
        <v>0</v>
      </c>
    </row>
    <row r="16" spans="2:40" s="62" customFormat="1" ht="12.75">
      <c r="B16" s="65" t="s">
        <v>20</v>
      </c>
      <c r="C16" s="484" t="str">
        <f>IF(Kalba="EN",Data2!C41,Data2!B41)</f>
        <v>Investicijų likutinė vertė</v>
      </c>
      <c r="D16" s="170">
        <f ca="1">F16+NPV(FDN,G16:INDEX(G16:AJ16,PAL))</f>
        <v>0</v>
      </c>
      <c r="E16" s="170">
        <f t="shared" ca="1" si="3"/>
        <v>0</v>
      </c>
      <c r="F16" s="170">
        <f t="shared" ca="1" si="4"/>
        <v>0</v>
      </c>
      <c r="G16" s="170">
        <f t="shared" ca="1" si="4"/>
        <v>0</v>
      </c>
      <c r="H16" s="170">
        <f t="shared" ca="1" si="4"/>
        <v>0</v>
      </c>
      <c r="I16" s="170">
        <f t="shared" ca="1" si="4"/>
        <v>0</v>
      </c>
      <c r="J16" s="170">
        <f t="shared" ca="1" si="4"/>
        <v>0</v>
      </c>
      <c r="K16" s="170">
        <f t="shared" ca="1" si="4"/>
        <v>0</v>
      </c>
      <c r="L16" s="170">
        <f t="shared" ca="1" si="4"/>
        <v>0</v>
      </c>
      <c r="M16" s="170">
        <f t="shared" ca="1" si="4"/>
        <v>0</v>
      </c>
      <c r="N16" s="170">
        <f t="shared" ca="1" si="4"/>
        <v>0</v>
      </c>
      <c r="O16" s="170">
        <f t="shared" ca="1" si="4"/>
        <v>0</v>
      </c>
      <c r="P16" s="170">
        <f t="shared" ca="1" si="5"/>
        <v>0</v>
      </c>
      <c r="Q16" s="170">
        <f t="shared" ca="1" si="5"/>
        <v>0</v>
      </c>
      <c r="R16" s="170">
        <f t="shared" ca="1" si="5"/>
        <v>0</v>
      </c>
      <c r="S16" s="170">
        <f t="shared" ca="1" si="5"/>
        <v>0</v>
      </c>
      <c r="T16" s="170">
        <f t="shared" ca="1" si="5"/>
        <v>0</v>
      </c>
      <c r="U16" s="170">
        <f t="shared" ca="1" si="5"/>
        <v>0</v>
      </c>
      <c r="V16" s="170">
        <f t="shared" ca="1" si="5"/>
        <v>0</v>
      </c>
      <c r="W16" s="170">
        <f t="shared" ca="1" si="5"/>
        <v>0</v>
      </c>
      <c r="X16" s="170">
        <f t="shared" ca="1" si="5"/>
        <v>0</v>
      </c>
      <c r="Y16" s="170">
        <f t="shared" ca="1" si="5"/>
        <v>0</v>
      </c>
      <c r="Z16" s="170">
        <f t="shared" ca="1" si="6"/>
        <v>0</v>
      </c>
      <c r="AA16" s="170">
        <f t="shared" ca="1" si="6"/>
        <v>0</v>
      </c>
      <c r="AB16" s="170">
        <f t="shared" ca="1" si="6"/>
        <v>0</v>
      </c>
      <c r="AC16" s="170">
        <f t="shared" ca="1" si="6"/>
        <v>0</v>
      </c>
      <c r="AD16" s="170">
        <f t="shared" ca="1" si="6"/>
        <v>0</v>
      </c>
      <c r="AE16" s="170">
        <f t="shared" ca="1" si="6"/>
        <v>0</v>
      </c>
      <c r="AF16" s="170">
        <f t="shared" ca="1" si="6"/>
        <v>0</v>
      </c>
      <c r="AG16" s="170">
        <f t="shared" ca="1" si="6"/>
        <v>0</v>
      </c>
      <c r="AH16" s="170">
        <f t="shared" ca="1" si="6"/>
        <v>0</v>
      </c>
      <c r="AI16" s="170">
        <f t="shared" ca="1" si="6"/>
        <v>0</v>
      </c>
      <c r="AJ16" s="170">
        <f t="shared" ca="1" si="6"/>
        <v>0</v>
      </c>
      <c r="AM16" s="384">
        <f ca="1">F16+NPV(SDN,G16:INDEX(G16:AJ16,PAL))</f>
        <v>0</v>
      </c>
      <c r="AN16" s="384">
        <f ca="1">IFERROR(SUMPRODUCT(F16+NPV(SDN,G16:INDEX(G16:AJ16,PAL)),Data1!D11),0)</f>
        <v>0</v>
      </c>
    </row>
    <row r="17" spans="2:40" s="62" customFormat="1" ht="12.75">
      <c r="B17" s="5" t="s">
        <v>21</v>
      </c>
      <c r="C17" s="483" t="str">
        <f>IF(Kalba="EN",Data2!C42,Data2!B42)</f>
        <v>Veiklos pajamos, iš viso</v>
      </c>
      <c r="D17" s="171">
        <f ca="1">ROUND(SUM(D18:D20),0)</f>
        <v>0</v>
      </c>
      <c r="E17" s="171">
        <f ca="1">ROUND(SUM(E18:E20),0)</f>
        <v>0</v>
      </c>
      <c r="F17" s="171">
        <f ca="1">ROUND(SUM(F18:F20),0)</f>
        <v>0</v>
      </c>
      <c r="G17" s="171">
        <f t="shared" ref="G17" ca="1" si="7">ROUND(SUM(G18:G20),0)</f>
        <v>0</v>
      </c>
      <c r="H17" s="171">
        <f t="shared" ref="H17:AJ17" ca="1" si="8">ROUND(SUM(H18:H20),0)</f>
        <v>0</v>
      </c>
      <c r="I17" s="171">
        <f t="shared" ca="1" si="8"/>
        <v>0</v>
      </c>
      <c r="J17" s="171">
        <f t="shared" ca="1" si="8"/>
        <v>0</v>
      </c>
      <c r="K17" s="171">
        <f t="shared" ca="1" si="8"/>
        <v>0</v>
      </c>
      <c r="L17" s="171">
        <f t="shared" ca="1" si="8"/>
        <v>0</v>
      </c>
      <c r="M17" s="171">
        <f t="shared" ca="1" si="8"/>
        <v>0</v>
      </c>
      <c r="N17" s="171">
        <f t="shared" ca="1" si="8"/>
        <v>0</v>
      </c>
      <c r="O17" s="171">
        <f t="shared" ca="1" si="8"/>
        <v>0</v>
      </c>
      <c r="P17" s="171">
        <f t="shared" ca="1" si="8"/>
        <v>0</v>
      </c>
      <c r="Q17" s="171">
        <f t="shared" ca="1" si="8"/>
        <v>0</v>
      </c>
      <c r="R17" s="171">
        <f t="shared" ca="1" si="8"/>
        <v>0</v>
      </c>
      <c r="S17" s="171">
        <f t="shared" ca="1" si="8"/>
        <v>0</v>
      </c>
      <c r="T17" s="171">
        <f t="shared" ca="1" si="8"/>
        <v>0</v>
      </c>
      <c r="U17" s="171">
        <f t="shared" ca="1" si="8"/>
        <v>0</v>
      </c>
      <c r="V17" s="171">
        <f t="shared" ca="1" si="8"/>
        <v>0</v>
      </c>
      <c r="W17" s="171">
        <f t="shared" ca="1" si="8"/>
        <v>0</v>
      </c>
      <c r="X17" s="171">
        <f t="shared" ca="1" si="8"/>
        <v>0</v>
      </c>
      <c r="Y17" s="171">
        <f t="shared" ca="1" si="8"/>
        <v>0</v>
      </c>
      <c r="Z17" s="171">
        <f t="shared" ca="1" si="8"/>
        <v>0</v>
      </c>
      <c r="AA17" s="171">
        <f t="shared" ca="1" si="8"/>
        <v>0</v>
      </c>
      <c r="AB17" s="171">
        <f t="shared" ca="1" si="8"/>
        <v>0</v>
      </c>
      <c r="AC17" s="171">
        <f t="shared" ca="1" si="8"/>
        <v>0</v>
      </c>
      <c r="AD17" s="171">
        <f t="shared" ca="1" si="8"/>
        <v>0</v>
      </c>
      <c r="AE17" s="171">
        <f t="shared" ca="1" si="8"/>
        <v>0</v>
      </c>
      <c r="AF17" s="171">
        <f t="shared" ca="1" si="8"/>
        <v>0</v>
      </c>
      <c r="AG17" s="171">
        <f t="shared" ca="1" si="8"/>
        <v>0</v>
      </c>
      <c r="AH17" s="171">
        <f t="shared" ca="1" si="8"/>
        <v>0</v>
      </c>
      <c r="AI17" s="171">
        <f t="shared" ca="1" si="8"/>
        <v>0</v>
      </c>
      <c r="AJ17" s="171">
        <f t="shared" ca="1" si="8"/>
        <v>0</v>
      </c>
      <c r="AM17" s="383">
        <f ca="1">ROUND(SUM(AM18:AM20),0)</f>
        <v>0</v>
      </c>
      <c r="AN17" s="383">
        <f ca="1">ROUND(SUM(AN18:AN20),0)</f>
        <v>0</v>
      </c>
    </row>
    <row r="18" spans="2:40" s="3" customFormat="1" ht="12.75">
      <c r="B18" s="65" t="s">
        <v>22</v>
      </c>
      <c r="C18" s="484" t="str">
        <f>IF(Kalba="EN",Data2!C43,Data2!B43)</f>
        <v>Prekių pardavimo pajamos</v>
      </c>
      <c r="D18" s="170">
        <f ca="1">F18+NPV(FDN,G18:INDEX(G18:AJ18,PAL))</f>
        <v>0</v>
      </c>
      <c r="E18" s="170">
        <f ca="1">SUMIF($F$5:$AJ$5,"&lt;="&amp;PAL,$F18:$AJ18)</f>
        <v>0</v>
      </c>
      <c r="F18" s="170">
        <f t="shared" ref="F18:O20" ca="1" si="9">SUM(SavoAdresas,SavoAdresas1,SavoAdresas2,SavoAdresas3)</f>
        <v>0</v>
      </c>
      <c r="G18" s="170">
        <f t="shared" ca="1" si="9"/>
        <v>0</v>
      </c>
      <c r="H18" s="170">
        <f t="shared" ca="1" si="9"/>
        <v>0</v>
      </c>
      <c r="I18" s="170">
        <f t="shared" ca="1" si="9"/>
        <v>0</v>
      </c>
      <c r="J18" s="170">
        <f t="shared" ca="1" si="9"/>
        <v>0</v>
      </c>
      <c r="K18" s="170">
        <f t="shared" ca="1" si="9"/>
        <v>0</v>
      </c>
      <c r="L18" s="170">
        <f t="shared" ca="1" si="9"/>
        <v>0</v>
      </c>
      <c r="M18" s="170">
        <f t="shared" ca="1" si="9"/>
        <v>0</v>
      </c>
      <c r="N18" s="170">
        <f t="shared" ca="1" si="9"/>
        <v>0</v>
      </c>
      <c r="O18" s="170">
        <f t="shared" ca="1" si="9"/>
        <v>0</v>
      </c>
      <c r="P18" s="170">
        <f t="shared" ref="P18:Y20" ca="1" si="10">SUM(SavoAdresas,SavoAdresas1,SavoAdresas2,SavoAdresas3)</f>
        <v>0</v>
      </c>
      <c r="Q18" s="170">
        <f t="shared" ca="1" si="10"/>
        <v>0</v>
      </c>
      <c r="R18" s="170">
        <f t="shared" ca="1" si="10"/>
        <v>0</v>
      </c>
      <c r="S18" s="170">
        <f t="shared" ca="1" si="10"/>
        <v>0</v>
      </c>
      <c r="T18" s="170">
        <f t="shared" ca="1" si="10"/>
        <v>0</v>
      </c>
      <c r="U18" s="170">
        <f t="shared" ca="1" si="10"/>
        <v>0</v>
      </c>
      <c r="V18" s="170">
        <f t="shared" ca="1" si="10"/>
        <v>0</v>
      </c>
      <c r="W18" s="170">
        <f t="shared" ca="1" si="10"/>
        <v>0</v>
      </c>
      <c r="X18" s="170">
        <f t="shared" ca="1" si="10"/>
        <v>0</v>
      </c>
      <c r="Y18" s="170">
        <f t="shared" ca="1" si="10"/>
        <v>0</v>
      </c>
      <c r="Z18" s="170">
        <f t="shared" ref="Z18:AJ20" ca="1" si="11">SUM(SavoAdresas,SavoAdresas1,SavoAdresas2,SavoAdresas3)</f>
        <v>0</v>
      </c>
      <c r="AA18" s="170">
        <f t="shared" ca="1" si="11"/>
        <v>0</v>
      </c>
      <c r="AB18" s="170">
        <f t="shared" ca="1" si="11"/>
        <v>0</v>
      </c>
      <c r="AC18" s="170">
        <f t="shared" ca="1" si="11"/>
        <v>0</v>
      </c>
      <c r="AD18" s="170">
        <f t="shared" ca="1" si="11"/>
        <v>0</v>
      </c>
      <c r="AE18" s="170">
        <f t="shared" ca="1" si="11"/>
        <v>0</v>
      </c>
      <c r="AF18" s="170">
        <f t="shared" ca="1" si="11"/>
        <v>0</v>
      </c>
      <c r="AG18" s="170">
        <f t="shared" ca="1" si="11"/>
        <v>0</v>
      </c>
      <c r="AH18" s="170">
        <f t="shared" ca="1" si="11"/>
        <v>0</v>
      </c>
      <c r="AI18" s="170">
        <f t="shared" ca="1" si="11"/>
        <v>0</v>
      </c>
      <c r="AJ18" s="170">
        <f t="shared" ca="1" si="11"/>
        <v>0</v>
      </c>
      <c r="AM18" s="384">
        <f ca="1">F18+NPV(SDN,G18:INDEX(G18:AJ18,PAL))</f>
        <v>0</v>
      </c>
      <c r="AN18" s="384">
        <f ca="1">F18+NPV(SDN,G18:INDEX(G18:AJ18,PAL))</f>
        <v>0</v>
      </c>
    </row>
    <row r="19" spans="2:40" s="3" customFormat="1" ht="12.75">
      <c r="B19" s="65" t="s">
        <v>23</v>
      </c>
      <c r="C19" s="484" t="str">
        <f>IF(Kalba="EN",Data2!C44,Data2!B44)</f>
        <v>Paslaugų suteikimo pajamos</v>
      </c>
      <c r="D19" s="170">
        <f ca="1">F19+NPV(FDN,G19:INDEX(G19:AJ19,PAL))</f>
        <v>0</v>
      </c>
      <c r="E19" s="170">
        <f ca="1">SUMIF($F$5:$AJ$5,"&lt;="&amp;PAL,$F19:$AJ19)</f>
        <v>0</v>
      </c>
      <c r="F19" s="170">
        <f t="shared" ca="1" si="9"/>
        <v>0</v>
      </c>
      <c r="G19" s="170">
        <f t="shared" ca="1" si="9"/>
        <v>0</v>
      </c>
      <c r="H19" s="170">
        <f t="shared" ca="1" si="9"/>
        <v>0</v>
      </c>
      <c r="I19" s="170">
        <f t="shared" ca="1" si="9"/>
        <v>0</v>
      </c>
      <c r="J19" s="170">
        <f t="shared" ca="1" si="9"/>
        <v>0</v>
      </c>
      <c r="K19" s="170">
        <f t="shared" ca="1" si="9"/>
        <v>0</v>
      </c>
      <c r="L19" s="170">
        <f t="shared" ca="1" si="9"/>
        <v>0</v>
      </c>
      <c r="M19" s="170">
        <f t="shared" ca="1" si="9"/>
        <v>0</v>
      </c>
      <c r="N19" s="170">
        <f t="shared" ca="1" si="9"/>
        <v>0</v>
      </c>
      <c r="O19" s="170">
        <f t="shared" ca="1" si="9"/>
        <v>0</v>
      </c>
      <c r="P19" s="170">
        <f t="shared" ca="1" si="10"/>
        <v>0</v>
      </c>
      <c r="Q19" s="170">
        <f t="shared" ca="1" si="10"/>
        <v>0</v>
      </c>
      <c r="R19" s="170">
        <f t="shared" ca="1" si="10"/>
        <v>0</v>
      </c>
      <c r="S19" s="170">
        <f t="shared" ca="1" si="10"/>
        <v>0</v>
      </c>
      <c r="T19" s="170">
        <f t="shared" ca="1" si="10"/>
        <v>0</v>
      </c>
      <c r="U19" s="170">
        <f t="shared" ca="1" si="10"/>
        <v>0</v>
      </c>
      <c r="V19" s="170">
        <f t="shared" ca="1" si="10"/>
        <v>0</v>
      </c>
      <c r="W19" s="170">
        <f t="shared" ca="1" si="10"/>
        <v>0</v>
      </c>
      <c r="X19" s="170">
        <f t="shared" ca="1" si="10"/>
        <v>0</v>
      </c>
      <c r="Y19" s="170">
        <f t="shared" ca="1" si="10"/>
        <v>0</v>
      </c>
      <c r="Z19" s="170">
        <f t="shared" ca="1" si="11"/>
        <v>0</v>
      </c>
      <c r="AA19" s="170">
        <f t="shared" ca="1" si="11"/>
        <v>0</v>
      </c>
      <c r="AB19" s="170">
        <f t="shared" ca="1" si="11"/>
        <v>0</v>
      </c>
      <c r="AC19" s="170">
        <f t="shared" ca="1" si="11"/>
        <v>0</v>
      </c>
      <c r="AD19" s="170">
        <f t="shared" ca="1" si="11"/>
        <v>0</v>
      </c>
      <c r="AE19" s="170">
        <f t="shared" ca="1" si="11"/>
        <v>0</v>
      </c>
      <c r="AF19" s="170">
        <f t="shared" ca="1" si="11"/>
        <v>0</v>
      </c>
      <c r="AG19" s="170">
        <f t="shared" ca="1" si="11"/>
        <v>0</v>
      </c>
      <c r="AH19" s="170">
        <f t="shared" ca="1" si="11"/>
        <v>0</v>
      </c>
      <c r="AI19" s="170">
        <f t="shared" ca="1" si="11"/>
        <v>0</v>
      </c>
      <c r="AJ19" s="170">
        <f t="shared" ca="1" si="11"/>
        <v>0</v>
      </c>
      <c r="AM19" s="384">
        <f ca="1">F19+NPV(SDN,G19:INDEX(G19:AJ19,PAL))</f>
        <v>0</v>
      </c>
      <c r="AN19" s="384">
        <f ca="1">F19+NPV(SDN,G19:INDEX(G19:AJ19,PAL))</f>
        <v>0</v>
      </c>
    </row>
    <row r="20" spans="2:40" s="3" customFormat="1" ht="12.75">
      <c r="B20" s="65" t="s">
        <v>24</v>
      </c>
      <c r="C20" s="484" t="str">
        <f>IF(Kalba="EN",Data2!C45,Data2!B45)</f>
        <v>Finansinės ir investicinės veiklos bei kitos pajamos</v>
      </c>
      <c r="D20" s="170">
        <f ca="1">F20+NPV(FDN,G20:INDEX(G20:AJ20,PAL))</f>
        <v>0</v>
      </c>
      <c r="E20" s="170">
        <f ca="1">SUMIF($F$5:$AJ$5,"&lt;="&amp;PAL,$F20:$AJ20)</f>
        <v>0</v>
      </c>
      <c r="F20" s="170">
        <f t="shared" ca="1" si="9"/>
        <v>0</v>
      </c>
      <c r="G20" s="170">
        <f t="shared" ca="1" si="9"/>
        <v>0</v>
      </c>
      <c r="H20" s="170">
        <f t="shared" ca="1" si="9"/>
        <v>0</v>
      </c>
      <c r="I20" s="170">
        <f t="shared" ca="1" si="9"/>
        <v>0</v>
      </c>
      <c r="J20" s="170">
        <f t="shared" ca="1" si="9"/>
        <v>0</v>
      </c>
      <c r="K20" s="170">
        <f t="shared" ca="1" si="9"/>
        <v>0</v>
      </c>
      <c r="L20" s="170">
        <f t="shared" ca="1" si="9"/>
        <v>0</v>
      </c>
      <c r="M20" s="170">
        <f t="shared" ca="1" si="9"/>
        <v>0</v>
      </c>
      <c r="N20" s="170">
        <f t="shared" ca="1" si="9"/>
        <v>0</v>
      </c>
      <c r="O20" s="170">
        <f t="shared" ca="1" si="9"/>
        <v>0</v>
      </c>
      <c r="P20" s="170">
        <f t="shared" ca="1" si="10"/>
        <v>0</v>
      </c>
      <c r="Q20" s="170">
        <f t="shared" ca="1" si="10"/>
        <v>0</v>
      </c>
      <c r="R20" s="170">
        <f t="shared" ca="1" si="10"/>
        <v>0</v>
      </c>
      <c r="S20" s="170">
        <f t="shared" ca="1" si="10"/>
        <v>0</v>
      </c>
      <c r="T20" s="170">
        <f t="shared" ca="1" si="10"/>
        <v>0</v>
      </c>
      <c r="U20" s="170">
        <f t="shared" ca="1" si="10"/>
        <v>0</v>
      </c>
      <c r="V20" s="170">
        <f t="shared" ca="1" si="10"/>
        <v>0</v>
      </c>
      <c r="W20" s="170">
        <f t="shared" ca="1" si="10"/>
        <v>0</v>
      </c>
      <c r="X20" s="170">
        <f t="shared" ca="1" si="10"/>
        <v>0</v>
      </c>
      <c r="Y20" s="170">
        <f t="shared" ca="1" si="10"/>
        <v>0</v>
      </c>
      <c r="Z20" s="170">
        <f t="shared" ca="1" si="11"/>
        <v>0</v>
      </c>
      <c r="AA20" s="170">
        <f t="shared" ca="1" si="11"/>
        <v>0</v>
      </c>
      <c r="AB20" s="170">
        <f t="shared" ca="1" si="11"/>
        <v>0</v>
      </c>
      <c r="AC20" s="170">
        <f t="shared" ca="1" si="11"/>
        <v>0</v>
      </c>
      <c r="AD20" s="170">
        <f t="shared" ca="1" si="11"/>
        <v>0</v>
      </c>
      <c r="AE20" s="170">
        <f t="shared" ca="1" si="11"/>
        <v>0</v>
      </c>
      <c r="AF20" s="170">
        <f t="shared" ca="1" si="11"/>
        <v>0</v>
      </c>
      <c r="AG20" s="170">
        <f t="shared" ca="1" si="11"/>
        <v>0</v>
      </c>
      <c r="AH20" s="170">
        <f t="shared" ca="1" si="11"/>
        <v>0</v>
      </c>
      <c r="AI20" s="170">
        <f t="shared" ca="1" si="11"/>
        <v>0</v>
      </c>
      <c r="AJ20" s="170">
        <f t="shared" ca="1" si="11"/>
        <v>0</v>
      </c>
      <c r="AM20" s="384">
        <f ca="1">F20+NPV(SDN,G20:INDEX(G20:AJ20,PAL))</f>
        <v>0</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AJ21" ca="1" si="12">ROUND(SUM(F22,F29),0)</f>
        <v>0</v>
      </c>
      <c r="G21" s="171">
        <f t="shared" ref="G21" ca="1" si="13">ROUND(SUM(G22,G29),0)</f>
        <v>0</v>
      </c>
      <c r="H21" s="171">
        <f t="shared" ca="1" si="12"/>
        <v>0</v>
      </c>
      <c r="I21" s="171">
        <f t="shared" ca="1" si="12"/>
        <v>0</v>
      </c>
      <c r="J21" s="171">
        <f t="shared" ca="1" si="12"/>
        <v>0</v>
      </c>
      <c r="K21" s="171">
        <f t="shared" ca="1" si="12"/>
        <v>0</v>
      </c>
      <c r="L21" s="171">
        <f t="shared" ca="1" si="12"/>
        <v>0</v>
      </c>
      <c r="M21" s="171">
        <f t="shared" ca="1" si="12"/>
        <v>0</v>
      </c>
      <c r="N21" s="171">
        <f t="shared" ca="1" si="12"/>
        <v>0</v>
      </c>
      <c r="O21" s="171">
        <f t="shared" ca="1" si="12"/>
        <v>0</v>
      </c>
      <c r="P21" s="171">
        <f t="shared" ca="1" si="12"/>
        <v>0</v>
      </c>
      <c r="Q21" s="171">
        <f t="shared" ca="1" si="12"/>
        <v>0</v>
      </c>
      <c r="R21" s="171">
        <f t="shared" ca="1" si="12"/>
        <v>0</v>
      </c>
      <c r="S21" s="171">
        <f t="shared" ca="1" si="12"/>
        <v>0</v>
      </c>
      <c r="T21" s="171">
        <f t="shared" ca="1" si="12"/>
        <v>0</v>
      </c>
      <c r="U21" s="171">
        <f t="shared" ca="1" si="12"/>
        <v>0</v>
      </c>
      <c r="V21" s="171">
        <f t="shared" ca="1" si="12"/>
        <v>0</v>
      </c>
      <c r="W21" s="171">
        <f t="shared" ca="1" si="12"/>
        <v>0</v>
      </c>
      <c r="X21" s="171">
        <f t="shared" ca="1" si="12"/>
        <v>0</v>
      </c>
      <c r="Y21" s="171">
        <f t="shared" ca="1" si="12"/>
        <v>0</v>
      </c>
      <c r="Z21" s="171">
        <f t="shared" ca="1" si="12"/>
        <v>0</v>
      </c>
      <c r="AA21" s="171">
        <f t="shared" ca="1" si="12"/>
        <v>0</v>
      </c>
      <c r="AB21" s="171">
        <f t="shared" ca="1" si="12"/>
        <v>0</v>
      </c>
      <c r="AC21" s="171">
        <f t="shared" ca="1" si="12"/>
        <v>0</v>
      </c>
      <c r="AD21" s="171">
        <f t="shared" ca="1" si="12"/>
        <v>0</v>
      </c>
      <c r="AE21" s="171">
        <f t="shared" ca="1" si="12"/>
        <v>0</v>
      </c>
      <c r="AF21" s="171">
        <f t="shared" ca="1" si="12"/>
        <v>0</v>
      </c>
      <c r="AG21" s="171">
        <f t="shared" ca="1" si="12"/>
        <v>0</v>
      </c>
      <c r="AH21" s="171">
        <f t="shared" ca="1" si="12"/>
        <v>0</v>
      </c>
      <c r="AI21" s="171">
        <f t="shared" ca="1" si="12"/>
        <v>0</v>
      </c>
      <c r="AJ21" s="171">
        <f t="shared" ca="1" si="12"/>
        <v>0</v>
      </c>
      <c r="AM21" s="383">
        <f ca="1">ROUND(SUM(AM22,AM29),0)</f>
        <v>0</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AJ22" ca="1" si="14">ROUND(SUM(F23:F28),0)</f>
        <v>0</v>
      </c>
      <c r="G22" s="171">
        <f t="shared" ref="G22" ca="1" si="15">ROUND(SUM(G23:G28),0)</f>
        <v>0</v>
      </c>
      <c r="H22" s="171">
        <f t="shared" ca="1" si="14"/>
        <v>0</v>
      </c>
      <c r="I22" s="171">
        <f t="shared" ca="1" si="14"/>
        <v>0</v>
      </c>
      <c r="J22" s="171">
        <f t="shared" ca="1" si="14"/>
        <v>0</v>
      </c>
      <c r="K22" s="171">
        <f t="shared" ca="1" si="14"/>
        <v>0</v>
      </c>
      <c r="L22" s="171">
        <f t="shared" ca="1" si="14"/>
        <v>0</v>
      </c>
      <c r="M22" s="171">
        <f t="shared" ca="1" si="14"/>
        <v>0</v>
      </c>
      <c r="N22" s="171">
        <f t="shared" ca="1" si="14"/>
        <v>0</v>
      </c>
      <c r="O22" s="171">
        <f t="shared" ca="1" si="14"/>
        <v>0</v>
      </c>
      <c r="P22" s="171">
        <f t="shared" ca="1" si="14"/>
        <v>0</v>
      </c>
      <c r="Q22" s="171">
        <f t="shared" ca="1" si="14"/>
        <v>0</v>
      </c>
      <c r="R22" s="171">
        <f t="shared" ca="1" si="14"/>
        <v>0</v>
      </c>
      <c r="S22" s="171">
        <f t="shared" ca="1" si="14"/>
        <v>0</v>
      </c>
      <c r="T22" s="171">
        <f t="shared" ca="1" si="14"/>
        <v>0</v>
      </c>
      <c r="U22" s="171">
        <f t="shared" ca="1" si="14"/>
        <v>0</v>
      </c>
      <c r="V22" s="171">
        <f t="shared" ca="1" si="14"/>
        <v>0</v>
      </c>
      <c r="W22" s="171">
        <f t="shared" ca="1" si="14"/>
        <v>0</v>
      </c>
      <c r="X22" s="171">
        <f t="shared" ca="1" si="14"/>
        <v>0</v>
      </c>
      <c r="Y22" s="171">
        <f t="shared" ca="1" si="14"/>
        <v>0</v>
      </c>
      <c r="Z22" s="171">
        <f t="shared" ca="1" si="14"/>
        <v>0</v>
      </c>
      <c r="AA22" s="171">
        <f t="shared" ca="1" si="14"/>
        <v>0</v>
      </c>
      <c r="AB22" s="171">
        <f t="shared" ca="1" si="14"/>
        <v>0</v>
      </c>
      <c r="AC22" s="171">
        <f t="shared" ca="1" si="14"/>
        <v>0</v>
      </c>
      <c r="AD22" s="171">
        <f t="shared" ca="1" si="14"/>
        <v>0</v>
      </c>
      <c r="AE22" s="171">
        <f t="shared" ca="1" si="14"/>
        <v>0</v>
      </c>
      <c r="AF22" s="171">
        <f t="shared" ca="1" si="14"/>
        <v>0</v>
      </c>
      <c r="AG22" s="171">
        <f t="shared" ca="1" si="14"/>
        <v>0</v>
      </c>
      <c r="AH22" s="171">
        <f t="shared" ca="1" si="14"/>
        <v>0</v>
      </c>
      <c r="AI22" s="171">
        <f t="shared" ca="1" si="14"/>
        <v>0</v>
      </c>
      <c r="AJ22" s="171">
        <f t="shared" ca="1" si="14"/>
        <v>0</v>
      </c>
      <c r="AM22" s="383">
        <f ca="1">ROUND(SUM(AM23:AM28),0)</f>
        <v>0</v>
      </c>
      <c r="AN22" s="383">
        <f ca="1">ROUND(SUM(AN23:AN28),0)</f>
        <v>0</v>
      </c>
    </row>
    <row r="23" spans="2:40" s="3" customFormat="1" ht="12.75">
      <c r="B23" s="65" t="s">
        <v>305</v>
      </c>
      <c r="C23" s="484" t="str">
        <f>IF(Kalba="EN",Data2!C48,Data2!B48)</f>
        <v>Žaliavos</v>
      </c>
      <c r="D23" s="170">
        <f ca="1">F23+NPV(FDN,G23:INDEX(G23:AJ23,PAL))</f>
        <v>0</v>
      </c>
      <c r="E23" s="170">
        <f t="shared" ref="E23:E29" ca="1" si="16">SUMIF($F$5:$AJ$5,"&lt;="&amp;PAL,$F23:$AJ23)</f>
        <v>0</v>
      </c>
      <c r="F23" s="170">
        <f t="shared" ref="F23:O29" ca="1" si="17">SUM(SavoAdresas,SavoAdresas1,SavoAdresas2,SavoAdresas3)</f>
        <v>0</v>
      </c>
      <c r="G23" s="170">
        <f t="shared" ca="1" si="17"/>
        <v>0</v>
      </c>
      <c r="H23" s="170">
        <f t="shared" ca="1" si="17"/>
        <v>0</v>
      </c>
      <c r="I23" s="170">
        <f t="shared" ca="1" si="17"/>
        <v>0</v>
      </c>
      <c r="J23" s="170">
        <f t="shared" ca="1" si="17"/>
        <v>0</v>
      </c>
      <c r="K23" s="170">
        <f t="shared" ca="1" si="17"/>
        <v>0</v>
      </c>
      <c r="L23" s="170">
        <f t="shared" ca="1" si="17"/>
        <v>0</v>
      </c>
      <c r="M23" s="170">
        <f t="shared" ca="1" si="17"/>
        <v>0</v>
      </c>
      <c r="N23" s="170">
        <f t="shared" ca="1" si="17"/>
        <v>0</v>
      </c>
      <c r="O23" s="170">
        <f t="shared" ca="1" si="17"/>
        <v>0</v>
      </c>
      <c r="P23" s="170">
        <f t="shared" ref="P23:Y29" ca="1" si="18">SUM(SavoAdresas,SavoAdresas1,SavoAdresas2,SavoAdresas3)</f>
        <v>0</v>
      </c>
      <c r="Q23" s="170">
        <f t="shared" ca="1" si="18"/>
        <v>0</v>
      </c>
      <c r="R23" s="170">
        <f t="shared" ca="1" si="18"/>
        <v>0</v>
      </c>
      <c r="S23" s="170">
        <f t="shared" ca="1" si="18"/>
        <v>0</v>
      </c>
      <c r="T23" s="170">
        <f t="shared" ca="1" si="18"/>
        <v>0</v>
      </c>
      <c r="U23" s="170">
        <f t="shared" ca="1" si="18"/>
        <v>0</v>
      </c>
      <c r="V23" s="170">
        <f t="shared" ca="1" si="18"/>
        <v>0</v>
      </c>
      <c r="W23" s="170">
        <f t="shared" ca="1" si="18"/>
        <v>0</v>
      </c>
      <c r="X23" s="170">
        <f t="shared" ca="1" si="18"/>
        <v>0</v>
      </c>
      <c r="Y23" s="170">
        <f t="shared" ca="1" si="18"/>
        <v>0</v>
      </c>
      <c r="Z23" s="170">
        <f t="shared" ref="Z23:AJ29" ca="1" si="19">SUM(SavoAdresas,SavoAdresas1,SavoAdresas2,SavoAdresas3)</f>
        <v>0</v>
      </c>
      <c r="AA23" s="170">
        <f t="shared" ca="1" si="19"/>
        <v>0</v>
      </c>
      <c r="AB23" s="170">
        <f t="shared" ca="1" si="19"/>
        <v>0</v>
      </c>
      <c r="AC23" s="170">
        <f t="shared" ca="1" si="19"/>
        <v>0</v>
      </c>
      <c r="AD23" s="170">
        <f t="shared" ca="1" si="19"/>
        <v>0</v>
      </c>
      <c r="AE23" s="170">
        <f t="shared" ca="1" si="19"/>
        <v>0</v>
      </c>
      <c r="AF23" s="170">
        <f t="shared" ca="1" si="19"/>
        <v>0</v>
      </c>
      <c r="AG23" s="170">
        <f t="shared" ca="1" si="19"/>
        <v>0</v>
      </c>
      <c r="AH23" s="170">
        <f t="shared" ca="1" si="19"/>
        <v>0</v>
      </c>
      <c r="AI23" s="170">
        <f t="shared" ca="1" si="19"/>
        <v>0</v>
      </c>
      <c r="AJ23" s="170">
        <f t="shared" ca="1" si="19"/>
        <v>0</v>
      </c>
      <c r="AM23" s="384">
        <f ca="1">F23+NPV(SDN,G23:INDEX(G23:AJ23,PAL))</f>
        <v>0</v>
      </c>
      <c r="AN23" s="384">
        <f ca="1">F23+NPV(SDN,G23:INDEX(G23:AJ23,PAL))</f>
        <v>0</v>
      </c>
    </row>
    <row r="24" spans="2:40" s="3" customFormat="1" ht="12.75">
      <c r="B24" s="65" t="s">
        <v>306</v>
      </c>
      <c r="C24" s="484" t="str">
        <f>IF(Kalba="EN",Data2!C49,Data2!B49)</f>
        <v>Darbo užmokesčio išlaidos</v>
      </c>
      <c r="D24" s="170">
        <f ca="1">F24+NPV(FDN,G24:INDEX(G24:AJ24,PAL))</f>
        <v>0</v>
      </c>
      <c r="E24" s="170">
        <f t="shared" ca="1" si="16"/>
        <v>0</v>
      </c>
      <c r="F24" s="170">
        <f t="shared" ca="1" si="17"/>
        <v>0</v>
      </c>
      <c r="G24" s="170">
        <f t="shared" ca="1" si="17"/>
        <v>0</v>
      </c>
      <c r="H24" s="170">
        <f t="shared" ca="1" si="17"/>
        <v>0</v>
      </c>
      <c r="I24" s="170">
        <f t="shared" ca="1" si="17"/>
        <v>0</v>
      </c>
      <c r="J24" s="170">
        <f t="shared" ca="1" si="17"/>
        <v>0</v>
      </c>
      <c r="K24" s="170">
        <f t="shared" ca="1" si="17"/>
        <v>0</v>
      </c>
      <c r="L24" s="170">
        <f t="shared" ca="1" si="17"/>
        <v>0</v>
      </c>
      <c r="M24" s="170">
        <f t="shared" ca="1" si="17"/>
        <v>0</v>
      </c>
      <c r="N24" s="170">
        <f t="shared" ca="1" si="17"/>
        <v>0</v>
      </c>
      <c r="O24" s="170">
        <f t="shared" ca="1" si="17"/>
        <v>0</v>
      </c>
      <c r="P24" s="170">
        <f t="shared" ca="1" si="18"/>
        <v>0</v>
      </c>
      <c r="Q24" s="170">
        <f t="shared" ca="1" si="18"/>
        <v>0</v>
      </c>
      <c r="R24" s="170">
        <f t="shared" ca="1" si="18"/>
        <v>0</v>
      </c>
      <c r="S24" s="170">
        <f t="shared" ca="1" si="18"/>
        <v>0</v>
      </c>
      <c r="T24" s="170">
        <f t="shared" ca="1" si="18"/>
        <v>0</v>
      </c>
      <c r="U24" s="170">
        <f t="shared" ca="1" si="18"/>
        <v>0</v>
      </c>
      <c r="V24" s="170">
        <f t="shared" ca="1" si="18"/>
        <v>0</v>
      </c>
      <c r="W24" s="170">
        <f t="shared" ca="1" si="18"/>
        <v>0</v>
      </c>
      <c r="X24" s="170">
        <f t="shared" ca="1" si="18"/>
        <v>0</v>
      </c>
      <c r="Y24" s="170">
        <f t="shared" ca="1" si="18"/>
        <v>0</v>
      </c>
      <c r="Z24" s="170">
        <f t="shared" ca="1" si="19"/>
        <v>0</v>
      </c>
      <c r="AA24" s="170">
        <f t="shared" ca="1" si="19"/>
        <v>0</v>
      </c>
      <c r="AB24" s="170">
        <f t="shared" ca="1" si="19"/>
        <v>0</v>
      </c>
      <c r="AC24" s="170">
        <f t="shared" ca="1" si="19"/>
        <v>0</v>
      </c>
      <c r="AD24" s="170">
        <f t="shared" ca="1" si="19"/>
        <v>0</v>
      </c>
      <c r="AE24" s="170">
        <f t="shared" ca="1" si="19"/>
        <v>0</v>
      </c>
      <c r="AF24" s="170">
        <f t="shared" ca="1" si="19"/>
        <v>0</v>
      </c>
      <c r="AG24" s="170">
        <f t="shared" ca="1" si="19"/>
        <v>0</v>
      </c>
      <c r="AH24" s="170">
        <f t="shared" ca="1" si="19"/>
        <v>0</v>
      </c>
      <c r="AI24" s="170">
        <f t="shared" ca="1" si="19"/>
        <v>0</v>
      </c>
      <c r="AJ24" s="170">
        <f t="shared" ca="1" si="19"/>
        <v>0</v>
      </c>
      <c r="AM24" s="384">
        <f ca="1">F24+NPV(SDN,G24:INDEX(G24:AJ24,PAL))</f>
        <v>0</v>
      </c>
      <c r="AN24" s="384">
        <f ca="1">F24+NPV(SDN,G24:INDEX(G24:AJ24,PAL))</f>
        <v>0</v>
      </c>
    </row>
    <row r="25" spans="2:40" s="3" customFormat="1" ht="12.75">
      <c r="B25" s="65" t="s">
        <v>307</v>
      </c>
      <c r="C25" s="484" t="str">
        <f>IF(Kalba="EN",Data2!C50,Data2!B50)</f>
        <v>Elektros energijos išlaidos</v>
      </c>
      <c r="D25" s="170">
        <f ca="1">F25+NPV(FDN,G25:INDEX(G25:AJ25,PAL))</f>
        <v>0</v>
      </c>
      <c r="E25" s="170">
        <f t="shared" ca="1" si="16"/>
        <v>0</v>
      </c>
      <c r="F25" s="170">
        <f t="shared" ca="1" si="17"/>
        <v>0</v>
      </c>
      <c r="G25" s="170">
        <f t="shared" ca="1" si="17"/>
        <v>0</v>
      </c>
      <c r="H25" s="170">
        <f t="shared" ca="1" si="17"/>
        <v>0</v>
      </c>
      <c r="I25" s="170">
        <f t="shared" ca="1" si="17"/>
        <v>0</v>
      </c>
      <c r="J25" s="170">
        <f t="shared" ca="1" si="17"/>
        <v>0</v>
      </c>
      <c r="K25" s="170">
        <f t="shared" ca="1" si="17"/>
        <v>0</v>
      </c>
      <c r="L25" s="170">
        <f t="shared" ca="1" si="17"/>
        <v>0</v>
      </c>
      <c r="M25" s="170">
        <f t="shared" ca="1" si="17"/>
        <v>0</v>
      </c>
      <c r="N25" s="170">
        <f t="shared" ca="1" si="17"/>
        <v>0</v>
      </c>
      <c r="O25" s="170">
        <f t="shared" ca="1" si="17"/>
        <v>0</v>
      </c>
      <c r="P25" s="170">
        <f t="shared" ca="1" si="18"/>
        <v>0</v>
      </c>
      <c r="Q25" s="170">
        <f t="shared" ca="1" si="18"/>
        <v>0</v>
      </c>
      <c r="R25" s="170">
        <f t="shared" ca="1" si="18"/>
        <v>0</v>
      </c>
      <c r="S25" s="170">
        <f t="shared" ca="1" si="18"/>
        <v>0</v>
      </c>
      <c r="T25" s="170">
        <f t="shared" ca="1" si="18"/>
        <v>0</v>
      </c>
      <c r="U25" s="170">
        <f t="shared" ca="1" si="18"/>
        <v>0</v>
      </c>
      <c r="V25" s="170">
        <f t="shared" ca="1" si="18"/>
        <v>0</v>
      </c>
      <c r="W25" s="170">
        <f t="shared" ca="1" si="18"/>
        <v>0</v>
      </c>
      <c r="X25" s="170">
        <f t="shared" ca="1" si="18"/>
        <v>0</v>
      </c>
      <c r="Y25" s="170">
        <f t="shared" ca="1" si="18"/>
        <v>0</v>
      </c>
      <c r="Z25" s="170">
        <f t="shared" ca="1" si="19"/>
        <v>0</v>
      </c>
      <c r="AA25" s="170">
        <f t="shared" ca="1" si="19"/>
        <v>0</v>
      </c>
      <c r="AB25" s="170">
        <f t="shared" ca="1" si="19"/>
        <v>0</v>
      </c>
      <c r="AC25" s="170">
        <f t="shared" ca="1" si="19"/>
        <v>0</v>
      </c>
      <c r="AD25" s="170">
        <f t="shared" ca="1" si="19"/>
        <v>0</v>
      </c>
      <c r="AE25" s="170">
        <f t="shared" ca="1" si="19"/>
        <v>0</v>
      </c>
      <c r="AF25" s="170">
        <f t="shared" ca="1" si="19"/>
        <v>0</v>
      </c>
      <c r="AG25" s="170">
        <f t="shared" ca="1" si="19"/>
        <v>0</v>
      </c>
      <c r="AH25" s="170">
        <f t="shared" ca="1" si="19"/>
        <v>0</v>
      </c>
      <c r="AI25" s="170">
        <f t="shared" ca="1" si="19"/>
        <v>0</v>
      </c>
      <c r="AJ25" s="170">
        <f t="shared" ca="1" si="19"/>
        <v>0</v>
      </c>
      <c r="AM25" s="384">
        <f ca="1">F25+NPV(SDN,G25:INDEX(G25:AJ25,PAL))</f>
        <v>0</v>
      </c>
      <c r="AN25" s="384">
        <f ca="1">F25+NPV(SDN,G25:INDEX(G25:AJ25,PAL))</f>
        <v>0</v>
      </c>
    </row>
    <row r="26" spans="2:40" s="3" customFormat="1" ht="12.75">
      <c r="B26" s="65" t="s">
        <v>308</v>
      </c>
      <c r="C26" s="484" t="str">
        <f>IF(Kalba="EN",Data2!C51,Data2!B51)</f>
        <v>Šildymo (išskyrus elektrą) išlaidos</v>
      </c>
      <c r="D26" s="170">
        <f ca="1">F26+NPV(FDN,G26:INDEX(G26:AJ26,PAL))</f>
        <v>0</v>
      </c>
      <c r="E26" s="170">
        <f t="shared" ca="1" si="16"/>
        <v>0</v>
      </c>
      <c r="F26" s="170">
        <f t="shared" ca="1" si="17"/>
        <v>0</v>
      </c>
      <c r="G26" s="170">
        <f t="shared" ca="1" si="17"/>
        <v>0</v>
      </c>
      <c r="H26" s="170">
        <f t="shared" ca="1" si="17"/>
        <v>0</v>
      </c>
      <c r="I26" s="170">
        <f t="shared" ca="1" si="17"/>
        <v>0</v>
      </c>
      <c r="J26" s="170">
        <f t="shared" ca="1" si="17"/>
        <v>0</v>
      </c>
      <c r="K26" s="170">
        <f t="shared" ca="1" si="17"/>
        <v>0</v>
      </c>
      <c r="L26" s="170">
        <f t="shared" ca="1" si="17"/>
        <v>0</v>
      </c>
      <c r="M26" s="170">
        <f t="shared" ca="1" si="17"/>
        <v>0</v>
      </c>
      <c r="N26" s="170">
        <f t="shared" ca="1" si="17"/>
        <v>0</v>
      </c>
      <c r="O26" s="170">
        <f t="shared" ca="1" si="17"/>
        <v>0</v>
      </c>
      <c r="P26" s="170">
        <f t="shared" ca="1" si="18"/>
        <v>0</v>
      </c>
      <c r="Q26" s="170">
        <f t="shared" ca="1" si="18"/>
        <v>0</v>
      </c>
      <c r="R26" s="170">
        <f t="shared" ca="1" si="18"/>
        <v>0</v>
      </c>
      <c r="S26" s="170">
        <f t="shared" ca="1" si="18"/>
        <v>0</v>
      </c>
      <c r="T26" s="170">
        <f t="shared" ca="1" si="18"/>
        <v>0</v>
      </c>
      <c r="U26" s="170">
        <f t="shared" ca="1" si="18"/>
        <v>0</v>
      </c>
      <c r="V26" s="170">
        <f t="shared" ca="1" si="18"/>
        <v>0</v>
      </c>
      <c r="W26" s="170">
        <f t="shared" ca="1" si="18"/>
        <v>0</v>
      </c>
      <c r="X26" s="170">
        <f t="shared" ca="1" si="18"/>
        <v>0</v>
      </c>
      <c r="Y26" s="170">
        <f t="shared" ca="1" si="18"/>
        <v>0</v>
      </c>
      <c r="Z26" s="170">
        <f t="shared" ca="1" si="19"/>
        <v>0</v>
      </c>
      <c r="AA26" s="170">
        <f t="shared" ca="1" si="19"/>
        <v>0</v>
      </c>
      <c r="AB26" s="170">
        <f t="shared" ca="1" si="19"/>
        <v>0</v>
      </c>
      <c r="AC26" s="170">
        <f t="shared" ca="1" si="19"/>
        <v>0</v>
      </c>
      <c r="AD26" s="170">
        <f t="shared" ca="1" si="19"/>
        <v>0</v>
      </c>
      <c r="AE26" s="170">
        <f t="shared" ca="1" si="19"/>
        <v>0</v>
      </c>
      <c r="AF26" s="170">
        <f t="shared" ca="1" si="19"/>
        <v>0</v>
      </c>
      <c r="AG26" s="170">
        <f t="shared" ca="1" si="19"/>
        <v>0</v>
      </c>
      <c r="AH26" s="170">
        <f t="shared" ca="1" si="19"/>
        <v>0</v>
      </c>
      <c r="AI26" s="170">
        <f t="shared" ca="1" si="19"/>
        <v>0</v>
      </c>
      <c r="AJ26" s="170">
        <f t="shared" ca="1" si="19"/>
        <v>0</v>
      </c>
      <c r="AM26" s="384">
        <f ca="1">F26+NPV(SDN,G26:INDEX(G26:AJ26,PAL))</f>
        <v>0</v>
      </c>
      <c r="AN26" s="384">
        <f ca="1">F26+NPV(SDN,G26:INDEX(G26:AJ26,PAL))</f>
        <v>0</v>
      </c>
    </row>
    <row r="27" spans="2:40" s="3" customFormat="1" ht="12.75">
      <c r="B27" s="65" t="s">
        <v>310</v>
      </c>
      <c r="C27" s="484" t="str">
        <f>IF(Kalba="EN",Data2!C52,Data2!B52)</f>
        <v>Infrastruktūros būklės palaikymo išlaidos</v>
      </c>
      <c r="D27" s="170">
        <f ca="1">F27+NPV(FDN,G27:INDEX(G27:AJ27,PAL))</f>
        <v>0</v>
      </c>
      <c r="E27" s="170">
        <f t="shared" ca="1" si="16"/>
        <v>0</v>
      </c>
      <c r="F27" s="170">
        <f t="shared" ca="1" si="17"/>
        <v>0</v>
      </c>
      <c r="G27" s="170">
        <f t="shared" ca="1" si="17"/>
        <v>0</v>
      </c>
      <c r="H27" s="170">
        <f t="shared" ca="1" si="17"/>
        <v>0</v>
      </c>
      <c r="I27" s="170">
        <f t="shared" ca="1" si="17"/>
        <v>0</v>
      </c>
      <c r="J27" s="170">
        <f t="shared" ca="1" si="17"/>
        <v>0</v>
      </c>
      <c r="K27" s="170">
        <f t="shared" ca="1" si="17"/>
        <v>0</v>
      </c>
      <c r="L27" s="170">
        <f t="shared" ca="1" si="17"/>
        <v>0</v>
      </c>
      <c r="M27" s="170">
        <f t="shared" ca="1" si="17"/>
        <v>0</v>
      </c>
      <c r="N27" s="170">
        <f t="shared" ca="1" si="17"/>
        <v>0</v>
      </c>
      <c r="O27" s="170">
        <f t="shared" ca="1" si="17"/>
        <v>0</v>
      </c>
      <c r="P27" s="170">
        <f t="shared" ca="1" si="18"/>
        <v>0</v>
      </c>
      <c r="Q27" s="170">
        <f t="shared" ca="1" si="18"/>
        <v>0</v>
      </c>
      <c r="R27" s="170">
        <f t="shared" ca="1" si="18"/>
        <v>0</v>
      </c>
      <c r="S27" s="170">
        <f t="shared" ca="1" si="18"/>
        <v>0</v>
      </c>
      <c r="T27" s="170">
        <f t="shared" ca="1" si="18"/>
        <v>0</v>
      </c>
      <c r="U27" s="170">
        <f t="shared" ca="1" si="18"/>
        <v>0</v>
      </c>
      <c r="V27" s="170">
        <f t="shared" ca="1" si="18"/>
        <v>0</v>
      </c>
      <c r="W27" s="170">
        <f t="shared" ca="1" si="18"/>
        <v>0</v>
      </c>
      <c r="X27" s="170">
        <f t="shared" ca="1" si="18"/>
        <v>0</v>
      </c>
      <c r="Y27" s="170">
        <f t="shared" ca="1" si="18"/>
        <v>0</v>
      </c>
      <c r="Z27" s="170">
        <f t="shared" ca="1" si="19"/>
        <v>0</v>
      </c>
      <c r="AA27" s="170">
        <f t="shared" ca="1" si="19"/>
        <v>0</v>
      </c>
      <c r="AB27" s="170">
        <f t="shared" ca="1" si="19"/>
        <v>0</v>
      </c>
      <c r="AC27" s="170">
        <f t="shared" ca="1" si="19"/>
        <v>0</v>
      </c>
      <c r="AD27" s="170">
        <f t="shared" ca="1" si="19"/>
        <v>0</v>
      </c>
      <c r="AE27" s="170">
        <f t="shared" ca="1" si="19"/>
        <v>0</v>
      </c>
      <c r="AF27" s="170">
        <f t="shared" ca="1" si="19"/>
        <v>0</v>
      </c>
      <c r="AG27" s="170">
        <f t="shared" ca="1" si="19"/>
        <v>0</v>
      </c>
      <c r="AH27" s="170">
        <f t="shared" ca="1" si="19"/>
        <v>0</v>
      </c>
      <c r="AI27" s="170">
        <f t="shared" ca="1" si="19"/>
        <v>0</v>
      </c>
      <c r="AJ27" s="170">
        <f t="shared" ca="1" si="19"/>
        <v>0</v>
      </c>
      <c r="AM27" s="384">
        <f ca="1">F27+NPV(SDN,G27:INDEX(G27:AJ27,PAL))</f>
        <v>0</v>
      </c>
      <c r="AN27" s="384">
        <f ca="1">F27+NPV(SDN,G27:INDEX(G27:AJ27,PAL))</f>
        <v>0</v>
      </c>
    </row>
    <row r="28" spans="2:40" s="3" customFormat="1" ht="12.75">
      <c r="B28" s="65" t="s">
        <v>311</v>
      </c>
      <c r="C28" s="484" t="str">
        <f>IF(Kalba="EN",Data2!C53,Data2!B53)</f>
        <v>Kitos išlaidos</v>
      </c>
      <c r="D28" s="170">
        <f ca="1">F28+NPV(FDN,G28:INDEX(G28:AJ28,PAL))</f>
        <v>0</v>
      </c>
      <c r="E28" s="170">
        <f t="shared" ca="1" si="16"/>
        <v>0</v>
      </c>
      <c r="F28" s="170">
        <f t="shared" ca="1" si="17"/>
        <v>0</v>
      </c>
      <c r="G28" s="170">
        <f t="shared" ca="1" si="17"/>
        <v>0</v>
      </c>
      <c r="H28" s="170">
        <f t="shared" ca="1" si="17"/>
        <v>0</v>
      </c>
      <c r="I28" s="170">
        <f t="shared" ca="1" si="17"/>
        <v>0</v>
      </c>
      <c r="J28" s="170">
        <f t="shared" ca="1" si="17"/>
        <v>0</v>
      </c>
      <c r="K28" s="170">
        <f t="shared" ca="1" si="17"/>
        <v>0</v>
      </c>
      <c r="L28" s="170">
        <f t="shared" ca="1" si="17"/>
        <v>0</v>
      </c>
      <c r="M28" s="170">
        <f t="shared" ca="1" si="17"/>
        <v>0</v>
      </c>
      <c r="N28" s="170">
        <f t="shared" ca="1" si="17"/>
        <v>0</v>
      </c>
      <c r="O28" s="170">
        <f t="shared" ca="1" si="17"/>
        <v>0</v>
      </c>
      <c r="P28" s="170">
        <f t="shared" ca="1" si="18"/>
        <v>0</v>
      </c>
      <c r="Q28" s="170">
        <f t="shared" ca="1" si="18"/>
        <v>0</v>
      </c>
      <c r="R28" s="170">
        <f t="shared" ca="1" si="18"/>
        <v>0</v>
      </c>
      <c r="S28" s="170">
        <f t="shared" ca="1" si="18"/>
        <v>0</v>
      </c>
      <c r="T28" s="170">
        <f t="shared" ca="1" si="18"/>
        <v>0</v>
      </c>
      <c r="U28" s="170">
        <f t="shared" ca="1" si="18"/>
        <v>0</v>
      </c>
      <c r="V28" s="170">
        <f t="shared" ca="1" si="18"/>
        <v>0</v>
      </c>
      <c r="W28" s="170">
        <f t="shared" ca="1" si="18"/>
        <v>0</v>
      </c>
      <c r="X28" s="170">
        <f t="shared" ca="1" si="18"/>
        <v>0</v>
      </c>
      <c r="Y28" s="170">
        <f t="shared" ca="1" si="18"/>
        <v>0</v>
      </c>
      <c r="Z28" s="170">
        <f t="shared" ca="1" si="19"/>
        <v>0</v>
      </c>
      <c r="AA28" s="170">
        <f t="shared" ca="1" si="19"/>
        <v>0</v>
      </c>
      <c r="AB28" s="170">
        <f t="shared" ca="1" si="19"/>
        <v>0</v>
      </c>
      <c r="AC28" s="170">
        <f t="shared" ca="1" si="19"/>
        <v>0</v>
      </c>
      <c r="AD28" s="170">
        <f t="shared" ca="1" si="19"/>
        <v>0</v>
      </c>
      <c r="AE28" s="170">
        <f t="shared" ca="1" si="19"/>
        <v>0</v>
      </c>
      <c r="AF28" s="170">
        <f t="shared" ca="1" si="19"/>
        <v>0</v>
      </c>
      <c r="AG28" s="170">
        <f t="shared" ca="1" si="19"/>
        <v>0</v>
      </c>
      <c r="AH28" s="170">
        <f t="shared" ca="1" si="19"/>
        <v>0</v>
      </c>
      <c r="AI28" s="170">
        <f t="shared" ca="1" si="19"/>
        <v>0</v>
      </c>
      <c r="AJ28" s="170">
        <f t="shared" ca="1" si="19"/>
        <v>0</v>
      </c>
      <c r="AM28" s="384">
        <f ca="1">F28+NPV(SDN,G28:INDEX(G28:AJ28,PAL))</f>
        <v>0</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6"/>
        <v>0</v>
      </c>
      <c r="F29" s="170">
        <f t="shared" ca="1" si="17"/>
        <v>0</v>
      </c>
      <c r="G29" s="170">
        <f t="shared" ca="1" si="17"/>
        <v>0</v>
      </c>
      <c r="H29" s="170">
        <f t="shared" ca="1" si="17"/>
        <v>0</v>
      </c>
      <c r="I29" s="170">
        <f t="shared" ca="1" si="17"/>
        <v>0</v>
      </c>
      <c r="J29" s="170">
        <f t="shared" ca="1" si="17"/>
        <v>0</v>
      </c>
      <c r="K29" s="170">
        <f t="shared" ca="1" si="17"/>
        <v>0</v>
      </c>
      <c r="L29" s="170">
        <f t="shared" ca="1" si="17"/>
        <v>0</v>
      </c>
      <c r="M29" s="170">
        <f t="shared" ca="1" si="17"/>
        <v>0</v>
      </c>
      <c r="N29" s="170">
        <f t="shared" ca="1" si="17"/>
        <v>0</v>
      </c>
      <c r="O29" s="170">
        <f t="shared" ca="1" si="17"/>
        <v>0</v>
      </c>
      <c r="P29" s="170">
        <f t="shared" ca="1" si="18"/>
        <v>0</v>
      </c>
      <c r="Q29" s="170">
        <f t="shared" ca="1" si="18"/>
        <v>0</v>
      </c>
      <c r="R29" s="170">
        <f t="shared" ca="1" si="18"/>
        <v>0</v>
      </c>
      <c r="S29" s="170">
        <f t="shared" ca="1" si="18"/>
        <v>0</v>
      </c>
      <c r="T29" s="170">
        <f t="shared" ca="1" si="18"/>
        <v>0</v>
      </c>
      <c r="U29" s="170">
        <f t="shared" ca="1" si="18"/>
        <v>0</v>
      </c>
      <c r="V29" s="170">
        <f t="shared" ca="1" si="18"/>
        <v>0</v>
      </c>
      <c r="W29" s="170">
        <f t="shared" ca="1" si="18"/>
        <v>0</v>
      </c>
      <c r="X29" s="170">
        <f t="shared" ca="1" si="18"/>
        <v>0</v>
      </c>
      <c r="Y29" s="170">
        <f t="shared" ca="1" si="18"/>
        <v>0</v>
      </c>
      <c r="Z29" s="170">
        <f t="shared" ca="1" si="19"/>
        <v>0</v>
      </c>
      <c r="AA29" s="170">
        <f t="shared" ca="1" si="19"/>
        <v>0</v>
      </c>
      <c r="AB29" s="170">
        <f t="shared" ca="1" si="19"/>
        <v>0</v>
      </c>
      <c r="AC29" s="170">
        <f t="shared" ca="1" si="19"/>
        <v>0</v>
      </c>
      <c r="AD29" s="170">
        <f t="shared" ca="1" si="19"/>
        <v>0</v>
      </c>
      <c r="AE29" s="170">
        <f t="shared" ca="1" si="19"/>
        <v>0</v>
      </c>
      <c r="AF29" s="170">
        <f t="shared" ca="1" si="19"/>
        <v>0</v>
      </c>
      <c r="AG29" s="170">
        <f t="shared" ca="1" si="19"/>
        <v>0</v>
      </c>
      <c r="AH29" s="170">
        <f t="shared" ca="1" si="19"/>
        <v>0</v>
      </c>
      <c r="AI29" s="170">
        <f t="shared" ca="1" si="19"/>
        <v>0</v>
      </c>
      <c r="AJ29" s="170">
        <f t="shared" ca="1" si="19"/>
        <v>0</v>
      </c>
      <c r="AM29" s="384">
        <f ca="1">F29+NPV(SDN,G29:INDEX(G29:AJ29,PAL))</f>
        <v>0</v>
      </c>
      <c r="AN29" s="384">
        <f ca="1">F29+NPV(SDN,G29:INDEX(G29:AJ29,PAL))</f>
        <v>0</v>
      </c>
    </row>
    <row r="30" spans="2:40"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 ca="1" si="20">ROUND(G31-SUM(G32:G33),0)</f>
        <v>0</v>
      </c>
      <c r="H30" s="171">
        <f t="shared" ref="H30:AJ30" ca="1" si="21">ROUND(H31-SUM(H32:H33),0)</f>
        <v>0</v>
      </c>
      <c r="I30" s="171">
        <f t="shared" ca="1" si="21"/>
        <v>0</v>
      </c>
      <c r="J30" s="171">
        <f t="shared" ca="1" si="21"/>
        <v>0</v>
      </c>
      <c r="K30" s="171">
        <f t="shared" ca="1" si="21"/>
        <v>0</v>
      </c>
      <c r="L30" s="171">
        <f t="shared" ca="1" si="21"/>
        <v>0</v>
      </c>
      <c r="M30" s="171">
        <f t="shared" ca="1" si="21"/>
        <v>0</v>
      </c>
      <c r="N30" s="171">
        <f t="shared" ca="1" si="21"/>
        <v>0</v>
      </c>
      <c r="O30" s="171">
        <f t="shared" ca="1" si="21"/>
        <v>0</v>
      </c>
      <c r="P30" s="171">
        <f t="shared" ca="1" si="21"/>
        <v>0</v>
      </c>
      <c r="Q30" s="171">
        <f t="shared" ca="1" si="21"/>
        <v>0</v>
      </c>
      <c r="R30" s="171">
        <f t="shared" ca="1" si="21"/>
        <v>0</v>
      </c>
      <c r="S30" s="171">
        <f t="shared" ca="1" si="21"/>
        <v>0</v>
      </c>
      <c r="T30" s="171">
        <f t="shared" ca="1" si="21"/>
        <v>0</v>
      </c>
      <c r="U30" s="171">
        <f t="shared" ca="1" si="21"/>
        <v>0</v>
      </c>
      <c r="V30" s="171">
        <f t="shared" ca="1" si="21"/>
        <v>0</v>
      </c>
      <c r="W30" s="171">
        <f t="shared" ca="1" si="21"/>
        <v>0</v>
      </c>
      <c r="X30" s="171">
        <f t="shared" ca="1" si="21"/>
        <v>0</v>
      </c>
      <c r="Y30" s="171">
        <f t="shared" ca="1" si="21"/>
        <v>0</v>
      </c>
      <c r="Z30" s="171">
        <f t="shared" ca="1" si="21"/>
        <v>0</v>
      </c>
      <c r="AA30" s="171">
        <f t="shared" ca="1" si="21"/>
        <v>0</v>
      </c>
      <c r="AB30" s="171">
        <f t="shared" ca="1" si="21"/>
        <v>0</v>
      </c>
      <c r="AC30" s="171">
        <f t="shared" ca="1" si="21"/>
        <v>0</v>
      </c>
      <c r="AD30" s="171">
        <f t="shared" ca="1" si="21"/>
        <v>0</v>
      </c>
      <c r="AE30" s="171">
        <f t="shared" ca="1" si="21"/>
        <v>0</v>
      </c>
      <c r="AF30" s="171">
        <f t="shared" ca="1" si="21"/>
        <v>0</v>
      </c>
      <c r="AG30" s="171">
        <f t="shared" ca="1" si="21"/>
        <v>0</v>
      </c>
      <c r="AH30" s="171">
        <f t="shared" ca="1" si="21"/>
        <v>0</v>
      </c>
      <c r="AI30" s="171">
        <f t="shared" ca="1" si="21"/>
        <v>0</v>
      </c>
      <c r="AJ30" s="171">
        <f t="shared" ca="1" si="21"/>
        <v>0</v>
      </c>
      <c r="AM30" s="383">
        <f ca="1">ROUND(AM31-SUM(AM32:AM33),0)</f>
        <v>0</v>
      </c>
      <c r="AN30" s="383">
        <f ca="1">ROUND(AN31-SUM(AN32:AN33),0)</f>
        <v>0</v>
      </c>
    </row>
    <row r="31" spans="2:40" s="3" customFormat="1" ht="12.75">
      <c r="B31" s="65" t="s">
        <v>314</v>
      </c>
      <c r="C31" s="484" t="str">
        <f>IF(Kalba="EN",Data2!C56,Data2!B56)</f>
        <v>Bendra importo/pirkimo PVM suma</v>
      </c>
      <c r="D31" s="170">
        <f ca="1">F31+NPV(FDN,G31:INDEX(G31:AJ31,PAL))</f>
        <v>0</v>
      </c>
      <c r="E31" s="170">
        <f ca="1">SUMIF($F$5:$AJ$5,"&lt;="&amp;PAL,$F31:$AJ31)</f>
        <v>0</v>
      </c>
      <c r="F31" s="170">
        <f t="shared" ref="F31:AJ31" ca="1" si="22">IF(pvm_susigrazinimas="Taip",0,SUMPRODUCT(F8:F15,Pirkimo_PVM)+SUMPRODUCT(F23:F28,Pirkimo_PVM_II))</f>
        <v>0</v>
      </c>
      <c r="G31" s="170">
        <f t="shared" ca="1" si="22"/>
        <v>0</v>
      </c>
      <c r="H31" s="170">
        <f t="shared" ca="1" si="22"/>
        <v>0</v>
      </c>
      <c r="I31" s="170">
        <f t="shared" ca="1" si="22"/>
        <v>0</v>
      </c>
      <c r="J31" s="170">
        <f t="shared" ca="1" si="22"/>
        <v>0</v>
      </c>
      <c r="K31" s="170">
        <f t="shared" ca="1" si="22"/>
        <v>0</v>
      </c>
      <c r="L31" s="170">
        <f t="shared" ca="1" si="22"/>
        <v>0</v>
      </c>
      <c r="M31" s="170">
        <f t="shared" ca="1" si="22"/>
        <v>0</v>
      </c>
      <c r="N31" s="170">
        <f t="shared" ca="1" si="22"/>
        <v>0</v>
      </c>
      <c r="O31" s="170">
        <f t="shared" ca="1" si="22"/>
        <v>0</v>
      </c>
      <c r="P31" s="170">
        <f t="shared" ca="1" si="22"/>
        <v>0</v>
      </c>
      <c r="Q31" s="170">
        <f t="shared" ca="1" si="22"/>
        <v>0</v>
      </c>
      <c r="R31" s="170">
        <f t="shared" ca="1" si="22"/>
        <v>0</v>
      </c>
      <c r="S31" s="170">
        <f t="shared" ca="1" si="22"/>
        <v>0</v>
      </c>
      <c r="T31" s="170">
        <f t="shared" ca="1" si="22"/>
        <v>0</v>
      </c>
      <c r="U31" s="170">
        <f t="shared" ca="1" si="22"/>
        <v>0</v>
      </c>
      <c r="V31" s="170">
        <f t="shared" ca="1" si="22"/>
        <v>0</v>
      </c>
      <c r="W31" s="170">
        <f t="shared" ca="1" si="22"/>
        <v>0</v>
      </c>
      <c r="X31" s="170">
        <f t="shared" ca="1" si="22"/>
        <v>0</v>
      </c>
      <c r="Y31" s="170">
        <f t="shared" ca="1" si="22"/>
        <v>0</v>
      </c>
      <c r="Z31" s="170">
        <f t="shared" ca="1" si="22"/>
        <v>0</v>
      </c>
      <c r="AA31" s="170">
        <f t="shared" ca="1" si="22"/>
        <v>0</v>
      </c>
      <c r="AB31" s="170">
        <f t="shared" ca="1" si="22"/>
        <v>0</v>
      </c>
      <c r="AC31" s="170">
        <f t="shared" ca="1" si="22"/>
        <v>0</v>
      </c>
      <c r="AD31" s="170">
        <f t="shared" ca="1" si="22"/>
        <v>0</v>
      </c>
      <c r="AE31" s="170">
        <f t="shared" ca="1" si="22"/>
        <v>0</v>
      </c>
      <c r="AF31" s="170">
        <f t="shared" ca="1" si="22"/>
        <v>0</v>
      </c>
      <c r="AG31" s="170">
        <f t="shared" ca="1" si="22"/>
        <v>0</v>
      </c>
      <c r="AH31" s="170">
        <f t="shared" ca="1" si="22"/>
        <v>0</v>
      </c>
      <c r="AI31" s="170">
        <f t="shared" ca="1" si="22"/>
        <v>0</v>
      </c>
      <c r="AJ31" s="170">
        <f t="shared" ca="1" si="22"/>
        <v>0</v>
      </c>
      <c r="AM31" s="384">
        <f ca="1">F31+NPV(SDN,G31:INDEX(G31:AJ31,PAL))</f>
        <v>0</v>
      </c>
      <c r="AN31" s="384">
        <f ca="1">F31+NPV(SDN,G31:INDEX(G31:AJ31,PAL))</f>
        <v>0</v>
      </c>
    </row>
    <row r="32" spans="2:40" s="3" customFormat="1" ht="12.75">
      <c r="B32" s="65" t="s">
        <v>316</v>
      </c>
      <c r="C32" s="484" t="str">
        <f>IF(Kalba="EN",Data2!C57,Data2!B57)</f>
        <v>Bendra pardavimo PVM suma</v>
      </c>
      <c r="D32" s="170">
        <f ca="1">F32+NPV(FDN,G32:INDEX(G32:AJ32,PAL))</f>
        <v>0</v>
      </c>
      <c r="E32" s="170">
        <f ca="1">SUMIF($F$5:$AJ$5,"&lt;="&amp;PAL,$F32:$AJ32)</f>
        <v>0</v>
      </c>
      <c r="F32" s="170">
        <f t="shared" ref="F32:AJ32" ca="1" si="23">IF(pvm_susigrazinimas="Taip",0,SUMPRODUCT(F18:F19,Pardavimo_PVM))</f>
        <v>0</v>
      </c>
      <c r="G32" s="170">
        <f t="shared" ca="1" si="23"/>
        <v>0</v>
      </c>
      <c r="H32" s="170">
        <f t="shared" ca="1" si="23"/>
        <v>0</v>
      </c>
      <c r="I32" s="170">
        <f t="shared" ca="1" si="23"/>
        <v>0</v>
      </c>
      <c r="J32" s="170">
        <f t="shared" ca="1" si="23"/>
        <v>0</v>
      </c>
      <c r="K32" s="170">
        <f t="shared" ca="1" si="23"/>
        <v>0</v>
      </c>
      <c r="L32" s="170">
        <f t="shared" ca="1" si="23"/>
        <v>0</v>
      </c>
      <c r="M32" s="170">
        <f t="shared" ca="1" si="23"/>
        <v>0</v>
      </c>
      <c r="N32" s="170">
        <f t="shared" ca="1" si="23"/>
        <v>0</v>
      </c>
      <c r="O32" s="170">
        <f t="shared" ca="1" si="23"/>
        <v>0</v>
      </c>
      <c r="P32" s="170">
        <f t="shared" ca="1" si="23"/>
        <v>0</v>
      </c>
      <c r="Q32" s="170">
        <f t="shared" ca="1" si="23"/>
        <v>0</v>
      </c>
      <c r="R32" s="170">
        <f t="shared" ca="1" si="23"/>
        <v>0</v>
      </c>
      <c r="S32" s="170">
        <f t="shared" ca="1" si="23"/>
        <v>0</v>
      </c>
      <c r="T32" s="170">
        <f t="shared" ca="1" si="23"/>
        <v>0</v>
      </c>
      <c r="U32" s="170">
        <f t="shared" ca="1" si="23"/>
        <v>0</v>
      </c>
      <c r="V32" s="170">
        <f t="shared" ca="1" si="23"/>
        <v>0</v>
      </c>
      <c r="W32" s="170">
        <f t="shared" ca="1" si="23"/>
        <v>0</v>
      </c>
      <c r="X32" s="170">
        <f t="shared" ca="1" si="23"/>
        <v>0</v>
      </c>
      <c r="Y32" s="170">
        <f t="shared" ca="1" si="23"/>
        <v>0</v>
      </c>
      <c r="Z32" s="170">
        <f t="shared" ca="1" si="23"/>
        <v>0</v>
      </c>
      <c r="AA32" s="170">
        <f t="shared" ca="1" si="23"/>
        <v>0</v>
      </c>
      <c r="AB32" s="170">
        <f t="shared" ca="1" si="23"/>
        <v>0</v>
      </c>
      <c r="AC32" s="170">
        <f t="shared" ca="1" si="23"/>
        <v>0</v>
      </c>
      <c r="AD32" s="170">
        <f t="shared" ca="1" si="23"/>
        <v>0</v>
      </c>
      <c r="AE32" s="170">
        <f t="shared" ca="1" si="23"/>
        <v>0</v>
      </c>
      <c r="AF32" s="170">
        <f t="shared" ca="1" si="23"/>
        <v>0</v>
      </c>
      <c r="AG32" s="170">
        <f t="shared" ca="1" si="23"/>
        <v>0</v>
      </c>
      <c r="AH32" s="170">
        <f t="shared" ca="1" si="23"/>
        <v>0</v>
      </c>
      <c r="AI32" s="170">
        <f t="shared" ca="1" si="23"/>
        <v>0</v>
      </c>
      <c r="AJ32" s="170">
        <f t="shared" ca="1" si="23"/>
        <v>0</v>
      </c>
      <c r="AM32" s="384">
        <f ca="1">F32+NPV(SDN,G32:INDEX(G32:AJ32,PAL))</f>
        <v>0</v>
      </c>
      <c r="AN32" s="384">
        <f ca="1">F32+NPV(SDN,G32:INDEX(G32:AJ32,PAL))</f>
        <v>0</v>
      </c>
    </row>
    <row r="33" spans="2:40" s="3" customFormat="1" ht="12.75">
      <c r="B33" s="65" t="s">
        <v>318</v>
      </c>
      <c r="C33" s="484" t="str">
        <f>IF(Kalba="EN",Data2!C58,Data2!B58)</f>
        <v>Bendra kitų mokėtinų netiesioginių mokesčių suma</v>
      </c>
      <c r="D33" s="170">
        <f ca="1">F33+NPV(FDN,G33:INDEX(G33:AJ33,PAL))</f>
        <v>0</v>
      </c>
      <c r="E33" s="170">
        <f ca="1">SUMIF($F$5:$AJ$5,"&lt;="&amp;PAL,$F33:$AJ33)</f>
        <v>0</v>
      </c>
      <c r="F33" s="170">
        <f t="shared" ref="F33:AJ33" ca="1" si="24">SUM(SavoAdresas,SavoAdresas1,SavoAdresas2,SavoAdresas3)</f>
        <v>0</v>
      </c>
      <c r="G33" s="170">
        <f t="shared" ca="1" si="24"/>
        <v>0</v>
      </c>
      <c r="H33" s="170">
        <f t="shared" ca="1" si="24"/>
        <v>0</v>
      </c>
      <c r="I33" s="170">
        <f t="shared" ca="1" si="24"/>
        <v>0</v>
      </c>
      <c r="J33" s="170">
        <f t="shared" ca="1" si="24"/>
        <v>0</v>
      </c>
      <c r="K33" s="170">
        <f t="shared" ca="1" si="24"/>
        <v>0</v>
      </c>
      <c r="L33" s="170">
        <f t="shared" ca="1" si="24"/>
        <v>0</v>
      </c>
      <c r="M33" s="170">
        <f t="shared" ca="1" si="24"/>
        <v>0</v>
      </c>
      <c r="N33" s="170">
        <f t="shared" ca="1" si="24"/>
        <v>0</v>
      </c>
      <c r="O33" s="170">
        <f t="shared" ca="1" si="24"/>
        <v>0</v>
      </c>
      <c r="P33" s="170">
        <f t="shared" ca="1" si="24"/>
        <v>0</v>
      </c>
      <c r="Q33" s="170">
        <f t="shared" ca="1" si="24"/>
        <v>0</v>
      </c>
      <c r="R33" s="170">
        <f t="shared" ca="1" si="24"/>
        <v>0</v>
      </c>
      <c r="S33" s="170">
        <f t="shared" ca="1" si="24"/>
        <v>0</v>
      </c>
      <c r="T33" s="170">
        <f t="shared" ca="1" si="24"/>
        <v>0</v>
      </c>
      <c r="U33" s="170">
        <f t="shared" ca="1" si="24"/>
        <v>0</v>
      </c>
      <c r="V33" s="170">
        <f t="shared" ca="1" si="24"/>
        <v>0</v>
      </c>
      <c r="W33" s="170">
        <f t="shared" ca="1" si="24"/>
        <v>0</v>
      </c>
      <c r="X33" s="170">
        <f t="shared" ca="1" si="24"/>
        <v>0</v>
      </c>
      <c r="Y33" s="170">
        <f t="shared" ca="1" si="24"/>
        <v>0</v>
      </c>
      <c r="Z33" s="170">
        <f t="shared" ca="1" si="24"/>
        <v>0</v>
      </c>
      <c r="AA33" s="170">
        <f t="shared" ca="1" si="24"/>
        <v>0</v>
      </c>
      <c r="AB33" s="170">
        <f t="shared" ca="1" si="24"/>
        <v>0</v>
      </c>
      <c r="AC33" s="170">
        <f t="shared" ca="1" si="24"/>
        <v>0</v>
      </c>
      <c r="AD33" s="170">
        <f t="shared" ca="1" si="24"/>
        <v>0</v>
      </c>
      <c r="AE33" s="170">
        <f t="shared" ca="1" si="24"/>
        <v>0</v>
      </c>
      <c r="AF33" s="170">
        <f t="shared" ca="1" si="24"/>
        <v>0</v>
      </c>
      <c r="AG33" s="170">
        <f t="shared" ca="1" si="24"/>
        <v>0</v>
      </c>
      <c r="AH33" s="170">
        <f t="shared" ca="1" si="24"/>
        <v>0</v>
      </c>
      <c r="AI33" s="170">
        <f t="shared" ca="1" si="24"/>
        <v>0</v>
      </c>
      <c r="AJ33" s="170">
        <f t="shared" ca="1" si="24"/>
        <v>0</v>
      </c>
      <c r="AM33" s="384">
        <f ca="1">F33+NPV(SDN,G33:INDEX(G33:AJ33,PAL))</f>
        <v>0</v>
      </c>
      <c r="AN33" s="384">
        <f ca="1">F33+NPV(SDN,G33:INDEX(G33:AJ33,PAL))</f>
        <v>0</v>
      </c>
    </row>
    <row r="34" spans="2:40" s="62" customFormat="1" ht="12.75">
      <c r="B34" s="5" t="s">
        <v>28</v>
      </c>
      <c r="C34" s="483" t="str">
        <f>IF(Kalba="EN",Data2!C59,Data2!B59)</f>
        <v>Grynosios pajamos</v>
      </c>
      <c r="D34" s="171">
        <f ca="1">ROUND(SUM(D17)-SUM(D15,D22),0)</f>
        <v>0</v>
      </c>
      <c r="E34" s="63">
        <f t="shared" ref="E34:AJ34" ca="1" si="25">ROUND(SUM(E17)-SUM(E15,E22),0)</f>
        <v>0</v>
      </c>
      <c r="F34" s="171">
        <f t="shared" ca="1" si="25"/>
        <v>0</v>
      </c>
      <c r="G34" s="171">
        <f t="shared" ca="1" si="25"/>
        <v>0</v>
      </c>
      <c r="H34" s="171">
        <f t="shared" ca="1" si="25"/>
        <v>0</v>
      </c>
      <c r="I34" s="171">
        <f t="shared" ca="1" si="25"/>
        <v>0</v>
      </c>
      <c r="J34" s="171">
        <f t="shared" ca="1" si="25"/>
        <v>0</v>
      </c>
      <c r="K34" s="171">
        <f t="shared" ca="1" si="25"/>
        <v>0</v>
      </c>
      <c r="L34" s="171">
        <f t="shared" ca="1" si="25"/>
        <v>0</v>
      </c>
      <c r="M34" s="171">
        <f t="shared" ca="1" si="25"/>
        <v>0</v>
      </c>
      <c r="N34" s="171">
        <f t="shared" ca="1" si="25"/>
        <v>0</v>
      </c>
      <c r="O34" s="171">
        <f t="shared" ca="1" si="25"/>
        <v>0</v>
      </c>
      <c r="P34" s="171">
        <f t="shared" ca="1" si="25"/>
        <v>0</v>
      </c>
      <c r="Q34" s="171">
        <f t="shared" ca="1" si="25"/>
        <v>0</v>
      </c>
      <c r="R34" s="171">
        <f t="shared" ca="1" si="25"/>
        <v>0</v>
      </c>
      <c r="S34" s="171">
        <f t="shared" ca="1" si="25"/>
        <v>0</v>
      </c>
      <c r="T34" s="171">
        <f t="shared" ca="1" si="25"/>
        <v>0</v>
      </c>
      <c r="U34" s="171">
        <f t="shared" ca="1" si="25"/>
        <v>0</v>
      </c>
      <c r="V34" s="171">
        <f t="shared" ca="1" si="25"/>
        <v>0</v>
      </c>
      <c r="W34" s="171">
        <f t="shared" ca="1" si="25"/>
        <v>0</v>
      </c>
      <c r="X34" s="171">
        <f t="shared" ca="1" si="25"/>
        <v>0</v>
      </c>
      <c r="Y34" s="171">
        <f t="shared" ca="1" si="25"/>
        <v>0</v>
      </c>
      <c r="Z34" s="171">
        <f t="shared" ca="1" si="25"/>
        <v>0</v>
      </c>
      <c r="AA34" s="171">
        <f t="shared" ca="1" si="25"/>
        <v>0</v>
      </c>
      <c r="AB34" s="171">
        <f t="shared" ca="1" si="25"/>
        <v>0</v>
      </c>
      <c r="AC34" s="171">
        <f t="shared" ca="1" si="25"/>
        <v>0</v>
      </c>
      <c r="AD34" s="171">
        <f t="shared" ca="1" si="25"/>
        <v>0</v>
      </c>
      <c r="AE34" s="171">
        <f t="shared" ca="1" si="25"/>
        <v>0</v>
      </c>
      <c r="AF34" s="171">
        <f t="shared" ca="1" si="25"/>
        <v>0</v>
      </c>
      <c r="AG34" s="171">
        <f t="shared" ca="1" si="25"/>
        <v>0</v>
      </c>
      <c r="AH34" s="171">
        <f t="shared" ca="1" si="25"/>
        <v>0</v>
      </c>
      <c r="AI34" s="171">
        <f t="shared" ca="1" si="25"/>
        <v>0</v>
      </c>
      <c r="AJ34" s="171">
        <f t="shared" ca="1" si="25"/>
        <v>0</v>
      </c>
      <c r="AM34" s="383">
        <f ca="1">ROUND(SUM(AN17)-SUM(AN7,AN21),0)</f>
        <v>0</v>
      </c>
      <c r="AN34" s="383">
        <f>ROUND(SUM(AP17)-SUM(AP7,AP21),0)</f>
        <v>0</v>
      </c>
    </row>
    <row r="35" spans="2:40" s="62" customFormat="1" ht="12.75">
      <c r="B35" s="67" t="s">
        <v>320</v>
      </c>
      <c r="C35" s="483" t="str">
        <f>IF(Kalba="EN",Data2!C60,Data2!B60)</f>
        <v>Finansavimas, iš viso</v>
      </c>
      <c r="D35" s="171">
        <f ca="1">SUM(D36,D41,D44)</f>
        <v>0</v>
      </c>
      <c r="E35" s="171">
        <f t="shared" ref="E35:AJ35" ca="1" si="26">SUM(E36,E41,E44)</f>
        <v>0</v>
      </c>
      <c r="F35" s="171">
        <f t="shared" ca="1" si="26"/>
        <v>0</v>
      </c>
      <c r="G35" s="171">
        <f t="shared" ref="G35" ca="1" si="27">SUM(G36,G41,G44)</f>
        <v>0</v>
      </c>
      <c r="H35" s="171">
        <f t="shared" ca="1" si="26"/>
        <v>0</v>
      </c>
      <c r="I35" s="171">
        <f t="shared" ca="1" si="26"/>
        <v>0</v>
      </c>
      <c r="J35" s="171">
        <f t="shared" ca="1" si="26"/>
        <v>0</v>
      </c>
      <c r="K35" s="171">
        <f t="shared" ca="1" si="26"/>
        <v>0</v>
      </c>
      <c r="L35" s="171">
        <f t="shared" ca="1" si="26"/>
        <v>0</v>
      </c>
      <c r="M35" s="171">
        <f t="shared" ca="1" si="26"/>
        <v>0</v>
      </c>
      <c r="N35" s="171">
        <f t="shared" ca="1" si="26"/>
        <v>0</v>
      </c>
      <c r="O35" s="171">
        <f t="shared" ca="1" si="26"/>
        <v>0</v>
      </c>
      <c r="P35" s="171">
        <f t="shared" ca="1" si="26"/>
        <v>0</v>
      </c>
      <c r="Q35" s="171">
        <f t="shared" ca="1" si="26"/>
        <v>0</v>
      </c>
      <c r="R35" s="171">
        <f t="shared" ca="1" si="26"/>
        <v>0</v>
      </c>
      <c r="S35" s="171">
        <f t="shared" ca="1" si="26"/>
        <v>0</v>
      </c>
      <c r="T35" s="171">
        <f t="shared" ca="1" si="26"/>
        <v>0</v>
      </c>
      <c r="U35" s="171">
        <f t="shared" ca="1" si="26"/>
        <v>0</v>
      </c>
      <c r="V35" s="171">
        <f t="shared" ca="1" si="26"/>
        <v>0</v>
      </c>
      <c r="W35" s="171">
        <f t="shared" ca="1" si="26"/>
        <v>0</v>
      </c>
      <c r="X35" s="171">
        <f t="shared" ca="1" si="26"/>
        <v>0</v>
      </c>
      <c r="Y35" s="171">
        <f t="shared" ca="1" si="26"/>
        <v>0</v>
      </c>
      <c r="Z35" s="171">
        <f t="shared" ca="1" si="26"/>
        <v>0</v>
      </c>
      <c r="AA35" s="171">
        <f t="shared" ca="1" si="26"/>
        <v>0</v>
      </c>
      <c r="AB35" s="171">
        <f t="shared" ca="1" si="26"/>
        <v>0</v>
      </c>
      <c r="AC35" s="171">
        <f t="shared" ca="1" si="26"/>
        <v>0</v>
      </c>
      <c r="AD35" s="171">
        <f t="shared" ca="1" si="26"/>
        <v>0</v>
      </c>
      <c r="AE35" s="171">
        <f t="shared" ca="1" si="26"/>
        <v>0</v>
      </c>
      <c r="AF35" s="171">
        <f t="shared" ca="1" si="26"/>
        <v>0</v>
      </c>
      <c r="AG35" s="171">
        <f t="shared" ca="1" si="26"/>
        <v>0</v>
      </c>
      <c r="AH35" s="171">
        <f t="shared" ca="1" si="26"/>
        <v>0</v>
      </c>
      <c r="AI35" s="171">
        <f t="shared" ca="1" si="26"/>
        <v>0</v>
      </c>
      <c r="AJ35" s="171">
        <f t="shared" ca="1" si="26"/>
        <v>0</v>
      </c>
      <c r="AM35" s="383">
        <f ca="1">SUM(AN36,AN41,AN44)</f>
        <v>0</v>
      </c>
      <c r="AN35" s="383">
        <f>SUM(AP36,AP41,AP44)</f>
        <v>0</v>
      </c>
    </row>
    <row r="36" spans="2:40" s="62" customFormat="1" ht="12.75">
      <c r="B36" s="67" t="s">
        <v>32</v>
      </c>
      <c r="C36" s="483" t="str">
        <f>IF(Kalba="EN",Data2!C61,Data2!B61)</f>
        <v>Prašomas finansavimas</v>
      </c>
      <c r="D36" s="171">
        <f ca="1">ROUND(SUM(D37:D40),0)</f>
        <v>0</v>
      </c>
      <c r="E36" s="171">
        <f ca="1">ROUND(SUM(E37:E40),0)</f>
        <v>0</v>
      </c>
      <c r="F36" s="171">
        <f t="shared" ref="F36:AJ36" ca="1" si="28">ROUND(SUM(F37:F40),0)</f>
        <v>0</v>
      </c>
      <c r="G36" s="171">
        <f t="shared" ref="G36" ca="1" si="29">ROUND(SUM(G37:G40),0)</f>
        <v>0</v>
      </c>
      <c r="H36" s="171">
        <f t="shared" ca="1" si="28"/>
        <v>0</v>
      </c>
      <c r="I36" s="171">
        <f t="shared" ca="1" si="28"/>
        <v>0</v>
      </c>
      <c r="J36" s="171">
        <f t="shared" ca="1" si="28"/>
        <v>0</v>
      </c>
      <c r="K36" s="171">
        <f t="shared" ca="1" si="28"/>
        <v>0</v>
      </c>
      <c r="L36" s="171">
        <f t="shared" ca="1" si="28"/>
        <v>0</v>
      </c>
      <c r="M36" s="171">
        <f t="shared" ca="1" si="28"/>
        <v>0</v>
      </c>
      <c r="N36" s="171">
        <f t="shared" ca="1" si="28"/>
        <v>0</v>
      </c>
      <c r="O36" s="171">
        <f t="shared" ca="1" si="28"/>
        <v>0</v>
      </c>
      <c r="P36" s="171">
        <f t="shared" ca="1" si="28"/>
        <v>0</v>
      </c>
      <c r="Q36" s="171">
        <f t="shared" ca="1" si="28"/>
        <v>0</v>
      </c>
      <c r="R36" s="171">
        <f t="shared" ca="1" si="28"/>
        <v>0</v>
      </c>
      <c r="S36" s="171">
        <f t="shared" ca="1" si="28"/>
        <v>0</v>
      </c>
      <c r="T36" s="171">
        <f t="shared" ca="1" si="28"/>
        <v>0</v>
      </c>
      <c r="U36" s="171">
        <f t="shared" ca="1" si="28"/>
        <v>0</v>
      </c>
      <c r="V36" s="171">
        <f t="shared" ca="1" si="28"/>
        <v>0</v>
      </c>
      <c r="W36" s="171">
        <f t="shared" ca="1" si="28"/>
        <v>0</v>
      </c>
      <c r="X36" s="171">
        <f t="shared" ca="1" si="28"/>
        <v>0</v>
      </c>
      <c r="Y36" s="171">
        <f t="shared" ca="1" si="28"/>
        <v>0</v>
      </c>
      <c r="Z36" s="171">
        <f t="shared" ca="1" si="28"/>
        <v>0</v>
      </c>
      <c r="AA36" s="171">
        <f t="shared" ca="1" si="28"/>
        <v>0</v>
      </c>
      <c r="AB36" s="171">
        <f t="shared" ca="1" si="28"/>
        <v>0</v>
      </c>
      <c r="AC36" s="171">
        <f t="shared" ca="1" si="28"/>
        <v>0</v>
      </c>
      <c r="AD36" s="171">
        <f t="shared" ca="1" si="28"/>
        <v>0</v>
      </c>
      <c r="AE36" s="171">
        <f t="shared" ca="1" si="28"/>
        <v>0</v>
      </c>
      <c r="AF36" s="171">
        <f t="shared" ca="1" si="28"/>
        <v>0</v>
      </c>
      <c r="AG36" s="171">
        <f t="shared" ca="1" si="28"/>
        <v>0</v>
      </c>
      <c r="AH36" s="171">
        <f t="shared" ca="1" si="28"/>
        <v>0</v>
      </c>
      <c r="AI36" s="171">
        <f t="shared" ca="1" si="28"/>
        <v>0</v>
      </c>
      <c r="AJ36" s="171">
        <f t="shared" ca="1" si="28"/>
        <v>0</v>
      </c>
      <c r="AM36" s="383">
        <f ca="1">ROUND(SUM(AM37:AM40),0)</f>
        <v>0</v>
      </c>
      <c r="AN36" s="383">
        <f ca="1">ROUND(SUM(AN37:AN40),0)</f>
        <v>0</v>
      </c>
    </row>
    <row r="37" spans="2:40" s="3" customFormat="1" ht="12.75">
      <c r="B37" s="65" t="s">
        <v>34</v>
      </c>
      <c r="C37" s="484" t="str">
        <f>IF(Kalba="EN",Data2!C62,Data2!B62)</f>
        <v>ES struktūrinės paramos lėšos</v>
      </c>
      <c r="D37" s="170">
        <f ca="1">F37+NPV(FDN,G37:INDEX(G37:AJ37,PAL))</f>
        <v>0</v>
      </c>
      <c r="E37" s="170">
        <f ca="1">SUMIF($F$5:$AJ$5,"&lt;="&amp;PAL,$F37:$AJ37)</f>
        <v>0</v>
      </c>
      <c r="F37" s="170">
        <f t="shared" ref="F37:O40" ca="1" si="30">SUM(SavoAdresas,SavoAdresas1,SavoAdresas2,SavoAdresas3)</f>
        <v>0</v>
      </c>
      <c r="G37" s="170">
        <f t="shared" ca="1" si="30"/>
        <v>0</v>
      </c>
      <c r="H37" s="170">
        <f t="shared" ca="1" si="30"/>
        <v>0</v>
      </c>
      <c r="I37" s="170">
        <f t="shared" ca="1" si="30"/>
        <v>0</v>
      </c>
      <c r="J37" s="170">
        <f t="shared" ca="1" si="30"/>
        <v>0</v>
      </c>
      <c r="K37" s="170">
        <f t="shared" ca="1" si="30"/>
        <v>0</v>
      </c>
      <c r="L37" s="170">
        <f t="shared" ca="1" si="30"/>
        <v>0</v>
      </c>
      <c r="M37" s="170">
        <f t="shared" ca="1" si="30"/>
        <v>0</v>
      </c>
      <c r="N37" s="170">
        <f t="shared" ca="1" si="30"/>
        <v>0</v>
      </c>
      <c r="O37" s="170">
        <f t="shared" ca="1" si="30"/>
        <v>0</v>
      </c>
      <c r="P37" s="170">
        <f t="shared" ref="P37:Y40" ca="1" si="31">SUM(SavoAdresas,SavoAdresas1,SavoAdresas2,SavoAdresas3)</f>
        <v>0</v>
      </c>
      <c r="Q37" s="170">
        <f t="shared" ca="1" si="31"/>
        <v>0</v>
      </c>
      <c r="R37" s="170">
        <f t="shared" ca="1" si="31"/>
        <v>0</v>
      </c>
      <c r="S37" s="170">
        <f t="shared" ca="1" si="31"/>
        <v>0</v>
      </c>
      <c r="T37" s="170">
        <f t="shared" ca="1" si="31"/>
        <v>0</v>
      </c>
      <c r="U37" s="170">
        <f t="shared" ca="1" si="31"/>
        <v>0</v>
      </c>
      <c r="V37" s="170">
        <f t="shared" ca="1" si="31"/>
        <v>0</v>
      </c>
      <c r="W37" s="170">
        <f t="shared" ca="1" si="31"/>
        <v>0</v>
      </c>
      <c r="X37" s="170">
        <f t="shared" ca="1" si="31"/>
        <v>0</v>
      </c>
      <c r="Y37" s="170">
        <f t="shared" ca="1" si="31"/>
        <v>0</v>
      </c>
      <c r="Z37" s="170">
        <f t="shared" ref="Z37:AJ40" ca="1" si="32">SUM(SavoAdresas,SavoAdresas1,SavoAdresas2,SavoAdresas3)</f>
        <v>0</v>
      </c>
      <c r="AA37" s="170">
        <f t="shared" ca="1" si="32"/>
        <v>0</v>
      </c>
      <c r="AB37" s="170">
        <f t="shared" ca="1" si="32"/>
        <v>0</v>
      </c>
      <c r="AC37" s="170">
        <f t="shared" ca="1" si="32"/>
        <v>0</v>
      </c>
      <c r="AD37" s="170">
        <f t="shared" ca="1" si="32"/>
        <v>0</v>
      </c>
      <c r="AE37" s="170">
        <f t="shared" ca="1" si="32"/>
        <v>0</v>
      </c>
      <c r="AF37" s="170">
        <f t="shared" ca="1" si="32"/>
        <v>0</v>
      </c>
      <c r="AG37" s="170">
        <f t="shared" ca="1" si="32"/>
        <v>0</v>
      </c>
      <c r="AH37" s="170">
        <f t="shared" ca="1" si="32"/>
        <v>0</v>
      </c>
      <c r="AI37" s="170">
        <f t="shared" ca="1" si="32"/>
        <v>0</v>
      </c>
      <c r="AJ37" s="170">
        <f t="shared" ca="1" si="32"/>
        <v>0</v>
      </c>
      <c r="AM37" s="384">
        <f ca="1">F37+NPV(SDN,G37:INDEX(G37:AJ37,PAL))</f>
        <v>0</v>
      </c>
      <c r="AN37" s="384">
        <f ca="1">F37+NPV(SDN,G37:INDEX(G37:AJ37,PAL))</f>
        <v>0</v>
      </c>
    </row>
    <row r="38" spans="2:40" s="3" customFormat="1" ht="12.75">
      <c r="B38" s="65" t="s">
        <v>36</v>
      </c>
      <c r="C38" s="484" t="str">
        <f>IF(Kalba="EN",Data2!C63,Data2!B63)</f>
        <v>LR bendrojo finansavimo lėšos</v>
      </c>
      <c r="D38" s="170">
        <f ca="1">F38+NPV(FDN,G38:INDEX(G38:AJ38,PAL))</f>
        <v>0</v>
      </c>
      <c r="E38" s="170">
        <f ca="1">SUMIF($F$5:$AJ$5,"&lt;="&amp;PAL,$F38:$AJ38)</f>
        <v>0</v>
      </c>
      <c r="F38" s="170">
        <f t="shared" ca="1" si="30"/>
        <v>0</v>
      </c>
      <c r="G38" s="170">
        <f t="shared" ca="1" si="30"/>
        <v>0</v>
      </c>
      <c r="H38" s="170">
        <f t="shared" ca="1" si="30"/>
        <v>0</v>
      </c>
      <c r="I38" s="170">
        <f t="shared" ca="1" si="30"/>
        <v>0</v>
      </c>
      <c r="J38" s="170">
        <f t="shared" ca="1" si="30"/>
        <v>0</v>
      </c>
      <c r="K38" s="170">
        <f t="shared" ca="1" si="30"/>
        <v>0</v>
      </c>
      <c r="L38" s="170">
        <f t="shared" ca="1" si="30"/>
        <v>0</v>
      </c>
      <c r="M38" s="170">
        <f t="shared" ca="1" si="30"/>
        <v>0</v>
      </c>
      <c r="N38" s="170">
        <f t="shared" ca="1" si="30"/>
        <v>0</v>
      </c>
      <c r="O38" s="170">
        <f t="shared" ca="1" si="30"/>
        <v>0</v>
      </c>
      <c r="P38" s="170">
        <f t="shared" ca="1" si="31"/>
        <v>0</v>
      </c>
      <c r="Q38" s="170">
        <f t="shared" ca="1" si="31"/>
        <v>0</v>
      </c>
      <c r="R38" s="170">
        <f t="shared" ca="1" si="31"/>
        <v>0</v>
      </c>
      <c r="S38" s="170">
        <f t="shared" ca="1" si="31"/>
        <v>0</v>
      </c>
      <c r="T38" s="170">
        <f t="shared" ca="1" si="31"/>
        <v>0</v>
      </c>
      <c r="U38" s="170">
        <f t="shared" ca="1" si="31"/>
        <v>0</v>
      </c>
      <c r="V38" s="170">
        <f t="shared" ca="1" si="31"/>
        <v>0</v>
      </c>
      <c r="W38" s="170">
        <f t="shared" ca="1" si="31"/>
        <v>0</v>
      </c>
      <c r="X38" s="170">
        <f t="shared" ca="1" si="31"/>
        <v>0</v>
      </c>
      <c r="Y38" s="170">
        <f t="shared" ca="1" si="31"/>
        <v>0</v>
      </c>
      <c r="Z38" s="170">
        <f t="shared" ca="1" si="32"/>
        <v>0</v>
      </c>
      <c r="AA38" s="170">
        <f t="shared" ca="1" si="32"/>
        <v>0</v>
      </c>
      <c r="AB38" s="170">
        <f t="shared" ca="1" si="32"/>
        <v>0</v>
      </c>
      <c r="AC38" s="170">
        <f t="shared" ca="1" si="32"/>
        <v>0</v>
      </c>
      <c r="AD38" s="170">
        <f t="shared" ca="1" si="32"/>
        <v>0</v>
      </c>
      <c r="AE38" s="170">
        <f t="shared" ca="1" si="32"/>
        <v>0</v>
      </c>
      <c r="AF38" s="170">
        <f t="shared" ca="1" si="32"/>
        <v>0</v>
      </c>
      <c r="AG38" s="170">
        <f t="shared" ca="1" si="32"/>
        <v>0</v>
      </c>
      <c r="AH38" s="170">
        <f t="shared" ca="1" si="32"/>
        <v>0</v>
      </c>
      <c r="AI38" s="170">
        <f t="shared" ca="1" si="32"/>
        <v>0</v>
      </c>
      <c r="AJ38" s="170">
        <f t="shared" ca="1" si="32"/>
        <v>0</v>
      </c>
      <c r="AM38" s="384">
        <f ca="1">F38+NPV(SDN,G38:INDEX(G38:AJ38,PAL))</f>
        <v>0</v>
      </c>
      <c r="AN38" s="384">
        <f ca="1">F38+NPV(SDN,G38:INDEX(G38:AJ38,PAL))</f>
        <v>0</v>
      </c>
    </row>
    <row r="39" spans="2:40" s="3" customFormat="1" ht="12.75">
      <c r="B39" s="65" t="s">
        <v>38</v>
      </c>
      <c r="C39" s="484" t="str">
        <f>IF(Kalba="EN",Data2!C64,Data2!B64)</f>
        <v>Kito tarptautinio finansavimo lėšos</v>
      </c>
      <c r="D39" s="170">
        <f ca="1">F39+NPV(FDN,G39:INDEX(G39:AJ39,PAL))</f>
        <v>0</v>
      </c>
      <c r="E39" s="170">
        <f ca="1">SUMIF($F$5:$AJ$5,"&lt;="&amp;PAL,$F39:$AJ39)</f>
        <v>0</v>
      </c>
      <c r="F39" s="170">
        <f t="shared" ca="1" si="30"/>
        <v>0</v>
      </c>
      <c r="G39" s="170">
        <f t="shared" ca="1" si="30"/>
        <v>0</v>
      </c>
      <c r="H39" s="170">
        <f t="shared" ca="1" si="30"/>
        <v>0</v>
      </c>
      <c r="I39" s="170">
        <f t="shared" ca="1" si="30"/>
        <v>0</v>
      </c>
      <c r="J39" s="170">
        <f t="shared" ca="1" si="30"/>
        <v>0</v>
      </c>
      <c r="K39" s="170">
        <f t="shared" ca="1" si="30"/>
        <v>0</v>
      </c>
      <c r="L39" s="170">
        <f t="shared" ca="1" si="30"/>
        <v>0</v>
      </c>
      <c r="M39" s="170">
        <f t="shared" ca="1" si="30"/>
        <v>0</v>
      </c>
      <c r="N39" s="170">
        <f t="shared" ca="1" si="30"/>
        <v>0</v>
      </c>
      <c r="O39" s="170">
        <f t="shared" ca="1" si="30"/>
        <v>0</v>
      </c>
      <c r="P39" s="170">
        <f t="shared" ca="1" si="31"/>
        <v>0</v>
      </c>
      <c r="Q39" s="170">
        <f t="shared" ca="1" si="31"/>
        <v>0</v>
      </c>
      <c r="R39" s="170">
        <f t="shared" ca="1" si="31"/>
        <v>0</v>
      </c>
      <c r="S39" s="170">
        <f t="shared" ca="1" si="31"/>
        <v>0</v>
      </c>
      <c r="T39" s="170">
        <f t="shared" ca="1" si="31"/>
        <v>0</v>
      </c>
      <c r="U39" s="170">
        <f t="shared" ca="1" si="31"/>
        <v>0</v>
      </c>
      <c r="V39" s="170">
        <f t="shared" ca="1" si="31"/>
        <v>0</v>
      </c>
      <c r="W39" s="170">
        <f t="shared" ca="1" si="31"/>
        <v>0</v>
      </c>
      <c r="X39" s="170">
        <f t="shared" ca="1" si="31"/>
        <v>0</v>
      </c>
      <c r="Y39" s="170">
        <f t="shared" ca="1" si="31"/>
        <v>0</v>
      </c>
      <c r="Z39" s="170">
        <f t="shared" ca="1" si="32"/>
        <v>0</v>
      </c>
      <c r="AA39" s="170">
        <f t="shared" ca="1" si="32"/>
        <v>0</v>
      </c>
      <c r="AB39" s="170">
        <f t="shared" ca="1" si="32"/>
        <v>0</v>
      </c>
      <c r="AC39" s="170">
        <f t="shared" ca="1" si="32"/>
        <v>0</v>
      </c>
      <c r="AD39" s="170">
        <f t="shared" ca="1" si="32"/>
        <v>0</v>
      </c>
      <c r="AE39" s="170">
        <f t="shared" ca="1" si="32"/>
        <v>0</v>
      </c>
      <c r="AF39" s="170">
        <f t="shared" ca="1" si="32"/>
        <v>0</v>
      </c>
      <c r="AG39" s="170">
        <f t="shared" ca="1" si="32"/>
        <v>0</v>
      </c>
      <c r="AH39" s="170">
        <f t="shared" ca="1" si="32"/>
        <v>0</v>
      </c>
      <c r="AI39" s="170">
        <f t="shared" ca="1" si="32"/>
        <v>0</v>
      </c>
      <c r="AJ39" s="170">
        <f t="shared" ca="1" si="32"/>
        <v>0</v>
      </c>
      <c r="AM39" s="384">
        <f ca="1">F39+NPV(SDN,G39:INDEX(G39:AJ39,PAL))</f>
        <v>0</v>
      </c>
      <c r="AN39" s="384">
        <f ca="1">F39+NPV(SDN,G39:INDEX(G39:AJ39,PAL))</f>
        <v>0</v>
      </c>
    </row>
    <row r="40" spans="2:40"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t="shared" ca="1" si="30"/>
        <v>0</v>
      </c>
      <c r="G40" s="170">
        <f t="shared" ca="1" si="30"/>
        <v>0</v>
      </c>
      <c r="H40" s="170">
        <f t="shared" ca="1" si="30"/>
        <v>0</v>
      </c>
      <c r="I40" s="170">
        <f t="shared" ca="1" si="30"/>
        <v>0</v>
      </c>
      <c r="J40" s="170">
        <f t="shared" ca="1" si="30"/>
        <v>0</v>
      </c>
      <c r="K40" s="170">
        <f t="shared" ca="1" si="30"/>
        <v>0</v>
      </c>
      <c r="L40" s="170">
        <f t="shared" ca="1" si="30"/>
        <v>0</v>
      </c>
      <c r="M40" s="170">
        <f t="shared" ca="1" si="30"/>
        <v>0</v>
      </c>
      <c r="N40" s="170">
        <f t="shared" ca="1" si="30"/>
        <v>0</v>
      </c>
      <c r="O40" s="170">
        <f t="shared" ca="1" si="30"/>
        <v>0</v>
      </c>
      <c r="P40" s="170">
        <f t="shared" ca="1" si="31"/>
        <v>0</v>
      </c>
      <c r="Q40" s="170">
        <f t="shared" ca="1" si="31"/>
        <v>0</v>
      </c>
      <c r="R40" s="170">
        <f t="shared" ca="1" si="31"/>
        <v>0</v>
      </c>
      <c r="S40" s="170">
        <f t="shared" ca="1" si="31"/>
        <v>0</v>
      </c>
      <c r="T40" s="170">
        <f t="shared" ca="1" si="31"/>
        <v>0</v>
      </c>
      <c r="U40" s="170">
        <f t="shared" ca="1" si="31"/>
        <v>0</v>
      </c>
      <c r="V40" s="170">
        <f t="shared" ca="1" si="31"/>
        <v>0</v>
      </c>
      <c r="W40" s="170">
        <f t="shared" ca="1" si="31"/>
        <v>0</v>
      </c>
      <c r="X40" s="170">
        <f t="shared" ca="1" si="31"/>
        <v>0</v>
      </c>
      <c r="Y40" s="170">
        <f t="shared" ca="1" si="31"/>
        <v>0</v>
      </c>
      <c r="Z40" s="170">
        <f t="shared" ca="1" si="32"/>
        <v>0</v>
      </c>
      <c r="AA40" s="170">
        <f t="shared" ca="1" si="32"/>
        <v>0</v>
      </c>
      <c r="AB40" s="170">
        <f t="shared" ca="1" si="32"/>
        <v>0</v>
      </c>
      <c r="AC40" s="170">
        <f t="shared" ca="1" si="32"/>
        <v>0</v>
      </c>
      <c r="AD40" s="170">
        <f t="shared" ca="1" si="32"/>
        <v>0</v>
      </c>
      <c r="AE40" s="170">
        <f t="shared" ca="1" si="32"/>
        <v>0</v>
      </c>
      <c r="AF40" s="170">
        <f t="shared" ca="1" si="32"/>
        <v>0</v>
      </c>
      <c r="AG40" s="170">
        <f t="shared" ca="1" si="32"/>
        <v>0</v>
      </c>
      <c r="AH40" s="170">
        <f t="shared" ca="1" si="32"/>
        <v>0</v>
      </c>
      <c r="AI40" s="170">
        <f t="shared" ca="1" si="32"/>
        <v>0</v>
      </c>
      <c r="AJ40" s="170">
        <f t="shared" ca="1" si="32"/>
        <v>0</v>
      </c>
      <c r="AM40" s="384">
        <f ca="1">F40+NPV(SDN,G40:INDEX(G40:AJ40,PAL))</f>
        <v>0</v>
      </c>
      <c r="AN40" s="384">
        <f ca="1">F40+NPV(SDN,G40:INDEX(G40:AJ40,PAL))</f>
        <v>0</v>
      </c>
    </row>
    <row r="41" spans="2:40" s="62" customFormat="1" ht="12.75">
      <c r="B41" s="67" t="s">
        <v>41</v>
      </c>
      <c r="C41" s="483" t="str">
        <f>IF(Kalba="EN",Data2!C66,Data2!B66)</f>
        <v>Nuosavos lėšos</v>
      </c>
      <c r="D41" s="171">
        <f ca="1">ROUND(SUM(D42:D43),0)</f>
        <v>0</v>
      </c>
      <c r="E41" s="171">
        <f ca="1">ROUND(SUM(E42:E43),0)</f>
        <v>0</v>
      </c>
      <c r="F41" s="171">
        <f t="shared" ref="F41:AJ41" ca="1" si="33">ROUND(SUM(F42:F43),0)</f>
        <v>0</v>
      </c>
      <c r="G41" s="171">
        <f t="shared" ref="G41" ca="1" si="34">ROUND(SUM(G42:G43),0)</f>
        <v>0</v>
      </c>
      <c r="H41" s="171">
        <f t="shared" ca="1" si="33"/>
        <v>0</v>
      </c>
      <c r="I41" s="171">
        <f t="shared" ca="1" si="33"/>
        <v>0</v>
      </c>
      <c r="J41" s="171">
        <f t="shared" ca="1" si="33"/>
        <v>0</v>
      </c>
      <c r="K41" s="171">
        <f t="shared" ca="1" si="33"/>
        <v>0</v>
      </c>
      <c r="L41" s="171">
        <f t="shared" ca="1" si="33"/>
        <v>0</v>
      </c>
      <c r="M41" s="171">
        <f t="shared" ca="1" si="33"/>
        <v>0</v>
      </c>
      <c r="N41" s="171">
        <f t="shared" ca="1" si="33"/>
        <v>0</v>
      </c>
      <c r="O41" s="171">
        <f t="shared" ca="1" si="33"/>
        <v>0</v>
      </c>
      <c r="P41" s="171">
        <f t="shared" ca="1" si="33"/>
        <v>0</v>
      </c>
      <c r="Q41" s="171">
        <f t="shared" ca="1" si="33"/>
        <v>0</v>
      </c>
      <c r="R41" s="171">
        <f t="shared" ca="1" si="33"/>
        <v>0</v>
      </c>
      <c r="S41" s="171">
        <f t="shared" ca="1" si="33"/>
        <v>0</v>
      </c>
      <c r="T41" s="171">
        <f t="shared" ca="1" si="33"/>
        <v>0</v>
      </c>
      <c r="U41" s="171">
        <f t="shared" ca="1" si="33"/>
        <v>0</v>
      </c>
      <c r="V41" s="171">
        <f t="shared" ca="1" si="33"/>
        <v>0</v>
      </c>
      <c r="W41" s="171">
        <f t="shared" ca="1" si="33"/>
        <v>0</v>
      </c>
      <c r="X41" s="171">
        <f t="shared" ca="1" si="33"/>
        <v>0</v>
      </c>
      <c r="Y41" s="171">
        <f t="shared" ca="1" si="33"/>
        <v>0</v>
      </c>
      <c r="Z41" s="171">
        <f t="shared" ca="1" si="33"/>
        <v>0</v>
      </c>
      <c r="AA41" s="171">
        <f t="shared" ca="1" si="33"/>
        <v>0</v>
      </c>
      <c r="AB41" s="171">
        <f t="shared" ca="1" si="33"/>
        <v>0</v>
      </c>
      <c r="AC41" s="171">
        <f t="shared" ca="1" si="33"/>
        <v>0</v>
      </c>
      <c r="AD41" s="171">
        <f t="shared" ca="1" si="33"/>
        <v>0</v>
      </c>
      <c r="AE41" s="171">
        <f t="shared" ca="1" si="33"/>
        <v>0</v>
      </c>
      <c r="AF41" s="171">
        <f t="shared" ca="1" si="33"/>
        <v>0</v>
      </c>
      <c r="AG41" s="171">
        <f t="shared" ca="1" si="33"/>
        <v>0</v>
      </c>
      <c r="AH41" s="171">
        <f t="shared" ca="1" si="33"/>
        <v>0</v>
      </c>
      <c r="AI41" s="171">
        <f t="shared" ca="1" si="33"/>
        <v>0</v>
      </c>
      <c r="AJ41" s="171">
        <f t="shared" ca="1" si="33"/>
        <v>0</v>
      </c>
      <c r="AM41" s="383">
        <f ca="1">ROUND(SUM(AM42:AM43),0)</f>
        <v>0</v>
      </c>
      <c r="AN41" s="383">
        <f ca="1">ROUND(SUM(AN42:AN43),0)</f>
        <v>0</v>
      </c>
    </row>
    <row r="42" spans="2:40"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t="shared" ref="F42:O43" ca="1" si="35">SUM(SavoAdresas,SavoAdresas1,SavoAdresas2,SavoAdresas3)</f>
        <v>0</v>
      </c>
      <c r="G42" s="170">
        <f t="shared" ca="1" si="35"/>
        <v>0</v>
      </c>
      <c r="H42" s="170">
        <f t="shared" ca="1" si="35"/>
        <v>0</v>
      </c>
      <c r="I42" s="170">
        <f t="shared" ca="1" si="35"/>
        <v>0</v>
      </c>
      <c r="J42" s="170">
        <f t="shared" ca="1" si="35"/>
        <v>0</v>
      </c>
      <c r="K42" s="170">
        <f t="shared" ca="1" si="35"/>
        <v>0</v>
      </c>
      <c r="L42" s="170">
        <f t="shared" ca="1" si="35"/>
        <v>0</v>
      </c>
      <c r="M42" s="170">
        <f t="shared" ca="1" si="35"/>
        <v>0</v>
      </c>
      <c r="N42" s="170">
        <f t="shared" ca="1" si="35"/>
        <v>0</v>
      </c>
      <c r="O42" s="170">
        <f t="shared" ca="1" si="35"/>
        <v>0</v>
      </c>
      <c r="P42" s="170">
        <f t="shared" ref="P42:Y43" ca="1" si="36">SUM(SavoAdresas,SavoAdresas1,SavoAdresas2,SavoAdresas3)</f>
        <v>0</v>
      </c>
      <c r="Q42" s="170">
        <f t="shared" ca="1" si="36"/>
        <v>0</v>
      </c>
      <c r="R42" s="170">
        <f t="shared" ca="1" si="36"/>
        <v>0</v>
      </c>
      <c r="S42" s="170">
        <f t="shared" ca="1" si="36"/>
        <v>0</v>
      </c>
      <c r="T42" s="170">
        <f t="shared" ca="1" si="36"/>
        <v>0</v>
      </c>
      <c r="U42" s="170">
        <f t="shared" ca="1" si="36"/>
        <v>0</v>
      </c>
      <c r="V42" s="170">
        <f t="shared" ca="1" si="36"/>
        <v>0</v>
      </c>
      <c r="W42" s="170">
        <f t="shared" ca="1" si="36"/>
        <v>0</v>
      </c>
      <c r="X42" s="170">
        <f t="shared" ca="1" si="36"/>
        <v>0</v>
      </c>
      <c r="Y42" s="170">
        <f t="shared" ca="1" si="36"/>
        <v>0</v>
      </c>
      <c r="Z42" s="170">
        <f t="shared" ref="Z42:AJ43" ca="1" si="37">SUM(SavoAdresas,SavoAdresas1,SavoAdresas2,SavoAdresas3)</f>
        <v>0</v>
      </c>
      <c r="AA42" s="170">
        <f t="shared" ca="1" si="37"/>
        <v>0</v>
      </c>
      <c r="AB42" s="170">
        <f t="shared" ca="1" si="37"/>
        <v>0</v>
      </c>
      <c r="AC42" s="170">
        <f t="shared" ca="1" si="37"/>
        <v>0</v>
      </c>
      <c r="AD42" s="170">
        <f t="shared" ca="1" si="37"/>
        <v>0</v>
      </c>
      <c r="AE42" s="170">
        <f t="shared" ca="1" si="37"/>
        <v>0</v>
      </c>
      <c r="AF42" s="170">
        <f t="shared" ca="1" si="37"/>
        <v>0</v>
      </c>
      <c r="AG42" s="170">
        <f t="shared" ca="1" si="37"/>
        <v>0</v>
      </c>
      <c r="AH42" s="170">
        <f t="shared" ca="1" si="37"/>
        <v>0</v>
      </c>
      <c r="AI42" s="170">
        <f t="shared" ca="1" si="37"/>
        <v>0</v>
      </c>
      <c r="AJ42" s="170">
        <f t="shared" ca="1" si="37"/>
        <v>0</v>
      </c>
      <c r="AM42" s="384">
        <f ca="1">F42+NPV(SDN,G42:INDEX(G42:AJ42,PAL))</f>
        <v>0</v>
      </c>
      <c r="AN42" s="384">
        <f ca="1">F42+NPV(SDN,G42:INDEX(G42:AJ42,PAL))</f>
        <v>0</v>
      </c>
    </row>
    <row r="43" spans="2:40" s="3" customFormat="1" ht="12.75">
      <c r="B43" s="65" t="s">
        <v>43</v>
      </c>
      <c r="C43" s="484" t="str">
        <f>IF(Kalba="EN",Data2!C68,Data2!B68)</f>
        <v>Privačios lėšos (nuosavos, kitos privačios lėšos)</v>
      </c>
      <c r="D43" s="170">
        <f ca="1">F43+NPV(FDN,G43:INDEX(G43:AJ43,PAL))</f>
        <v>0</v>
      </c>
      <c r="E43" s="170">
        <f ca="1">SUMIF($F$5:$AJ$5,"&lt;="&amp;PAL,$F43:$AJ43)</f>
        <v>0</v>
      </c>
      <c r="F43" s="170">
        <f t="shared" ca="1" si="35"/>
        <v>0</v>
      </c>
      <c r="G43" s="170">
        <f t="shared" ca="1" si="35"/>
        <v>0</v>
      </c>
      <c r="H43" s="170">
        <f t="shared" ca="1" si="35"/>
        <v>0</v>
      </c>
      <c r="I43" s="170">
        <f t="shared" ca="1" si="35"/>
        <v>0</v>
      </c>
      <c r="J43" s="170">
        <f t="shared" ca="1" si="35"/>
        <v>0</v>
      </c>
      <c r="K43" s="170">
        <f t="shared" ca="1" si="35"/>
        <v>0</v>
      </c>
      <c r="L43" s="170">
        <f t="shared" ca="1" si="35"/>
        <v>0</v>
      </c>
      <c r="M43" s="170">
        <f t="shared" ca="1" si="35"/>
        <v>0</v>
      </c>
      <c r="N43" s="170">
        <f t="shared" ca="1" si="35"/>
        <v>0</v>
      </c>
      <c r="O43" s="170">
        <f t="shared" ca="1" si="35"/>
        <v>0</v>
      </c>
      <c r="P43" s="170">
        <f t="shared" ca="1" si="36"/>
        <v>0</v>
      </c>
      <c r="Q43" s="170">
        <f t="shared" ca="1" si="36"/>
        <v>0</v>
      </c>
      <c r="R43" s="170">
        <f t="shared" ca="1" si="36"/>
        <v>0</v>
      </c>
      <c r="S43" s="170">
        <f t="shared" ca="1" si="36"/>
        <v>0</v>
      </c>
      <c r="T43" s="170">
        <f t="shared" ca="1" si="36"/>
        <v>0</v>
      </c>
      <c r="U43" s="170">
        <f t="shared" ca="1" si="36"/>
        <v>0</v>
      </c>
      <c r="V43" s="170">
        <f t="shared" ca="1" si="36"/>
        <v>0</v>
      </c>
      <c r="W43" s="170">
        <f t="shared" ca="1" si="36"/>
        <v>0</v>
      </c>
      <c r="X43" s="170">
        <f t="shared" ca="1" si="36"/>
        <v>0</v>
      </c>
      <c r="Y43" s="170">
        <f t="shared" ca="1" si="36"/>
        <v>0</v>
      </c>
      <c r="Z43" s="170">
        <f t="shared" ca="1" si="37"/>
        <v>0</v>
      </c>
      <c r="AA43" s="170">
        <f t="shared" ca="1" si="37"/>
        <v>0</v>
      </c>
      <c r="AB43" s="170">
        <f t="shared" ca="1" si="37"/>
        <v>0</v>
      </c>
      <c r="AC43" s="170">
        <f t="shared" ca="1" si="37"/>
        <v>0</v>
      </c>
      <c r="AD43" s="170">
        <f t="shared" ca="1" si="37"/>
        <v>0</v>
      </c>
      <c r="AE43" s="170">
        <f t="shared" ca="1" si="37"/>
        <v>0</v>
      </c>
      <c r="AF43" s="170">
        <f t="shared" ca="1" si="37"/>
        <v>0</v>
      </c>
      <c r="AG43" s="170">
        <f t="shared" ca="1" si="37"/>
        <v>0</v>
      </c>
      <c r="AH43" s="170">
        <f t="shared" ca="1" si="37"/>
        <v>0</v>
      </c>
      <c r="AI43" s="170">
        <f t="shared" ca="1" si="37"/>
        <v>0</v>
      </c>
      <c r="AJ43" s="170">
        <f t="shared" ca="1" si="37"/>
        <v>0</v>
      </c>
      <c r="AM43" s="384">
        <f ca="1">F43+NPV(SDN,G43:INDEX(G43:AJ43,PAL))</f>
        <v>0</v>
      </c>
      <c r="AN43" s="384">
        <f ca="1">F43+NPV(SDN,G43:INDEX(G43:AJ43,PAL))</f>
        <v>0</v>
      </c>
    </row>
    <row r="44" spans="2:40" s="62" customFormat="1" ht="12.75">
      <c r="B44" s="67" t="s">
        <v>44</v>
      </c>
      <c r="C44" s="483" t="str">
        <f>IF(Kalba="EN",Data2!C69,Data2!B69)</f>
        <v>Paskolos</v>
      </c>
      <c r="D44" s="171">
        <f ca="1">ROUND(SUM(D45)-SUM(D46),0)</f>
        <v>0</v>
      </c>
      <c r="E44" s="171">
        <f ca="1">ROUND(SUM(E45)-SUM(E46),0)</f>
        <v>0</v>
      </c>
      <c r="F44" s="171">
        <f t="shared" ref="F44:AJ44" ca="1" si="38">ROUND(SUM(F45)-SUM(F46),0)</f>
        <v>0</v>
      </c>
      <c r="G44" s="171">
        <f t="shared" ref="G44" ca="1" si="39">ROUND(SUM(G45)-SUM(G46),0)</f>
        <v>0</v>
      </c>
      <c r="H44" s="171">
        <f t="shared" ca="1" si="38"/>
        <v>0</v>
      </c>
      <c r="I44" s="171">
        <f t="shared" ca="1" si="38"/>
        <v>0</v>
      </c>
      <c r="J44" s="171">
        <f t="shared" ca="1" si="38"/>
        <v>0</v>
      </c>
      <c r="K44" s="171">
        <f t="shared" ca="1" si="38"/>
        <v>0</v>
      </c>
      <c r="L44" s="171">
        <f t="shared" ca="1" si="38"/>
        <v>0</v>
      </c>
      <c r="M44" s="171">
        <f t="shared" ca="1" si="38"/>
        <v>0</v>
      </c>
      <c r="N44" s="171">
        <f t="shared" ca="1" si="38"/>
        <v>0</v>
      </c>
      <c r="O44" s="171">
        <f t="shared" ca="1" si="38"/>
        <v>0</v>
      </c>
      <c r="P44" s="171">
        <f t="shared" ca="1" si="38"/>
        <v>0</v>
      </c>
      <c r="Q44" s="171">
        <f t="shared" ca="1" si="38"/>
        <v>0</v>
      </c>
      <c r="R44" s="171">
        <f t="shared" ca="1" si="38"/>
        <v>0</v>
      </c>
      <c r="S44" s="171">
        <f t="shared" ca="1" si="38"/>
        <v>0</v>
      </c>
      <c r="T44" s="171">
        <f t="shared" ca="1" si="38"/>
        <v>0</v>
      </c>
      <c r="U44" s="171">
        <f t="shared" ca="1" si="38"/>
        <v>0</v>
      </c>
      <c r="V44" s="171">
        <f t="shared" ca="1" si="38"/>
        <v>0</v>
      </c>
      <c r="W44" s="171">
        <f t="shared" ca="1" si="38"/>
        <v>0</v>
      </c>
      <c r="X44" s="171">
        <f t="shared" ca="1" si="38"/>
        <v>0</v>
      </c>
      <c r="Y44" s="171">
        <f t="shared" ca="1" si="38"/>
        <v>0</v>
      </c>
      <c r="Z44" s="171">
        <f t="shared" ca="1" si="38"/>
        <v>0</v>
      </c>
      <c r="AA44" s="171">
        <f t="shared" ca="1" si="38"/>
        <v>0</v>
      </c>
      <c r="AB44" s="171">
        <f t="shared" ca="1" si="38"/>
        <v>0</v>
      </c>
      <c r="AC44" s="171">
        <f t="shared" ca="1" si="38"/>
        <v>0</v>
      </c>
      <c r="AD44" s="171">
        <f t="shared" ca="1" si="38"/>
        <v>0</v>
      </c>
      <c r="AE44" s="171">
        <f t="shared" ca="1" si="38"/>
        <v>0</v>
      </c>
      <c r="AF44" s="171">
        <f t="shared" ca="1" si="38"/>
        <v>0</v>
      </c>
      <c r="AG44" s="171">
        <f t="shared" ca="1" si="38"/>
        <v>0</v>
      </c>
      <c r="AH44" s="171">
        <f t="shared" ca="1" si="38"/>
        <v>0</v>
      </c>
      <c r="AI44" s="171">
        <f t="shared" ca="1" si="38"/>
        <v>0</v>
      </c>
      <c r="AJ44" s="171">
        <f t="shared" ca="1" si="38"/>
        <v>0</v>
      </c>
      <c r="AM44" s="383">
        <f ca="1">ROUND(SUM(AM45)-SUM(AM46),0)</f>
        <v>0</v>
      </c>
      <c r="AN44" s="383">
        <f ca="1">ROUND(SUM(AN45)-SUM(AN46),0)</f>
        <v>0</v>
      </c>
    </row>
    <row r="45" spans="2:40" s="3" customFormat="1" ht="12.75">
      <c r="B45" s="65" t="s">
        <v>46</v>
      </c>
      <c r="C45" s="484" t="str">
        <f>IF(Kalba="EN",Data2!C70,Data2!B70)</f>
        <v>Paskolos</v>
      </c>
      <c r="D45" s="170">
        <f ca="1">F45+NPV(FDN,G45:INDEX(G45:AJ45,PAL))</f>
        <v>0</v>
      </c>
      <c r="E45" s="170">
        <f ca="1">SUMIF($F$5:$AJ$5,"&lt;="&amp;PAL,$F45:$AJ45)</f>
        <v>0</v>
      </c>
      <c r="F45" s="170">
        <f t="shared" ref="F45:O46" ca="1" si="40">SUM(SavoAdresas,SavoAdresas1,SavoAdresas2,SavoAdresas3)</f>
        <v>0</v>
      </c>
      <c r="G45" s="170">
        <f t="shared" ca="1" si="40"/>
        <v>0</v>
      </c>
      <c r="H45" s="170">
        <f t="shared" ca="1" si="40"/>
        <v>0</v>
      </c>
      <c r="I45" s="170">
        <f t="shared" ca="1" si="40"/>
        <v>0</v>
      </c>
      <c r="J45" s="170">
        <f t="shared" ca="1" si="40"/>
        <v>0</v>
      </c>
      <c r="K45" s="170">
        <f t="shared" ca="1" si="40"/>
        <v>0</v>
      </c>
      <c r="L45" s="170">
        <f t="shared" ca="1" si="40"/>
        <v>0</v>
      </c>
      <c r="M45" s="170">
        <f t="shared" ca="1" si="40"/>
        <v>0</v>
      </c>
      <c r="N45" s="170">
        <f t="shared" ca="1" si="40"/>
        <v>0</v>
      </c>
      <c r="O45" s="170">
        <f t="shared" ca="1" si="40"/>
        <v>0</v>
      </c>
      <c r="P45" s="170">
        <f t="shared" ref="P45:Y46" ca="1" si="41">SUM(SavoAdresas,SavoAdresas1,SavoAdresas2,SavoAdresas3)</f>
        <v>0</v>
      </c>
      <c r="Q45" s="170">
        <f t="shared" ca="1" si="41"/>
        <v>0</v>
      </c>
      <c r="R45" s="170">
        <f t="shared" ca="1" si="41"/>
        <v>0</v>
      </c>
      <c r="S45" s="170">
        <f t="shared" ca="1" si="41"/>
        <v>0</v>
      </c>
      <c r="T45" s="170">
        <f t="shared" ca="1" si="41"/>
        <v>0</v>
      </c>
      <c r="U45" s="170">
        <f t="shared" ca="1" si="41"/>
        <v>0</v>
      </c>
      <c r="V45" s="170">
        <f t="shared" ca="1" si="41"/>
        <v>0</v>
      </c>
      <c r="W45" s="170">
        <f t="shared" ca="1" si="41"/>
        <v>0</v>
      </c>
      <c r="X45" s="170">
        <f t="shared" ca="1" si="41"/>
        <v>0</v>
      </c>
      <c r="Y45" s="170">
        <f t="shared" ca="1" si="41"/>
        <v>0</v>
      </c>
      <c r="Z45" s="170">
        <f t="shared" ref="Z45:AJ46" ca="1" si="42">SUM(SavoAdresas,SavoAdresas1,SavoAdresas2,SavoAdresas3)</f>
        <v>0</v>
      </c>
      <c r="AA45" s="170">
        <f t="shared" ca="1" si="42"/>
        <v>0</v>
      </c>
      <c r="AB45" s="170">
        <f t="shared" ca="1" si="42"/>
        <v>0</v>
      </c>
      <c r="AC45" s="170">
        <f t="shared" ca="1" si="42"/>
        <v>0</v>
      </c>
      <c r="AD45" s="170">
        <f t="shared" ca="1" si="42"/>
        <v>0</v>
      </c>
      <c r="AE45" s="170">
        <f t="shared" ca="1" si="42"/>
        <v>0</v>
      </c>
      <c r="AF45" s="170">
        <f t="shared" ca="1" si="42"/>
        <v>0</v>
      </c>
      <c r="AG45" s="170">
        <f t="shared" ca="1" si="42"/>
        <v>0</v>
      </c>
      <c r="AH45" s="170">
        <f t="shared" ca="1" si="42"/>
        <v>0</v>
      </c>
      <c r="AI45" s="170">
        <f t="shared" ca="1" si="42"/>
        <v>0</v>
      </c>
      <c r="AJ45" s="170">
        <f t="shared" ca="1" si="42"/>
        <v>0</v>
      </c>
      <c r="AM45" s="384">
        <f ca="1">F45+NPV(SDN,G45:INDEX(G45:AJ45,PAL))</f>
        <v>0</v>
      </c>
      <c r="AN45" s="384">
        <f ca="1">F45+NPV(SDN,G45:INDEX(G45:AJ45,PAL))</f>
        <v>0</v>
      </c>
    </row>
    <row r="46" spans="2:40" s="3" customFormat="1" ht="12.75">
      <c r="B46" s="65" t="s">
        <v>48</v>
      </c>
      <c r="C46" s="484" t="str">
        <f>IF(Kalba="EN",Data2!C71,Data2!B71)</f>
        <v>Paskolų grąžinimai (išskyrus palūkanas)</v>
      </c>
      <c r="D46" s="170">
        <f ca="1">F46+NPV(FDN,G46:INDEX(G46:AJ46,PAL))</f>
        <v>0</v>
      </c>
      <c r="E46" s="170">
        <f ca="1">SUMIF($F$5:$AJ$5,"&lt;="&amp;PAL,$F46:$AJ46)</f>
        <v>0</v>
      </c>
      <c r="F46" s="170">
        <f t="shared" ca="1" si="40"/>
        <v>0</v>
      </c>
      <c r="G46" s="170">
        <f t="shared" ca="1" si="40"/>
        <v>0</v>
      </c>
      <c r="H46" s="170">
        <f t="shared" ca="1" si="40"/>
        <v>0</v>
      </c>
      <c r="I46" s="170">
        <f t="shared" ca="1" si="40"/>
        <v>0</v>
      </c>
      <c r="J46" s="170">
        <f t="shared" ca="1" si="40"/>
        <v>0</v>
      </c>
      <c r="K46" s="170">
        <f t="shared" ca="1" si="40"/>
        <v>0</v>
      </c>
      <c r="L46" s="170">
        <f t="shared" ca="1" si="40"/>
        <v>0</v>
      </c>
      <c r="M46" s="170">
        <f t="shared" ca="1" si="40"/>
        <v>0</v>
      </c>
      <c r="N46" s="170">
        <f t="shared" ca="1" si="40"/>
        <v>0</v>
      </c>
      <c r="O46" s="170">
        <f t="shared" ca="1" si="40"/>
        <v>0</v>
      </c>
      <c r="P46" s="170">
        <f t="shared" ca="1" si="41"/>
        <v>0</v>
      </c>
      <c r="Q46" s="170">
        <f t="shared" ca="1" si="41"/>
        <v>0</v>
      </c>
      <c r="R46" s="170">
        <f t="shared" ca="1" si="41"/>
        <v>0</v>
      </c>
      <c r="S46" s="170">
        <f t="shared" ca="1" si="41"/>
        <v>0</v>
      </c>
      <c r="T46" s="170">
        <f t="shared" ca="1" si="41"/>
        <v>0</v>
      </c>
      <c r="U46" s="170">
        <f t="shared" ca="1" si="41"/>
        <v>0</v>
      </c>
      <c r="V46" s="170">
        <f t="shared" ca="1" si="41"/>
        <v>0</v>
      </c>
      <c r="W46" s="170">
        <f t="shared" ca="1" si="41"/>
        <v>0</v>
      </c>
      <c r="X46" s="170">
        <f t="shared" ca="1" si="41"/>
        <v>0</v>
      </c>
      <c r="Y46" s="170">
        <f t="shared" ca="1" si="41"/>
        <v>0</v>
      </c>
      <c r="Z46" s="170">
        <f t="shared" ca="1" si="42"/>
        <v>0</v>
      </c>
      <c r="AA46" s="170">
        <f t="shared" ca="1" si="42"/>
        <v>0</v>
      </c>
      <c r="AB46" s="170">
        <f t="shared" ca="1" si="42"/>
        <v>0</v>
      </c>
      <c r="AC46" s="170">
        <f t="shared" ca="1" si="42"/>
        <v>0</v>
      </c>
      <c r="AD46" s="170">
        <f t="shared" ca="1" si="42"/>
        <v>0</v>
      </c>
      <c r="AE46" s="170">
        <f t="shared" ca="1" si="42"/>
        <v>0</v>
      </c>
      <c r="AF46" s="170">
        <f t="shared" ca="1" si="42"/>
        <v>0</v>
      </c>
      <c r="AG46" s="170">
        <f t="shared" ca="1" si="42"/>
        <v>0</v>
      </c>
      <c r="AH46" s="170">
        <f t="shared" ca="1" si="42"/>
        <v>0</v>
      </c>
      <c r="AI46" s="170">
        <f t="shared" ca="1" si="42"/>
        <v>0</v>
      </c>
      <c r="AJ46" s="170">
        <f t="shared" ca="1" si="42"/>
        <v>0</v>
      </c>
      <c r="AM46" s="384">
        <f ca="1">F46+NPV(SDN,G46:INDEX(G46:AJ46,PAL))</f>
        <v>0</v>
      </c>
      <c r="AN46" s="384">
        <f ca="1">F46+NPV(SDN,G46:INDEX(G46:AJ46,PAL))</f>
        <v>0</v>
      </c>
    </row>
    <row r="47" spans="2:40" s="62" customFormat="1" ht="12.75">
      <c r="B47" s="67" t="s">
        <v>49</v>
      </c>
      <c r="C47" s="483" t="str">
        <f>IF(Kalba="EN",Data2!C72,Data2!B72)</f>
        <v>Socialinio ekonominio (SE) poveikio finansinė išraiška</v>
      </c>
      <c r="D47" s="171">
        <f t="shared" ref="D47:AJ47" ca="1" si="43">SUM(D48)-SUM(D56)</f>
        <v>0</v>
      </c>
      <c r="E47" s="171">
        <f t="shared" ca="1" si="43"/>
        <v>0</v>
      </c>
      <c r="F47" s="171">
        <f t="shared" ca="1" si="43"/>
        <v>0</v>
      </c>
      <c r="G47" s="171">
        <f t="shared" ref="G47" ca="1" si="44">SUM(G48)-SUM(G56)</f>
        <v>0</v>
      </c>
      <c r="H47" s="171">
        <f t="shared" ca="1" si="43"/>
        <v>0</v>
      </c>
      <c r="I47" s="171">
        <f t="shared" ca="1" si="43"/>
        <v>0</v>
      </c>
      <c r="J47" s="171">
        <f t="shared" ca="1" si="43"/>
        <v>0</v>
      </c>
      <c r="K47" s="171">
        <f t="shared" ca="1" si="43"/>
        <v>0</v>
      </c>
      <c r="L47" s="171">
        <f t="shared" ca="1" si="43"/>
        <v>0</v>
      </c>
      <c r="M47" s="171">
        <f t="shared" ca="1" si="43"/>
        <v>0</v>
      </c>
      <c r="N47" s="171">
        <f t="shared" ca="1" si="43"/>
        <v>0</v>
      </c>
      <c r="O47" s="171">
        <f t="shared" ca="1" si="43"/>
        <v>0</v>
      </c>
      <c r="P47" s="171">
        <f t="shared" ca="1" si="43"/>
        <v>0</v>
      </c>
      <c r="Q47" s="171">
        <f t="shared" ca="1" si="43"/>
        <v>0</v>
      </c>
      <c r="R47" s="171">
        <f t="shared" ca="1" si="43"/>
        <v>0</v>
      </c>
      <c r="S47" s="171">
        <f t="shared" ca="1" si="43"/>
        <v>0</v>
      </c>
      <c r="T47" s="171">
        <f t="shared" ca="1" si="43"/>
        <v>0</v>
      </c>
      <c r="U47" s="171">
        <f t="shared" ca="1" si="43"/>
        <v>0</v>
      </c>
      <c r="V47" s="171">
        <f t="shared" ca="1" si="43"/>
        <v>0</v>
      </c>
      <c r="W47" s="171">
        <f t="shared" ca="1" si="43"/>
        <v>0</v>
      </c>
      <c r="X47" s="171">
        <f t="shared" ca="1" si="43"/>
        <v>0</v>
      </c>
      <c r="Y47" s="171">
        <f t="shared" ca="1" si="43"/>
        <v>0</v>
      </c>
      <c r="Z47" s="171">
        <f t="shared" ca="1" si="43"/>
        <v>0</v>
      </c>
      <c r="AA47" s="171">
        <f t="shared" ca="1" si="43"/>
        <v>0</v>
      </c>
      <c r="AB47" s="171">
        <f t="shared" ca="1" si="43"/>
        <v>0</v>
      </c>
      <c r="AC47" s="171">
        <f t="shared" ca="1" si="43"/>
        <v>0</v>
      </c>
      <c r="AD47" s="171">
        <f t="shared" ca="1" si="43"/>
        <v>0</v>
      </c>
      <c r="AE47" s="171">
        <f t="shared" ca="1" si="43"/>
        <v>0</v>
      </c>
      <c r="AF47" s="171">
        <f t="shared" ca="1" si="43"/>
        <v>0</v>
      </c>
      <c r="AG47" s="171">
        <f t="shared" ca="1" si="43"/>
        <v>0</v>
      </c>
      <c r="AH47" s="171">
        <f t="shared" ca="1" si="43"/>
        <v>0</v>
      </c>
      <c r="AI47" s="171">
        <f t="shared" ca="1" si="43"/>
        <v>0</v>
      </c>
      <c r="AJ47" s="171">
        <f t="shared" ca="1" si="43"/>
        <v>0</v>
      </c>
      <c r="AM47" s="383">
        <f ca="1">SUM(AM48)-SUM(AM56)</f>
        <v>0</v>
      </c>
      <c r="AN47" s="383">
        <f ca="1">SUM(AN48)-SUM(AN56)</f>
        <v>0</v>
      </c>
    </row>
    <row r="48" spans="2:40" s="62" customFormat="1" ht="12.75">
      <c r="B48" s="67" t="s">
        <v>50</v>
      </c>
      <c r="C48" s="483" t="str">
        <f>IF(Kalba="EN",Data2!C73,Data2!B73)</f>
        <v>SE nauda</v>
      </c>
      <c r="D48" s="171">
        <f t="shared" ref="D48:AJ48" ca="1" si="45">ROUND(SUM(D49:D55),0)</f>
        <v>0</v>
      </c>
      <c r="E48" s="171">
        <f t="shared" ca="1" si="45"/>
        <v>0</v>
      </c>
      <c r="F48" s="171">
        <f t="shared" ca="1" si="45"/>
        <v>0</v>
      </c>
      <c r="G48" s="171">
        <f t="shared" ref="G48" ca="1" si="46">ROUND(SUM(G49:G55),0)</f>
        <v>0</v>
      </c>
      <c r="H48" s="171">
        <f t="shared" ca="1" si="45"/>
        <v>0</v>
      </c>
      <c r="I48" s="171">
        <f t="shared" ca="1" si="45"/>
        <v>0</v>
      </c>
      <c r="J48" s="171">
        <f t="shared" ca="1" si="45"/>
        <v>0</v>
      </c>
      <c r="K48" s="171">
        <f t="shared" ca="1" si="45"/>
        <v>0</v>
      </c>
      <c r="L48" s="171">
        <f t="shared" ca="1" si="45"/>
        <v>0</v>
      </c>
      <c r="M48" s="171">
        <f t="shared" ca="1" si="45"/>
        <v>0</v>
      </c>
      <c r="N48" s="171">
        <f t="shared" ca="1" si="45"/>
        <v>0</v>
      </c>
      <c r="O48" s="171">
        <f t="shared" ca="1" si="45"/>
        <v>0</v>
      </c>
      <c r="P48" s="171">
        <f t="shared" ca="1" si="45"/>
        <v>0</v>
      </c>
      <c r="Q48" s="171">
        <f t="shared" ca="1" si="45"/>
        <v>0</v>
      </c>
      <c r="R48" s="171">
        <f t="shared" ca="1" si="45"/>
        <v>0</v>
      </c>
      <c r="S48" s="171">
        <f t="shared" ca="1" si="45"/>
        <v>0</v>
      </c>
      <c r="T48" s="171">
        <f t="shared" ca="1" si="45"/>
        <v>0</v>
      </c>
      <c r="U48" s="171">
        <f t="shared" ca="1" si="45"/>
        <v>0</v>
      </c>
      <c r="V48" s="171">
        <f t="shared" ca="1" si="45"/>
        <v>0</v>
      </c>
      <c r="W48" s="171">
        <f t="shared" ca="1" si="45"/>
        <v>0</v>
      </c>
      <c r="X48" s="171">
        <f t="shared" ca="1" si="45"/>
        <v>0</v>
      </c>
      <c r="Y48" s="171">
        <f t="shared" ca="1" si="45"/>
        <v>0</v>
      </c>
      <c r="Z48" s="171">
        <f t="shared" ca="1" si="45"/>
        <v>0</v>
      </c>
      <c r="AA48" s="171">
        <f t="shared" ca="1" si="45"/>
        <v>0</v>
      </c>
      <c r="AB48" s="171">
        <f t="shared" ca="1" si="45"/>
        <v>0</v>
      </c>
      <c r="AC48" s="171">
        <f t="shared" ca="1" si="45"/>
        <v>0</v>
      </c>
      <c r="AD48" s="171">
        <f t="shared" ca="1" si="45"/>
        <v>0</v>
      </c>
      <c r="AE48" s="171">
        <f t="shared" ca="1" si="45"/>
        <v>0</v>
      </c>
      <c r="AF48" s="171">
        <f t="shared" ca="1" si="45"/>
        <v>0</v>
      </c>
      <c r="AG48" s="171">
        <f t="shared" ca="1" si="45"/>
        <v>0</v>
      </c>
      <c r="AH48" s="171">
        <f t="shared" ca="1" si="45"/>
        <v>0</v>
      </c>
      <c r="AI48" s="171">
        <f t="shared" ca="1" si="45"/>
        <v>0</v>
      </c>
      <c r="AJ48" s="171">
        <f t="shared" ca="1" si="45"/>
        <v>0</v>
      </c>
      <c r="AM48" s="383">
        <f ca="1">ROUND(SUM(AM49:AM55),0)</f>
        <v>0</v>
      </c>
      <c r="AN48" s="383">
        <f ca="1">ROUND(SUM(AN49:AN55),0)</f>
        <v>0</v>
      </c>
    </row>
    <row r="49" spans="2:40" s="3" customFormat="1" ht="12.75">
      <c r="B49" s="65" t="s">
        <v>51</v>
      </c>
      <c r="C49" s="485" t="str">
        <f>IF(Kalba="EN",Data2!C$75,Data2!B$75)</f>
        <v>bendra SE naudos komponеntų finansinė išraiška</v>
      </c>
      <c r="D49" s="170">
        <f ca="1">F49+NPV(SDN,G49:INDEX(G49:AJ49,PAL))</f>
        <v>0</v>
      </c>
      <c r="E49" s="170">
        <f t="shared" ref="E49:E55" ca="1" si="47">SUMIF($F$5:$AJ$5,"&lt;="&amp;PAL,$F49:$AJ49)</f>
        <v>0</v>
      </c>
      <c r="F49" s="170">
        <f t="shared" ref="F49:O55" ca="1" si="48">SUM(SavoAdresas,SavoAdresas1,SavoAdresas2,SavoAdresas3)</f>
        <v>0</v>
      </c>
      <c r="G49" s="170">
        <f t="shared" ca="1" si="48"/>
        <v>0</v>
      </c>
      <c r="H49" s="170">
        <f t="shared" ca="1" si="48"/>
        <v>0</v>
      </c>
      <c r="I49" s="170">
        <f t="shared" ca="1" si="48"/>
        <v>0</v>
      </c>
      <c r="J49" s="170">
        <f t="shared" ca="1" si="48"/>
        <v>0</v>
      </c>
      <c r="K49" s="170">
        <f t="shared" ca="1" si="48"/>
        <v>0</v>
      </c>
      <c r="L49" s="170">
        <f t="shared" ca="1" si="48"/>
        <v>0</v>
      </c>
      <c r="M49" s="170">
        <f t="shared" ca="1" si="48"/>
        <v>0</v>
      </c>
      <c r="N49" s="170">
        <f t="shared" ca="1" si="48"/>
        <v>0</v>
      </c>
      <c r="O49" s="170">
        <f t="shared" ca="1" si="48"/>
        <v>0</v>
      </c>
      <c r="P49" s="170">
        <f t="shared" ref="P49:Y55" ca="1" si="49">SUM(SavoAdresas,SavoAdresas1,SavoAdresas2,SavoAdresas3)</f>
        <v>0</v>
      </c>
      <c r="Q49" s="170">
        <f t="shared" ca="1" si="49"/>
        <v>0</v>
      </c>
      <c r="R49" s="170">
        <f t="shared" ca="1" si="49"/>
        <v>0</v>
      </c>
      <c r="S49" s="170">
        <f t="shared" ca="1" si="49"/>
        <v>0</v>
      </c>
      <c r="T49" s="170">
        <f t="shared" ca="1" si="49"/>
        <v>0</v>
      </c>
      <c r="U49" s="170">
        <f t="shared" ca="1" si="49"/>
        <v>0</v>
      </c>
      <c r="V49" s="170">
        <f t="shared" ca="1" si="49"/>
        <v>0</v>
      </c>
      <c r="W49" s="170">
        <f t="shared" ca="1" si="49"/>
        <v>0</v>
      </c>
      <c r="X49" s="170">
        <f t="shared" ca="1" si="49"/>
        <v>0</v>
      </c>
      <c r="Y49" s="170">
        <f t="shared" ca="1" si="49"/>
        <v>0</v>
      </c>
      <c r="Z49" s="170">
        <f t="shared" ref="Z49:AJ55" ca="1" si="50">SUM(SavoAdresas,SavoAdresas1,SavoAdresas2,SavoAdresas3)</f>
        <v>0</v>
      </c>
      <c r="AA49" s="170">
        <f t="shared" ca="1" si="50"/>
        <v>0</v>
      </c>
      <c r="AB49" s="170">
        <f t="shared" ca="1" si="50"/>
        <v>0</v>
      </c>
      <c r="AC49" s="170">
        <f t="shared" ca="1" si="50"/>
        <v>0</v>
      </c>
      <c r="AD49" s="170">
        <f t="shared" ca="1" si="50"/>
        <v>0</v>
      </c>
      <c r="AE49" s="170">
        <f t="shared" ca="1" si="50"/>
        <v>0</v>
      </c>
      <c r="AF49" s="170">
        <f t="shared" ca="1" si="50"/>
        <v>0</v>
      </c>
      <c r="AG49" s="170">
        <f t="shared" ca="1" si="50"/>
        <v>0</v>
      </c>
      <c r="AH49" s="170">
        <f t="shared" ca="1" si="50"/>
        <v>0</v>
      </c>
      <c r="AI49" s="170">
        <f t="shared" ca="1" si="50"/>
        <v>0</v>
      </c>
      <c r="AJ49" s="170">
        <f t="shared" ca="1" si="50"/>
        <v>0</v>
      </c>
      <c r="AM49" s="384">
        <f ca="1">F49+NPV(SDN,G49:INDEX(G49:AJ49,PAL))</f>
        <v>0</v>
      </c>
      <c r="AN49" s="384">
        <f ca="1">F49+NPV(SDN,G49:INDEX(G49:AJ49,PAL))</f>
        <v>0</v>
      </c>
    </row>
    <row r="50" spans="2:40" s="3" customFormat="1" ht="12.75">
      <c r="B50" s="65" t="s">
        <v>52</v>
      </c>
      <c r="C50" s="485" t="str">
        <f>IF(Kalba="EN",Data2!C$75,Data2!B$75)</f>
        <v>bendra SE naudos komponеntų finansinė išraiška</v>
      </c>
      <c r="D50" s="170">
        <f ca="1">F50+NPV(SDN,G50:INDEX(G50:AJ50,PAL))</f>
        <v>0</v>
      </c>
      <c r="E50" s="170">
        <f t="shared" ca="1" si="47"/>
        <v>0</v>
      </c>
      <c r="F50" s="170">
        <f t="shared" ca="1" si="48"/>
        <v>0</v>
      </c>
      <c r="G50" s="170">
        <f t="shared" ca="1" si="48"/>
        <v>0</v>
      </c>
      <c r="H50" s="170">
        <f t="shared" ca="1" si="48"/>
        <v>0</v>
      </c>
      <c r="I50" s="170">
        <f t="shared" ca="1" si="48"/>
        <v>0</v>
      </c>
      <c r="J50" s="170">
        <f t="shared" ca="1" si="48"/>
        <v>0</v>
      </c>
      <c r="K50" s="170">
        <f t="shared" ca="1" si="48"/>
        <v>0</v>
      </c>
      <c r="L50" s="170">
        <f t="shared" ca="1" si="48"/>
        <v>0</v>
      </c>
      <c r="M50" s="170">
        <f t="shared" ca="1" si="48"/>
        <v>0</v>
      </c>
      <c r="N50" s="170">
        <f t="shared" ca="1" si="48"/>
        <v>0</v>
      </c>
      <c r="O50" s="170">
        <f t="shared" ca="1" si="48"/>
        <v>0</v>
      </c>
      <c r="P50" s="170">
        <f t="shared" ca="1" si="49"/>
        <v>0</v>
      </c>
      <c r="Q50" s="170">
        <f t="shared" ca="1" si="49"/>
        <v>0</v>
      </c>
      <c r="R50" s="170">
        <f t="shared" ca="1" si="49"/>
        <v>0</v>
      </c>
      <c r="S50" s="170">
        <f t="shared" ca="1" si="49"/>
        <v>0</v>
      </c>
      <c r="T50" s="170">
        <f t="shared" ca="1" si="49"/>
        <v>0</v>
      </c>
      <c r="U50" s="170">
        <f t="shared" ca="1" si="49"/>
        <v>0</v>
      </c>
      <c r="V50" s="170">
        <f t="shared" ca="1" si="49"/>
        <v>0</v>
      </c>
      <c r="W50" s="170">
        <f t="shared" ca="1" si="49"/>
        <v>0</v>
      </c>
      <c r="X50" s="170">
        <f t="shared" ca="1" si="49"/>
        <v>0</v>
      </c>
      <c r="Y50" s="170">
        <f t="shared" ca="1" si="49"/>
        <v>0</v>
      </c>
      <c r="Z50" s="170">
        <f t="shared" ca="1" si="50"/>
        <v>0</v>
      </c>
      <c r="AA50" s="170">
        <f t="shared" ca="1" si="50"/>
        <v>0</v>
      </c>
      <c r="AB50" s="170">
        <f t="shared" ca="1" si="50"/>
        <v>0</v>
      </c>
      <c r="AC50" s="170">
        <f t="shared" ca="1" si="50"/>
        <v>0</v>
      </c>
      <c r="AD50" s="170">
        <f t="shared" ca="1" si="50"/>
        <v>0</v>
      </c>
      <c r="AE50" s="170">
        <f t="shared" ca="1" si="50"/>
        <v>0</v>
      </c>
      <c r="AF50" s="170">
        <f t="shared" ca="1" si="50"/>
        <v>0</v>
      </c>
      <c r="AG50" s="170">
        <f t="shared" ca="1" si="50"/>
        <v>0</v>
      </c>
      <c r="AH50" s="170">
        <f t="shared" ca="1" si="50"/>
        <v>0</v>
      </c>
      <c r="AI50" s="170">
        <f t="shared" ca="1" si="50"/>
        <v>0</v>
      </c>
      <c r="AJ50" s="170">
        <f t="shared" ca="1" si="50"/>
        <v>0</v>
      </c>
      <c r="AM50" s="384">
        <f ca="1">F50+NPV(SDN,G50:INDEX(G50:AJ50,PAL))</f>
        <v>0</v>
      </c>
      <c r="AN50" s="384">
        <f ca="1">F50+NPV(SDN,G50:INDEX(G50:AJ50,PAL))</f>
        <v>0</v>
      </c>
    </row>
    <row r="51" spans="2:40" s="3" customFormat="1" ht="12.75">
      <c r="B51" s="65" t="s">
        <v>346</v>
      </c>
      <c r="C51" s="485" t="str">
        <f>IF(Kalba="EN",Data2!C$75,Data2!B$75)</f>
        <v>bendra SE naudos komponеntų finansinė išraiška</v>
      </c>
      <c r="D51" s="170">
        <f ca="1">F51+NPV(SDN,G51:INDEX(G51:AJ51,PAL))</f>
        <v>0</v>
      </c>
      <c r="E51" s="170">
        <f t="shared" ca="1" si="47"/>
        <v>0</v>
      </c>
      <c r="F51" s="170">
        <f t="shared" ca="1" si="48"/>
        <v>0</v>
      </c>
      <c r="G51" s="170">
        <f t="shared" ca="1" si="48"/>
        <v>0</v>
      </c>
      <c r="H51" s="170">
        <f t="shared" ca="1" si="48"/>
        <v>0</v>
      </c>
      <c r="I51" s="170">
        <f t="shared" ca="1" si="48"/>
        <v>0</v>
      </c>
      <c r="J51" s="170">
        <f t="shared" ca="1" si="48"/>
        <v>0</v>
      </c>
      <c r="K51" s="170">
        <f t="shared" ca="1" si="48"/>
        <v>0</v>
      </c>
      <c r="L51" s="170">
        <f t="shared" ca="1" si="48"/>
        <v>0</v>
      </c>
      <c r="M51" s="170">
        <f t="shared" ca="1" si="48"/>
        <v>0</v>
      </c>
      <c r="N51" s="170">
        <f t="shared" ca="1" si="48"/>
        <v>0</v>
      </c>
      <c r="O51" s="170">
        <f t="shared" ca="1" si="48"/>
        <v>0</v>
      </c>
      <c r="P51" s="170">
        <f t="shared" ca="1" si="49"/>
        <v>0</v>
      </c>
      <c r="Q51" s="170">
        <f t="shared" ca="1" si="49"/>
        <v>0</v>
      </c>
      <c r="R51" s="170">
        <f t="shared" ca="1" si="49"/>
        <v>0</v>
      </c>
      <c r="S51" s="170">
        <f t="shared" ca="1" si="49"/>
        <v>0</v>
      </c>
      <c r="T51" s="170">
        <f t="shared" ca="1" si="49"/>
        <v>0</v>
      </c>
      <c r="U51" s="170">
        <f t="shared" ca="1" si="49"/>
        <v>0</v>
      </c>
      <c r="V51" s="170">
        <f t="shared" ca="1" si="49"/>
        <v>0</v>
      </c>
      <c r="W51" s="170">
        <f t="shared" ca="1" si="49"/>
        <v>0</v>
      </c>
      <c r="X51" s="170">
        <f t="shared" ca="1" si="49"/>
        <v>0</v>
      </c>
      <c r="Y51" s="170">
        <f t="shared" ca="1" si="49"/>
        <v>0</v>
      </c>
      <c r="Z51" s="170">
        <f t="shared" ca="1" si="50"/>
        <v>0</v>
      </c>
      <c r="AA51" s="170">
        <f t="shared" ca="1" si="50"/>
        <v>0</v>
      </c>
      <c r="AB51" s="170">
        <f t="shared" ca="1" si="50"/>
        <v>0</v>
      </c>
      <c r="AC51" s="170">
        <f t="shared" ca="1" si="50"/>
        <v>0</v>
      </c>
      <c r="AD51" s="170">
        <f t="shared" ca="1" si="50"/>
        <v>0</v>
      </c>
      <c r="AE51" s="170">
        <f t="shared" ca="1" si="50"/>
        <v>0</v>
      </c>
      <c r="AF51" s="170">
        <f t="shared" ca="1" si="50"/>
        <v>0</v>
      </c>
      <c r="AG51" s="170">
        <f t="shared" ca="1" si="50"/>
        <v>0</v>
      </c>
      <c r="AH51" s="170">
        <f t="shared" ca="1" si="50"/>
        <v>0</v>
      </c>
      <c r="AI51" s="170">
        <f t="shared" ca="1" si="50"/>
        <v>0</v>
      </c>
      <c r="AJ51" s="170">
        <f t="shared" ca="1" si="50"/>
        <v>0</v>
      </c>
      <c r="AM51" s="384">
        <f ca="1">F51+NPV(SDN,G51:INDEX(G51:AJ51,PAL))</f>
        <v>0</v>
      </c>
      <c r="AN51" s="384">
        <f ca="1">F51+NPV(SDN,G51:INDEX(G51:AJ51,PAL))</f>
        <v>0</v>
      </c>
    </row>
    <row r="52" spans="2:40" s="3" customFormat="1" ht="12.75">
      <c r="B52" s="65" t="s">
        <v>347</v>
      </c>
      <c r="C52" s="485" t="str">
        <f>IF(Kalba="EN",Data2!C$75,Data2!B$75)</f>
        <v>bendra SE naudos komponеntų finansinė išraiška</v>
      </c>
      <c r="D52" s="170">
        <f ca="1">F52+NPV(SDN,G52:INDEX(G52:AJ52,PAL))</f>
        <v>0</v>
      </c>
      <c r="E52" s="170">
        <f t="shared" ca="1" si="47"/>
        <v>0</v>
      </c>
      <c r="F52" s="170">
        <f t="shared" ca="1" si="48"/>
        <v>0</v>
      </c>
      <c r="G52" s="170">
        <f t="shared" ca="1" si="48"/>
        <v>0</v>
      </c>
      <c r="H52" s="170">
        <f t="shared" ca="1" si="48"/>
        <v>0</v>
      </c>
      <c r="I52" s="170">
        <f t="shared" ca="1" si="48"/>
        <v>0</v>
      </c>
      <c r="J52" s="170">
        <f t="shared" ca="1" si="48"/>
        <v>0</v>
      </c>
      <c r="K52" s="170">
        <f t="shared" ca="1" si="48"/>
        <v>0</v>
      </c>
      <c r="L52" s="170">
        <f t="shared" ca="1" si="48"/>
        <v>0</v>
      </c>
      <c r="M52" s="170">
        <f t="shared" ca="1" si="48"/>
        <v>0</v>
      </c>
      <c r="N52" s="170">
        <f t="shared" ca="1" si="48"/>
        <v>0</v>
      </c>
      <c r="O52" s="170">
        <f t="shared" ca="1" si="48"/>
        <v>0</v>
      </c>
      <c r="P52" s="170">
        <f t="shared" ca="1" si="49"/>
        <v>0</v>
      </c>
      <c r="Q52" s="170">
        <f t="shared" ca="1" si="49"/>
        <v>0</v>
      </c>
      <c r="R52" s="170">
        <f t="shared" ca="1" si="49"/>
        <v>0</v>
      </c>
      <c r="S52" s="170">
        <f t="shared" ca="1" si="49"/>
        <v>0</v>
      </c>
      <c r="T52" s="170">
        <f t="shared" ca="1" si="49"/>
        <v>0</v>
      </c>
      <c r="U52" s="170">
        <f t="shared" ca="1" si="49"/>
        <v>0</v>
      </c>
      <c r="V52" s="170">
        <f t="shared" ca="1" si="49"/>
        <v>0</v>
      </c>
      <c r="W52" s="170">
        <f t="shared" ca="1" si="49"/>
        <v>0</v>
      </c>
      <c r="X52" s="170">
        <f t="shared" ca="1" si="49"/>
        <v>0</v>
      </c>
      <c r="Y52" s="170">
        <f t="shared" ca="1" si="49"/>
        <v>0</v>
      </c>
      <c r="Z52" s="170">
        <f t="shared" ca="1" si="50"/>
        <v>0</v>
      </c>
      <c r="AA52" s="170">
        <f t="shared" ca="1" si="50"/>
        <v>0</v>
      </c>
      <c r="AB52" s="170">
        <f t="shared" ca="1" si="50"/>
        <v>0</v>
      </c>
      <c r="AC52" s="170">
        <f t="shared" ca="1" si="50"/>
        <v>0</v>
      </c>
      <c r="AD52" s="170">
        <f t="shared" ca="1" si="50"/>
        <v>0</v>
      </c>
      <c r="AE52" s="170">
        <f t="shared" ca="1" si="50"/>
        <v>0</v>
      </c>
      <c r="AF52" s="170">
        <f t="shared" ca="1" si="50"/>
        <v>0</v>
      </c>
      <c r="AG52" s="170">
        <f t="shared" ca="1" si="50"/>
        <v>0</v>
      </c>
      <c r="AH52" s="170">
        <f t="shared" ca="1" si="50"/>
        <v>0</v>
      </c>
      <c r="AI52" s="170">
        <f t="shared" ca="1" si="50"/>
        <v>0</v>
      </c>
      <c r="AJ52" s="170">
        <f t="shared" ca="1" si="50"/>
        <v>0</v>
      </c>
      <c r="AM52" s="384">
        <f ca="1">F52+NPV(SDN,G52:INDEX(G52:AJ52,PAL))</f>
        <v>0</v>
      </c>
      <c r="AN52" s="384">
        <f ca="1">F52+NPV(SDN,G52:INDEX(G52:AJ52,PAL))</f>
        <v>0</v>
      </c>
    </row>
    <row r="53" spans="2:40" s="3" customFormat="1" ht="12.75">
      <c r="B53" s="65" t="s">
        <v>348</v>
      </c>
      <c r="C53" s="485" t="str">
        <f>IF(Kalba="EN",Data2!C$75,Data2!B$75)</f>
        <v>bendra SE naudos komponеntų finansinė išraiška</v>
      </c>
      <c r="D53" s="170">
        <f ca="1">F53+NPV(SDN,G53:INDEX(G53:AJ53,PAL))</f>
        <v>0</v>
      </c>
      <c r="E53" s="170">
        <f t="shared" ca="1" si="47"/>
        <v>0</v>
      </c>
      <c r="F53" s="170">
        <f t="shared" ca="1" si="48"/>
        <v>0</v>
      </c>
      <c r="G53" s="170">
        <f t="shared" ca="1" si="48"/>
        <v>0</v>
      </c>
      <c r="H53" s="170">
        <f t="shared" ca="1" si="48"/>
        <v>0</v>
      </c>
      <c r="I53" s="170">
        <f t="shared" ca="1" si="48"/>
        <v>0</v>
      </c>
      <c r="J53" s="170">
        <f t="shared" ca="1" si="48"/>
        <v>0</v>
      </c>
      <c r="K53" s="170">
        <f t="shared" ca="1" si="48"/>
        <v>0</v>
      </c>
      <c r="L53" s="170">
        <f t="shared" ca="1" si="48"/>
        <v>0</v>
      </c>
      <c r="M53" s="170">
        <f t="shared" ca="1" si="48"/>
        <v>0</v>
      </c>
      <c r="N53" s="170">
        <f t="shared" ca="1" si="48"/>
        <v>0</v>
      </c>
      <c r="O53" s="170">
        <f t="shared" ca="1" si="48"/>
        <v>0</v>
      </c>
      <c r="P53" s="170">
        <f t="shared" ca="1" si="49"/>
        <v>0</v>
      </c>
      <c r="Q53" s="170">
        <f t="shared" ca="1" si="49"/>
        <v>0</v>
      </c>
      <c r="R53" s="170">
        <f t="shared" ca="1" si="49"/>
        <v>0</v>
      </c>
      <c r="S53" s="170">
        <f t="shared" ca="1" si="49"/>
        <v>0</v>
      </c>
      <c r="T53" s="170">
        <f t="shared" ca="1" si="49"/>
        <v>0</v>
      </c>
      <c r="U53" s="170">
        <f t="shared" ca="1" si="49"/>
        <v>0</v>
      </c>
      <c r="V53" s="170">
        <f t="shared" ca="1" si="49"/>
        <v>0</v>
      </c>
      <c r="W53" s="170">
        <f t="shared" ca="1" si="49"/>
        <v>0</v>
      </c>
      <c r="X53" s="170">
        <f t="shared" ca="1" si="49"/>
        <v>0</v>
      </c>
      <c r="Y53" s="170">
        <f t="shared" ca="1" si="49"/>
        <v>0</v>
      </c>
      <c r="Z53" s="170">
        <f t="shared" ca="1" si="50"/>
        <v>0</v>
      </c>
      <c r="AA53" s="170">
        <f t="shared" ca="1" si="50"/>
        <v>0</v>
      </c>
      <c r="AB53" s="170">
        <f t="shared" ca="1" si="50"/>
        <v>0</v>
      </c>
      <c r="AC53" s="170">
        <f t="shared" ca="1" si="50"/>
        <v>0</v>
      </c>
      <c r="AD53" s="170">
        <f t="shared" ca="1" si="50"/>
        <v>0</v>
      </c>
      <c r="AE53" s="170">
        <f t="shared" ca="1" si="50"/>
        <v>0</v>
      </c>
      <c r="AF53" s="170">
        <f t="shared" ca="1" si="50"/>
        <v>0</v>
      </c>
      <c r="AG53" s="170">
        <f t="shared" ca="1" si="50"/>
        <v>0</v>
      </c>
      <c r="AH53" s="170">
        <f t="shared" ca="1" si="50"/>
        <v>0</v>
      </c>
      <c r="AI53" s="170">
        <f t="shared" ca="1" si="50"/>
        <v>0</v>
      </c>
      <c r="AJ53" s="170">
        <f t="shared" ca="1" si="50"/>
        <v>0</v>
      </c>
      <c r="AM53" s="384">
        <f ca="1">F53+NPV(SDN,G53:INDEX(G53:AJ53,PAL))</f>
        <v>0</v>
      </c>
      <c r="AN53" s="384">
        <f ca="1">F53+NPV(SDN,G53:INDEX(G53:AJ53,PAL))</f>
        <v>0</v>
      </c>
    </row>
    <row r="54" spans="2:40" s="3" customFormat="1" ht="12.75">
      <c r="B54" s="65" t="s">
        <v>349</v>
      </c>
      <c r="C54" s="485" t="str">
        <f>IF(Kalba="EN",Data2!C$75,Data2!B$75)</f>
        <v>bendra SE naudos komponеntų finansinė išraiška</v>
      </c>
      <c r="D54" s="170">
        <f ca="1">F54+NPV(SDN,G54:INDEX(G54:AJ54,PAL))</f>
        <v>0</v>
      </c>
      <c r="E54" s="170">
        <f t="shared" ca="1" si="47"/>
        <v>0</v>
      </c>
      <c r="F54" s="170">
        <f t="shared" ca="1" si="48"/>
        <v>0</v>
      </c>
      <c r="G54" s="170">
        <f t="shared" ca="1" si="48"/>
        <v>0</v>
      </c>
      <c r="H54" s="170">
        <f t="shared" ca="1" si="48"/>
        <v>0</v>
      </c>
      <c r="I54" s="170">
        <f t="shared" ca="1" si="48"/>
        <v>0</v>
      </c>
      <c r="J54" s="170">
        <f t="shared" ca="1" si="48"/>
        <v>0</v>
      </c>
      <c r="K54" s="170">
        <f t="shared" ca="1" si="48"/>
        <v>0</v>
      </c>
      <c r="L54" s="170">
        <f t="shared" ca="1" si="48"/>
        <v>0</v>
      </c>
      <c r="M54" s="170">
        <f t="shared" ca="1" si="48"/>
        <v>0</v>
      </c>
      <c r="N54" s="170">
        <f t="shared" ca="1" si="48"/>
        <v>0</v>
      </c>
      <c r="O54" s="170">
        <f t="shared" ca="1" si="48"/>
        <v>0</v>
      </c>
      <c r="P54" s="170">
        <f t="shared" ca="1" si="49"/>
        <v>0</v>
      </c>
      <c r="Q54" s="170">
        <f t="shared" ca="1" si="49"/>
        <v>0</v>
      </c>
      <c r="R54" s="170">
        <f t="shared" ca="1" si="49"/>
        <v>0</v>
      </c>
      <c r="S54" s="170">
        <f t="shared" ca="1" si="49"/>
        <v>0</v>
      </c>
      <c r="T54" s="170">
        <f t="shared" ca="1" si="49"/>
        <v>0</v>
      </c>
      <c r="U54" s="170">
        <f t="shared" ca="1" si="49"/>
        <v>0</v>
      </c>
      <c r="V54" s="170">
        <f t="shared" ca="1" si="49"/>
        <v>0</v>
      </c>
      <c r="W54" s="170">
        <f t="shared" ca="1" si="49"/>
        <v>0</v>
      </c>
      <c r="X54" s="170">
        <f t="shared" ca="1" si="49"/>
        <v>0</v>
      </c>
      <c r="Y54" s="170">
        <f t="shared" ca="1" si="49"/>
        <v>0</v>
      </c>
      <c r="Z54" s="170">
        <f t="shared" ca="1" si="50"/>
        <v>0</v>
      </c>
      <c r="AA54" s="170">
        <f t="shared" ca="1" si="50"/>
        <v>0</v>
      </c>
      <c r="AB54" s="170">
        <f t="shared" ca="1" si="50"/>
        <v>0</v>
      </c>
      <c r="AC54" s="170">
        <f t="shared" ca="1" si="50"/>
        <v>0</v>
      </c>
      <c r="AD54" s="170">
        <f t="shared" ca="1" si="50"/>
        <v>0</v>
      </c>
      <c r="AE54" s="170">
        <f t="shared" ca="1" si="50"/>
        <v>0</v>
      </c>
      <c r="AF54" s="170">
        <f t="shared" ca="1" si="50"/>
        <v>0</v>
      </c>
      <c r="AG54" s="170">
        <f t="shared" ca="1" si="50"/>
        <v>0</v>
      </c>
      <c r="AH54" s="170">
        <f t="shared" ca="1" si="50"/>
        <v>0</v>
      </c>
      <c r="AI54" s="170">
        <f t="shared" ca="1" si="50"/>
        <v>0</v>
      </c>
      <c r="AJ54" s="170">
        <f t="shared" ca="1" si="50"/>
        <v>0</v>
      </c>
      <c r="AM54" s="384">
        <f ca="1">F54+NPV(SDN,G54:INDEX(G54:AJ54,PAL))</f>
        <v>0</v>
      </c>
      <c r="AN54" s="384">
        <f ca="1">F54+NPV(SDN,G54:INDEX(G54:AJ54,PAL))</f>
        <v>0</v>
      </c>
    </row>
    <row r="55" spans="2:40" s="3" customFormat="1" ht="12.75">
      <c r="B55" s="65" t="s">
        <v>350</v>
      </c>
      <c r="C55" s="485" t="str">
        <f>IF(Kalba="EN",Data2!C$75,Data2!B$75)</f>
        <v>bendra SE naudos komponеntų finansinė išraiška</v>
      </c>
      <c r="D55" s="170">
        <f ca="1">F55+NPV(SDN,G55:INDEX(G55:AJ55,PAL))</f>
        <v>0</v>
      </c>
      <c r="E55" s="170">
        <f t="shared" ca="1" si="47"/>
        <v>0</v>
      </c>
      <c r="F55" s="170">
        <f t="shared" ca="1" si="48"/>
        <v>0</v>
      </c>
      <c r="G55" s="170">
        <f t="shared" ca="1" si="48"/>
        <v>0</v>
      </c>
      <c r="H55" s="170">
        <f t="shared" ca="1" si="48"/>
        <v>0</v>
      </c>
      <c r="I55" s="170">
        <f t="shared" ca="1" si="48"/>
        <v>0</v>
      </c>
      <c r="J55" s="170">
        <f t="shared" ca="1" si="48"/>
        <v>0</v>
      </c>
      <c r="K55" s="170">
        <f t="shared" ca="1" si="48"/>
        <v>0</v>
      </c>
      <c r="L55" s="170">
        <f t="shared" ca="1" si="48"/>
        <v>0</v>
      </c>
      <c r="M55" s="170">
        <f t="shared" ca="1" si="48"/>
        <v>0</v>
      </c>
      <c r="N55" s="170">
        <f t="shared" ca="1" si="48"/>
        <v>0</v>
      </c>
      <c r="O55" s="170">
        <f t="shared" ca="1" si="48"/>
        <v>0</v>
      </c>
      <c r="P55" s="170">
        <f t="shared" ca="1" si="49"/>
        <v>0</v>
      </c>
      <c r="Q55" s="170">
        <f t="shared" ca="1" si="49"/>
        <v>0</v>
      </c>
      <c r="R55" s="170">
        <f t="shared" ca="1" si="49"/>
        <v>0</v>
      </c>
      <c r="S55" s="170">
        <f t="shared" ca="1" si="49"/>
        <v>0</v>
      </c>
      <c r="T55" s="170">
        <f t="shared" ca="1" si="49"/>
        <v>0</v>
      </c>
      <c r="U55" s="170">
        <f t="shared" ca="1" si="49"/>
        <v>0</v>
      </c>
      <c r="V55" s="170">
        <f t="shared" ca="1" si="49"/>
        <v>0</v>
      </c>
      <c r="W55" s="170">
        <f t="shared" ca="1" si="49"/>
        <v>0</v>
      </c>
      <c r="X55" s="170">
        <f t="shared" ca="1" si="49"/>
        <v>0</v>
      </c>
      <c r="Y55" s="170">
        <f t="shared" ca="1" si="49"/>
        <v>0</v>
      </c>
      <c r="Z55" s="170">
        <f t="shared" ca="1" si="50"/>
        <v>0</v>
      </c>
      <c r="AA55" s="170">
        <f t="shared" ca="1" si="50"/>
        <v>0</v>
      </c>
      <c r="AB55" s="170">
        <f t="shared" ca="1" si="50"/>
        <v>0</v>
      </c>
      <c r="AC55" s="170">
        <f t="shared" ca="1" si="50"/>
        <v>0</v>
      </c>
      <c r="AD55" s="170">
        <f t="shared" ca="1" si="50"/>
        <v>0</v>
      </c>
      <c r="AE55" s="170">
        <f t="shared" ca="1" si="50"/>
        <v>0</v>
      </c>
      <c r="AF55" s="170">
        <f t="shared" ca="1" si="50"/>
        <v>0</v>
      </c>
      <c r="AG55" s="170">
        <f t="shared" ca="1" si="50"/>
        <v>0</v>
      </c>
      <c r="AH55" s="170">
        <f t="shared" ca="1" si="50"/>
        <v>0</v>
      </c>
      <c r="AI55" s="170">
        <f t="shared" ca="1" si="50"/>
        <v>0</v>
      </c>
      <c r="AJ55" s="170">
        <f t="shared" ca="1" si="50"/>
        <v>0</v>
      </c>
      <c r="AM55" s="384">
        <f ca="1">F55+NPV(SDN,G55:INDEX(G55:AJ55,PAL))</f>
        <v>0</v>
      </c>
      <c r="AN55" s="384">
        <f ca="1">F55+NPV(SDN,G55:INDEX(G55:AJ55,PAL))</f>
        <v>0</v>
      </c>
    </row>
    <row r="56" spans="2:40" s="3" customFormat="1" ht="12.75">
      <c r="B56" s="67" t="s">
        <v>53</v>
      </c>
      <c r="C56" s="181" t="str">
        <f>IF(Kalba="EN",Data2!C76,Data2!B76)</f>
        <v>SE žala</v>
      </c>
      <c r="D56" s="171">
        <f t="shared" ref="D56:AJ56" ca="1" si="51">ROUND(SUM(D57:D59),0)</f>
        <v>0</v>
      </c>
      <c r="E56" s="171">
        <f t="shared" ca="1" si="51"/>
        <v>0</v>
      </c>
      <c r="F56" s="171">
        <f t="shared" ca="1" si="51"/>
        <v>0</v>
      </c>
      <c r="G56" s="171">
        <f t="shared" ref="G56" ca="1" si="52">ROUND(SUM(G57:G59),0)</f>
        <v>0</v>
      </c>
      <c r="H56" s="171">
        <f t="shared" ca="1" si="51"/>
        <v>0</v>
      </c>
      <c r="I56" s="171">
        <f t="shared" ca="1" si="51"/>
        <v>0</v>
      </c>
      <c r="J56" s="171">
        <f t="shared" ca="1" si="51"/>
        <v>0</v>
      </c>
      <c r="K56" s="171">
        <f t="shared" ca="1" si="51"/>
        <v>0</v>
      </c>
      <c r="L56" s="171">
        <f t="shared" ca="1" si="51"/>
        <v>0</v>
      </c>
      <c r="M56" s="171">
        <f t="shared" ca="1" si="51"/>
        <v>0</v>
      </c>
      <c r="N56" s="171">
        <f t="shared" ca="1" si="51"/>
        <v>0</v>
      </c>
      <c r="O56" s="171">
        <f t="shared" ca="1" si="51"/>
        <v>0</v>
      </c>
      <c r="P56" s="171">
        <f t="shared" ca="1" si="51"/>
        <v>0</v>
      </c>
      <c r="Q56" s="171">
        <f t="shared" ca="1" si="51"/>
        <v>0</v>
      </c>
      <c r="R56" s="171">
        <f t="shared" ca="1" si="51"/>
        <v>0</v>
      </c>
      <c r="S56" s="171">
        <f t="shared" ca="1" si="51"/>
        <v>0</v>
      </c>
      <c r="T56" s="171">
        <f t="shared" ca="1" si="51"/>
        <v>0</v>
      </c>
      <c r="U56" s="171">
        <f t="shared" ca="1" si="51"/>
        <v>0</v>
      </c>
      <c r="V56" s="171">
        <f t="shared" ca="1" si="51"/>
        <v>0</v>
      </c>
      <c r="W56" s="171">
        <f t="shared" ca="1" si="51"/>
        <v>0</v>
      </c>
      <c r="X56" s="171">
        <f t="shared" ca="1" si="51"/>
        <v>0</v>
      </c>
      <c r="Y56" s="171">
        <f t="shared" ca="1" si="51"/>
        <v>0</v>
      </c>
      <c r="Z56" s="171">
        <f t="shared" ca="1" si="51"/>
        <v>0</v>
      </c>
      <c r="AA56" s="171">
        <f t="shared" ca="1" si="51"/>
        <v>0</v>
      </c>
      <c r="AB56" s="171">
        <f t="shared" ca="1" si="51"/>
        <v>0</v>
      </c>
      <c r="AC56" s="171">
        <f t="shared" ca="1" si="51"/>
        <v>0</v>
      </c>
      <c r="AD56" s="171">
        <f t="shared" ca="1" si="51"/>
        <v>0</v>
      </c>
      <c r="AE56" s="171">
        <f t="shared" ca="1" si="51"/>
        <v>0</v>
      </c>
      <c r="AF56" s="171">
        <f t="shared" ca="1" si="51"/>
        <v>0</v>
      </c>
      <c r="AG56" s="171">
        <f t="shared" ca="1" si="51"/>
        <v>0</v>
      </c>
      <c r="AH56" s="171">
        <f t="shared" ca="1" si="51"/>
        <v>0</v>
      </c>
      <c r="AI56" s="171">
        <f t="shared" ca="1" si="51"/>
        <v>0</v>
      </c>
      <c r="AJ56" s="171">
        <f t="shared" ca="1" si="51"/>
        <v>0</v>
      </c>
      <c r="AM56" s="383">
        <f ca="1">ROUND(SUM(AM57:AM59),0)</f>
        <v>0</v>
      </c>
      <c r="AN56" s="383">
        <f ca="1">F56+NPV(SDN,G56:INDEX(G56:AJ56,PAL))</f>
        <v>0</v>
      </c>
    </row>
    <row r="57" spans="2:40" s="3" customFormat="1" ht="12.75">
      <c r="B57" s="65" t="s">
        <v>351</v>
      </c>
      <c r="C57" s="485" t="str">
        <f>IF(Kalba="EN",Data2!C$78,Data2!B$78)</f>
        <v>bendra SE žalos komponеntų finansinė išraiška</v>
      </c>
      <c r="D57" s="170">
        <f ca="1">F57+NPV(SDN,G57:INDEX(G57:AJ57,PAL))</f>
        <v>0</v>
      </c>
      <c r="E57" s="170">
        <f ca="1">SUMIF($F$5:$AJ$5,"&lt;="&amp;PAL,$F57:$AJ57)</f>
        <v>0</v>
      </c>
      <c r="F57" s="170">
        <f t="shared" ref="F57:O59" ca="1" si="53">SUM(SavoAdresas,SavoAdresas1,SavoAdresas2,SavoAdresas3)</f>
        <v>0</v>
      </c>
      <c r="G57" s="170">
        <f t="shared" ca="1" si="53"/>
        <v>0</v>
      </c>
      <c r="H57" s="170">
        <f t="shared" ca="1" si="53"/>
        <v>0</v>
      </c>
      <c r="I57" s="170">
        <f t="shared" ca="1" si="53"/>
        <v>0</v>
      </c>
      <c r="J57" s="170">
        <f t="shared" ca="1" si="53"/>
        <v>0</v>
      </c>
      <c r="K57" s="170">
        <f t="shared" ca="1" si="53"/>
        <v>0</v>
      </c>
      <c r="L57" s="170">
        <f t="shared" ca="1" si="53"/>
        <v>0</v>
      </c>
      <c r="M57" s="170">
        <f t="shared" ca="1" si="53"/>
        <v>0</v>
      </c>
      <c r="N57" s="170">
        <f t="shared" ca="1" si="53"/>
        <v>0</v>
      </c>
      <c r="O57" s="170">
        <f t="shared" ca="1" si="53"/>
        <v>0</v>
      </c>
      <c r="P57" s="170">
        <f t="shared" ref="P57:Y59" ca="1" si="54">SUM(SavoAdresas,SavoAdresas1,SavoAdresas2,SavoAdresas3)</f>
        <v>0</v>
      </c>
      <c r="Q57" s="170">
        <f t="shared" ca="1" si="54"/>
        <v>0</v>
      </c>
      <c r="R57" s="170">
        <f t="shared" ca="1" si="54"/>
        <v>0</v>
      </c>
      <c r="S57" s="170">
        <f t="shared" ca="1" si="54"/>
        <v>0</v>
      </c>
      <c r="T57" s="170">
        <f t="shared" ca="1" si="54"/>
        <v>0</v>
      </c>
      <c r="U57" s="170">
        <f t="shared" ca="1" si="54"/>
        <v>0</v>
      </c>
      <c r="V57" s="170">
        <f t="shared" ca="1" si="54"/>
        <v>0</v>
      </c>
      <c r="W57" s="170">
        <f t="shared" ca="1" si="54"/>
        <v>0</v>
      </c>
      <c r="X57" s="170">
        <f t="shared" ca="1" si="54"/>
        <v>0</v>
      </c>
      <c r="Y57" s="170">
        <f t="shared" ca="1" si="54"/>
        <v>0</v>
      </c>
      <c r="Z57" s="170">
        <f t="shared" ref="Z57:AJ59" ca="1" si="55">SUM(SavoAdresas,SavoAdresas1,SavoAdresas2,SavoAdresas3)</f>
        <v>0</v>
      </c>
      <c r="AA57" s="170">
        <f t="shared" ca="1" si="55"/>
        <v>0</v>
      </c>
      <c r="AB57" s="170">
        <f t="shared" ca="1" si="55"/>
        <v>0</v>
      </c>
      <c r="AC57" s="170">
        <f t="shared" ca="1" si="55"/>
        <v>0</v>
      </c>
      <c r="AD57" s="170">
        <f t="shared" ca="1" si="55"/>
        <v>0</v>
      </c>
      <c r="AE57" s="170">
        <f t="shared" ca="1" si="55"/>
        <v>0</v>
      </c>
      <c r="AF57" s="170">
        <f t="shared" ca="1" si="55"/>
        <v>0</v>
      </c>
      <c r="AG57" s="170">
        <f t="shared" ca="1" si="55"/>
        <v>0</v>
      </c>
      <c r="AH57" s="170">
        <f t="shared" ca="1" si="55"/>
        <v>0</v>
      </c>
      <c r="AI57" s="170">
        <f t="shared" ca="1" si="55"/>
        <v>0</v>
      </c>
      <c r="AJ57" s="170">
        <f t="shared" ca="1" si="55"/>
        <v>0</v>
      </c>
      <c r="AM57" s="384">
        <f ca="1">F57+NPV(SDN,G57:INDEX(G57:AJ57,PAL))</f>
        <v>0</v>
      </c>
      <c r="AN57" s="384">
        <f ca="1">F57+NPV(SDN,G57:INDEX(G57:AJ57,PAL))</f>
        <v>0</v>
      </c>
    </row>
    <row r="58" spans="2:40" s="3" customFormat="1" ht="12.75">
      <c r="B58" s="65" t="s">
        <v>352</v>
      </c>
      <c r="C58" s="485" t="str">
        <f>IF(Kalba="EN",Data2!C$78,Data2!B$78)</f>
        <v>bendra SE žalos komponеntų finansinė išraiška</v>
      </c>
      <c r="D58" s="170">
        <f ca="1">F58+NPV(SDN,G58:INDEX(G58:AJ58,PAL))</f>
        <v>0</v>
      </c>
      <c r="E58" s="170">
        <f ca="1">SUMIF($F$5:$AJ$5,"&lt;="&amp;PAL,$F58:$AJ58)</f>
        <v>0</v>
      </c>
      <c r="F58" s="170">
        <f t="shared" ca="1" si="53"/>
        <v>0</v>
      </c>
      <c r="G58" s="170">
        <f t="shared" ca="1" si="53"/>
        <v>0</v>
      </c>
      <c r="H58" s="170">
        <f t="shared" ca="1" si="53"/>
        <v>0</v>
      </c>
      <c r="I58" s="170">
        <f t="shared" ca="1" si="53"/>
        <v>0</v>
      </c>
      <c r="J58" s="170">
        <f t="shared" ca="1" si="53"/>
        <v>0</v>
      </c>
      <c r="K58" s="170">
        <f t="shared" ca="1" si="53"/>
        <v>0</v>
      </c>
      <c r="L58" s="170">
        <f t="shared" ca="1" si="53"/>
        <v>0</v>
      </c>
      <c r="M58" s="170">
        <f t="shared" ca="1" si="53"/>
        <v>0</v>
      </c>
      <c r="N58" s="170">
        <f t="shared" ca="1" si="53"/>
        <v>0</v>
      </c>
      <c r="O58" s="170">
        <f t="shared" ca="1" si="53"/>
        <v>0</v>
      </c>
      <c r="P58" s="170">
        <f t="shared" ca="1" si="54"/>
        <v>0</v>
      </c>
      <c r="Q58" s="170">
        <f t="shared" ca="1" si="54"/>
        <v>0</v>
      </c>
      <c r="R58" s="170">
        <f t="shared" ca="1" si="54"/>
        <v>0</v>
      </c>
      <c r="S58" s="170">
        <f t="shared" ca="1" si="54"/>
        <v>0</v>
      </c>
      <c r="T58" s="170">
        <f t="shared" ca="1" si="54"/>
        <v>0</v>
      </c>
      <c r="U58" s="170">
        <f t="shared" ca="1" si="54"/>
        <v>0</v>
      </c>
      <c r="V58" s="170">
        <f t="shared" ca="1" si="54"/>
        <v>0</v>
      </c>
      <c r="W58" s="170">
        <f t="shared" ca="1" si="54"/>
        <v>0</v>
      </c>
      <c r="X58" s="170">
        <f t="shared" ca="1" si="54"/>
        <v>0</v>
      </c>
      <c r="Y58" s="170">
        <f t="shared" ca="1" si="54"/>
        <v>0</v>
      </c>
      <c r="Z58" s="170">
        <f t="shared" ca="1" si="55"/>
        <v>0</v>
      </c>
      <c r="AA58" s="170">
        <f t="shared" ca="1" si="55"/>
        <v>0</v>
      </c>
      <c r="AB58" s="170">
        <f t="shared" ca="1" si="55"/>
        <v>0</v>
      </c>
      <c r="AC58" s="170">
        <f t="shared" ca="1" si="55"/>
        <v>0</v>
      </c>
      <c r="AD58" s="170">
        <f t="shared" ca="1" si="55"/>
        <v>0</v>
      </c>
      <c r="AE58" s="170">
        <f t="shared" ca="1" si="55"/>
        <v>0</v>
      </c>
      <c r="AF58" s="170">
        <f t="shared" ca="1" si="55"/>
        <v>0</v>
      </c>
      <c r="AG58" s="170">
        <f t="shared" ca="1" si="55"/>
        <v>0</v>
      </c>
      <c r="AH58" s="170">
        <f t="shared" ca="1" si="55"/>
        <v>0</v>
      </c>
      <c r="AI58" s="170">
        <f t="shared" ca="1" si="55"/>
        <v>0</v>
      </c>
      <c r="AJ58" s="170">
        <f t="shared" ca="1" si="55"/>
        <v>0</v>
      </c>
      <c r="AM58" s="384">
        <f ca="1">F58+NPV(SDN,G58:INDEX(G58:AJ58,PAL))</f>
        <v>0</v>
      </c>
      <c r="AN58" s="384">
        <f ca="1">F58+NPV(SDN,G58:INDEX(G58:AJ58,PAL))</f>
        <v>0</v>
      </c>
    </row>
    <row r="59" spans="2:40" s="3" customFormat="1" ht="13.5" thickBot="1">
      <c r="B59" s="65" t="s">
        <v>353</v>
      </c>
      <c r="C59" s="485" t="str">
        <f>IF(Kalba="EN",Data2!C$78,Data2!B$78)</f>
        <v>bendra SE žalos komponеntų finansinė išraiška</v>
      </c>
      <c r="D59" s="170">
        <f ca="1">F59+NPV(SDN,G59:INDEX(G59:AJ59,PAL))</f>
        <v>0</v>
      </c>
      <c r="E59" s="170">
        <f ca="1">SUMIF($F$5:$AJ$5,"&lt;="&amp;PAL,$F59:$AJ59)</f>
        <v>0</v>
      </c>
      <c r="F59" s="170">
        <f t="shared" ca="1" si="53"/>
        <v>0</v>
      </c>
      <c r="G59" s="170">
        <f t="shared" ca="1" si="53"/>
        <v>0</v>
      </c>
      <c r="H59" s="170">
        <f t="shared" ca="1" si="53"/>
        <v>0</v>
      </c>
      <c r="I59" s="170">
        <f t="shared" ca="1" si="53"/>
        <v>0</v>
      </c>
      <c r="J59" s="170">
        <f t="shared" ca="1" si="53"/>
        <v>0</v>
      </c>
      <c r="K59" s="170">
        <f t="shared" ca="1" si="53"/>
        <v>0</v>
      </c>
      <c r="L59" s="170">
        <f t="shared" ca="1" si="53"/>
        <v>0</v>
      </c>
      <c r="M59" s="170">
        <f t="shared" ca="1" si="53"/>
        <v>0</v>
      </c>
      <c r="N59" s="170">
        <f t="shared" ca="1" si="53"/>
        <v>0</v>
      </c>
      <c r="O59" s="170">
        <f t="shared" ca="1" si="53"/>
        <v>0</v>
      </c>
      <c r="P59" s="170">
        <f t="shared" ca="1" si="54"/>
        <v>0</v>
      </c>
      <c r="Q59" s="170">
        <f t="shared" ca="1" si="54"/>
        <v>0</v>
      </c>
      <c r="R59" s="170">
        <f t="shared" ca="1" si="54"/>
        <v>0</v>
      </c>
      <c r="S59" s="170">
        <f t="shared" ca="1" si="54"/>
        <v>0</v>
      </c>
      <c r="T59" s="170">
        <f t="shared" ca="1" si="54"/>
        <v>0</v>
      </c>
      <c r="U59" s="170">
        <f t="shared" ca="1" si="54"/>
        <v>0</v>
      </c>
      <c r="V59" s="170">
        <f t="shared" ca="1" si="54"/>
        <v>0</v>
      </c>
      <c r="W59" s="170">
        <f t="shared" ca="1" si="54"/>
        <v>0</v>
      </c>
      <c r="X59" s="170">
        <f t="shared" ca="1" si="54"/>
        <v>0</v>
      </c>
      <c r="Y59" s="170">
        <f t="shared" ca="1" si="54"/>
        <v>0</v>
      </c>
      <c r="Z59" s="170">
        <f t="shared" ca="1" si="55"/>
        <v>0</v>
      </c>
      <c r="AA59" s="170">
        <f t="shared" ca="1" si="55"/>
        <v>0</v>
      </c>
      <c r="AB59" s="170">
        <f t="shared" ca="1" si="55"/>
        <v>0</v>
      </c>
      <c r="AC59" s="170">
        <f t="shared" ca="1" si="55"/>
        <v>0</v>
      </c>
      <c r="AD59" s="170">
        <f t="shared" ca="1" si="55"/>
        <v>0</v>
      </c>
      <c r="AE59" s="170">
        <f t="shared" ca="1" si="55"/>
        <v>0</v>
      </c>
      <c r="AF59" s="170">
        <f t="shared" ca="1" si="55"/>
        <v>0</v>
      </c>
      <c r="AG59" s="170">
        <f t="shared" ca="1" si="55"/>
        <v>0</v>
      </c>
      <c r="AH59" s="170">
        <f t="shared" ca="1" si="55"/>
        <v>0</v>
      </c>
      <c r="AI59" s="170">
        <f t="shared" ca="1" si="55"/>
        <v>0</v>
      </c>
      <c r="AJ59" s="170">
        <f t="shared" ca="1" si="55"/>
        <v>0</v>
      </c>
      <c r="AM59" s="395">
        <f ca="1">F59+NPV(SDN,G59:INDEX(G59:AJ59,PAL))</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0" s="3" customFormat="1" ht="12.75">
      <c r="C61" s="405" t="str">
        <f>IF(Kalba="EN",Data2!C79,Data2!B79)</f>
        <v>Finansinės analizės (FA) rodiklių apskaičiavimas</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2:40" s="3" customFormat="1" ht="12.75">
      <c r="C62" s="69" t="str">
        <f>IF(Kalba="EN",Data2!C80,Data2!B80)</f>
        <v>FA rodiklių investicijoms lėšų srautas (realiąja išraiška)</v>
      </c>
      <c r="D62" s="70"/>
      <c r="E62" s="70"/>
      <c r="F62" s="66">
        <f t="shared" ref="F62:AJ62" ca="1" si="56">ROUND(SUM(F16:F17)-SUM(F7,F22),0)</f>
        <v>0</v>
      </c>
      <c r="G62" s="66">
        <f t="shared" ca="1" si="56"/>
        <v>0</v>
      </c>
      <c r="H62" s="66">
        <f t="shared" ca="1" si="56"/>
        <v>0</v>
      </c>
      <c r="I62" s="66">
        <f t="shared" ca="1" si="56"/>
        <v>0</v>
      </c>
      <c r="J62" s="66">
        <f t="shared" ca="1" si="56"/>
        <v>0</v>
      </c>
      <c r="K62" s="66">
        <f t="shared" ca="1" si="56"/>
        <v>0</v>
      </c>
      <c r="L62" s="66">
        <f t="shared" ca="1" si="56"/>
        <v>0</v>
      </c>
      <c r="M62" s="66">
        <f t="shared" ca="1" si="56"/>
        <v>0</v>
      </c>
      <c r="N62" s="66">
        <f t="shared" ca="1" si="56"/>
        <v>0</v>
      </c>
      <c r="O62" s="66">
        <f t="shared" ca="1" si="56"/>
        <v>0</v>
      </c>
      <c r="P62" s="66">
        <f t="shared" ca="1" si="56"/>
        <v>0</v>
      </c>
      <c r="Q62" s="66">
        <f t="shared" ca="1" si="56"/>
        <v>0</v>
      </c>
      <c r="R62" s="66">
        <f t="shared" ca="1" si="56"/>
        <v>0</v>
      </c>
      <c r="S62" s="66">
        <f t="shared" ca="1" si="56"/>
        <v>0</v>
      </c>
      <c r="T62" s="66">
        <f t="shared" ca="1" si="56"/>
        <v>0</v>
      </c>
      <c r="U62" s="66">
        <f t="shared" ca="1" si="56"/>
        <v>0</v>
      </c>
      <c r="V62" s="66">
        <f t="shared" ca="1" si="56"/>
        <v>0</v>
      </c>
      <c r="W62" s="66">
        <f t="shared" ca="1" si="56"/>
        <v>0</v>
      </c>
      <c r="X62" s="66">
        <f t="shared" ca="1" si="56"/>
        <v>0</v>
      </c>
      <c r="Y62" s="66">
        <f t="shared" ca="1" si="56"/>
        <v>0</v>
      </c>
      <c r="Z62" s="66">
        <f t="shared" ca="1" si="56"/>
        <v>0</v>
      </c>
      <c r="AA62" s="66">
        <f t="shared" ca="1" si="56"/>
        <v>0</v>
      </c>
      <c r="AB62" s="66">
        <f t="shared" ca="1" si="56"/>
        <v>0</v>
      </c>
      <c r="AC62" s="66">
        <f t="shared" ca="1" si="56"/>
        <v>0</v>
      </c>
      <c r="AD62" s="66">
        <f t="shared" ca="1" si="56"/>
        <v>0</v>
      </c>
      <c r="AE62" s="66">
        <f t="shared" ca="1" si="56"/>
        <v>0</v>
      </c>
      <c r="AF62" s="66">
        <f t="shared" ca="1" si="56"/>
        <v>0</v>
      </c>
      <c r="AG62" s="66">
        <f t="shared" ca="1" si="56"/>
        <v>0</v>
      </c>
      <c r="AH62" s="66">
        <f t="shared" ca="1" si="56"/>
        <v>0</v>
      </c>
      <c r="AI62" s="66">
        <f t="shared" ca="1" si="56"/>
        <v>0</v>
      </c>
      <c r="AJ62" s="66">
        <f t="shared" ca="1" si="56"/>
        <v>0</v>
      </c>
    </row>
    <row r="63" spans="2:40" s="3" customFormat="1" ht="12.75">
      <c r="C63" s="69" t="str">
        <f>IF(Kalba="EN",Data2!C82,Data2!B82)</f>
        <v>Suminis finansinio gyvybingumo lėšų srautas (realiąja išraiška)</v>
      </c>
      <c r="D63" s="71"/>
      <c r="E63" s="71"/>
      <c r="F63" s="66">
        <f ca="1">ROUND(SUM(F17,F35)-SUM(F7,F21,F30),0)</f>
        <v>0</v>
      </c>
      <c r="G63" s="66">
        <f t="shared" ref="G63:AJ63" ca="1" si="57">ROUND(SUM(G17,G35)-SUM(G7,G21,G30)+F63,0)</f>
        <v>0</v>
      </c>
      <c r="H63" s="66">
        <f t="shared" ca="1" si="57"/>
        <v>0</v>
      </c>
      <c r="I63" s="66">
        <f t="shared" ca="1" si="57"/>
        <v>0</v>
      </c>
      <c r="J63" s="66">
        <f t="shared" ca="1" si="57"/>
        <v>0</v>
      </c>
      <c r="K63" s="66">
        <f t="shared" ca="1" si="57"/>
        <v>0</v>
      </c>
      <c r="L63" s="66">
        <f t="shared" ca="1" si="57"/>
        <v>0</v>
      </c>
      <c r="M63" s="66">
        <f t="shared" ca="1" si="57"/>
        <v>0</v>
      </c>
      <c r="N63" s="66">
        <f t="shared" ca="1" si="57"/>
        <v>0</v>
      </c>
      <c r="O63" s="66">
        <f t="shared" ca="1" si="57"/>
        <v>0</v>
      </c>
      <c r="P63" s="66">
        <f t="shared" ca="1" si="57"/>
        <v>0</v>
      </c>
      <c r="Q63" s="66">
        <f t="shared" ca="1" si="57"/>
        <v>0</v>
      </c>
      <c r="R63" s="66">
        <f t="shared" ca="1" si="57"/>
        <v>0</v>
      </c>
      <c r="S63" s="66">
        <f t="shared" ca="1" si="57"/>
        <v>0</v>
      </c>
      <c r="T63" s="66">
        <f t="shared" ca="1" si="57"/>
        <v>0</v>
      </c>
      <c r="U63" s="66">
        <f t="shared" ca="1" si="57"/>
        <v>0</v>
      </c>
      <c r="V63" s="66">
        <f t="shared" ca="1" si="57"/>
        <v>0</v>
      </c>
      <c r="W63" s="66">
        <f t="shared" ca="1" si="57"/>
        <v>0</v>
      </c>
      <c r="X63" s="66">
        <f t="shared" ca="1" si="57"/>
        <v>0</v>
      </c>
      <c r="Y63" s="66">
        <f t="shared" ca="1" si="57"/>
        <v>0</v>
      </c>
      <c r="Z63" s="66">
        <f t="shared" ca="1" si="57"/>
        <v>0</v>
      </c>
      <c r="AA63" s="66">
        <f t="shared" ca="1" si="57"/>
        <v>0</v>
      </c>
      <c r="AB63" s="66">
        <f t="shared" ca="1" si="57"/>
        <v>0</v>
      </c>
      <c r="AC63" s="66">
        <f t="shared" ca="1" si="57"/>
        <v>0</v>
      </c>
      <c r="AD63" s="66">
        <f t="shared" ca="1" si="57"/>
        <v>0</v>
      </c>
      <c r="AE63" s="66">
        <f t="shared" ca="1" si="57"/>
        <v>0</v>
      </c>
      <c r="AF63" s="66">
        <f t="shared" ca="1" si="57"/>
        <v>0</v>
      </c>
      <c r="AG63" s="66">
        <f t="shared" ca="1" si="57"/>
        <v>0</v>
      </c>
      <c r="AH63" s="66">
        <f t="shared" ca="1" si="57"/>
        <v>0</v>
      </c>
      <c r="AI63" s="66">
        <f t="shared" ca="1" si="57"/>
        <v>0</v>
      </c>
      <c r="AJ63" s="66">
        <f t="shared" ca="1" si="57"/>
        <v>0</v>
      </c>
    </row>
    <row r="64" spans="2:40" s="3" customFormat="1" ht="12.75">
      <c r="C64" s="69" t="str">
        <f>IF(Kalba="EN",Data2!C84,Data2!B84)</f>
        <v>FA rodiklių kapitalui lėšų srautas (realiąja išraiška)</v>
      </c>
      <c r="D64" s="70"/>
      <c r="E64" s="70"/>
      <c r="F64" s="66">
        <f t="shared" ref="F64:AJ64" ca="1" si="58">SUM(F16,F17)-SUM(F21,F38,F40,F41,F46)+IF(AND(F5&gt;Investiciju_metu_skaicius,F22&gt;0,SUM(F38:F40,F41,F44)&gt;0),MIN(F22,SUM(F38:F40,F41,F44)),0)</f>
        <v>0</v>
      </c>
      <c r="G64" s="66">
        <f t="shared" ca="1" si="58"/>
        <v>0</v>
      </c>
      <c r="H64" s="66">
        <f t="shared" ca="1" si="58"/>
        <v>0</v>
      </c>
      <c r="I64" s="66">
        <f t="shared" ca="1" si="58"/>
        <v>0</v>
      </c>
      <c r="J64" s="66">
        <f t="shared" ca="1" si="58"/>
        <v>0</v>
      </c>
      <c r="K64" s="66">
        <f t="shared" ca="1" si="58"/>
        <v>0</v>
      </c>
      <c r="L64" s="66">
        <f t="shared" ca="1" si="58"/>
        <v>0</v>
      </c>
      <c r="M64" s="66">
        <f t="shared" ca="1" si="58"/>
        <v>0</v>
      </c>
      <c r="N64" s="66">
        <f t="shared" ca="1" si="58"/>
        <v>0</v>
      </c>
      <c r="O64" s="66">
        <f t="shared" ca="1" si="58"/>
        <v>0</v>
      </c>
      <c r="P64" s="66">
        <f t="shared" ca="1" si="58"/>
        <v>0</v>
      </c>
      <c r="Q64" s="66">
        <f t="shared" ca="1" si="58"/>
        <v>0</v>
      </c>
      <c r="R64" s="66">
        <f t="shared" ca="1" si="58"/>
        <v>0</v>
      </c>
      <c r="S64" s="66">
        <f t="shared" ca="1" si="58"/>
        <v>0</v>
      </c>
      <c r="T64" s="66">
        <f t="shared" ca="1" si="58"/>
        <v>0</v>
      </c>
      <c r="U64" s="66">
        <f t="shared" ca="1" si="58"/>
        <v>0</v>
      </c>
      <c r="V64" s="66">
        <f t="shared" ca="1" si="58"/>
        <v>0</v>
      </c>
      <c r="W64" s="66">
        <f t="shared" ca="1" si="58"/>
        <v>0</v>
      </c>
      <c r="X64" s="66">
        <f t="shared" ca="1" si="58"/>
        <v>0</v>
      </c>
      <c r="Y64" s="66">
        <f t="shared" ca="1" si="58"/>
        <v>0</v>
      </c>
      <c r="Z64" s="66">
        <f t="shared" ca="1" si="58"/>
        <v>0</v>
      </c>
      <c r="AA64" s="66">
        <f t="shared" ca="1" si="58"/>
        <v>0</v>
      </c>
      <c r="AB64" s="66">
        <f t="shared" ca="1" si="58"/>
        <v>0</v>
      </c>
      <c r="AC64" s="66">
        <f t="shared" ca="1" si="58"/>
        <v>0</v>
      </c>
      <c r="AD64" s="66">
        <f t="shared" ca="1" si="58"/>
        <v>0</v>
      </c>
      <c r="AE64" s="66">
        <f t="shared" ca="1" si="58"/>
        <v>0</v>
      </c>
      <c r="AF64" s="66">
        <f t="shared" ca="1" si="58"/>
        <v>0</v>
      </c>
      <c r="AG64" s="66">
        <f t="shared" ca="1" si="58"/>
        <v>0</v>
      </c>
      <c r="AH64" s="66">
        <f t="shared" ca="1" si="58"/>
        <v>0</v>
      </c>
      <c r="AI64" s="66">
        <f t="shared" ca="1" si="58"/>
        <v>0</v>
      </c>
      <c r="AJ64" s="66">
        <f t="shared" ca="1" si="58"/>
        <v>0</v>
      </c>
    </row>
    <row r="65" spans="3:36"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c r="C74" s="405" t="str">
        <f>IF(Kalba="EN",Data2!C95,Data2!B95)</f>
        <v>Ekonominės analizės (EA) rodiklių apskaičiavimas</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row>
    <row r="75" spans="3:36"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s="3" customFormat="1" ht="12.75">
      <c r="C76" s="69" t="str">
        <f>IF(Kalba="EN",Data2!C98,Data2!B98)</f>
        <v>Konvertuota investicijų (A.) GDV</v>
      </c>
      <c r="D76" s="72">
        <f ca="1">IF(pvm_susigrazinimas="Taip",SUMPRODUCT(AN8:AN15,Data1!C55:C62),SUMPRODUCT(AM8:AM15,Data1!C55:C62))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c r="C77" s="69" t="str">
        <f>IF(Kalba="EN",Data2!C99,Data2!B99)</f>
        <v>Konvertuota investicijų likutinės vertės (B.) GDV</v>
      </c>
      <c r="D77" s="72">
        <f ca="1">IF(pvm_susigrazinimas="Taip",PRODUCT(AN16,Data1!C63),PRODUCT(AM16,Data1!C63))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c r="C78" s="69" t="str">
        <f>IF(Kalba="EN",Data2!C100,Data2!B100)</f>
        <v>Konvertuota veiklos pajamų (C.) GDV</v>
      </c>
      <c r="D78" s="72">
        <f ca="1">IF(pvm_susigrazinimas="Taip",SUMPRODUCT(AN18:AN20,Data1!C65:C67),SUMPRODUCT(AM18:AM20,Data1!C65:C67))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c r="C79" s="69" t="str">
        <f>IF(Kalba="EN",Data2!C101,Data2!B101)</f>
        <v>Konvertuota veiklos išlaidų (D.1.) GDV</v>
      </c>
      <c r="D79" s="72">
        <f ca="1">IF(pvm_susigrazinimas="Taip",SUMPRODUCT(AN23:AN28,Data1!C70:C75),SUMPRODUCT(AM23:AM28,Data1!C70:C75))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c r="C82" s="80" t="str">
        <f>IF(Kalba="EN",Data2!C104,Data2!B104)</f>
        <v>Ekonominis naudos ir išlaidų santykis - ENIS</v>
      </c>
      <c r="D82" s="81" t="str">
        <f ca="1">IF(ISERROR(SUM(D48) / SUM(D76,-D77,D79,D56)),"-",SUM(D48)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zIn4IGqKyo7RgwbOX1O2FwldwzloMLpu1r0tE16tSZ7JcUBi5MocWI/HUHFQtPW6461IRUsxUkfMaQY0Kw6hPg==" saltValue="E4w3m8a/nJfHHE7FJGVFZg==" spinCount="100000" sheet="1" objects="1" scenarios="1"/>
  <mergeCells count="3">
    <mergeCell ref="C2:E2"/>
    <mergeCell ref="C3:E3"/>
    <mergeCell ref="C4:E4"/>
  </mergeCells>
  <conditionalFormatting sqref="C4:E4">
    <cfRule type="expression" dxfId="16" priority="2" stopIfTrue="1">
      <formula>LEN($C$4)&gt;0</formula>
    </cfRule>
  </conditionalFormatting>
  <conditionalFormatting sqref="B7:C59">
    <cfRule type="expression" dxfId="15" priority="3" stopIfTrue="1">
      <formula>#REF!=1</formula>
    </cfRule>
  </conditionalFormatting>
  <dataValidations count="1">
    <dataValidation type="decimal" allowBlank="1" showInputMessage="1" showErrorMessage="1" sqref="F49:AJ55 F45:AJ46 F18:AJ20 F23:AJ29 F33:AJ33 F37:AJ40 F57:AJ59 F42:AJ43 F8:AJ16">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A30" sqref="A30:XFD46"/>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2" t="s">
        <v>626</v>
      </c>
      <c r="D2" s="702"/>
      <c r="E2" s="702"/>
      <c r="F2" s="702"/>
      <c r="G2" s="702"/>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4"/>
      <c r="D3" s="704"/>
      <c r="E3" s="704"/>
      <c r="F3" s="704"/>
      <c r="G3" s="704"/>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08" t="s">
        <v>1162</v>
      </c>
      <c r="E5" s="706"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09"/>
      <c r="E6" s="707"/>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'4'!E7</f>
        <v>0</v>
      </c>
      <c r="E7" s="171">
        <f ca="1">SUM(E8:E15)</f>
        <v>0</v>
      </c>
      <c r="F7" s="171">
        <f ca="1">ROUND(SUM(F8:F15),0)</f>
        <v>0</v>
      </c>
      <c r="G7" s="171">
        <f ca="1">ROUND(SUM(G8:G15),0)</f>
        <v>0</v>
      </c>
      <c r="H7" s="171">
        <f ca="1">ROUND(SUM(H8:H15),0)</f>
        <v>0</v>
      </c>
      <c r="I7" s="171">
        <f t="shared" ref="I7:Q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ref="R7:AL7" ca="1" si="2">ROUND(SUM(R8:R15),0)</f>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K7" s="171">
        <f t="shared" ca="1" si="2"/>
        <v>0</v>
      </c>
      <c r="AL7" s="171">
        <f t="shared" ca="1" si="2"/>
        <v>0</v>
      </c>
    </row>
    <row r="8" spans="2:38" s="3" customFormat="1" ht="12.75">
      <c r="B8" s="65" t="s">
        <v>7</v>
      </c>
      <c r="C8" s="484" t="str">
        <f>IF(Kalba="EN",Data2!C33,Data2!B33)</f>
        <v>Žemė</v>
      </c>
      <c r="D8" s="170">
        <f ca="1">'4'!E8</f>
        <v>0</v>
      </c>
      <c r="E8" s="170">
        <f ca="1">ABS(LogLogistinis3PSkirstinys(D8,70%,2.1121,0.30732,0.74111,0.9299)-D8)</f>
        <v>0</v>
      </c>
      <c r="F8" s="170">
        <f ca="1">H8+NPV(FDN,I8:INDEX(I8:AL8,PAL))</f>
        <v>0</v>
      </c>
      <c r="G8" s="170">
        <f t="shared" ref="G8:G16" ca="1" si="3">SUMIF($H$5:$AL$5,"&lt;="&amp;PAL,$H8:$AL8)</f>
        <v>0</v>
      </c>
      <c r="H8" s="170">
        <f ca="1">IF( ISERROR( '4'!F8/'4'!$E8 * $E8),0, '4'!F8/'4'!$E8 * $E8 )</f>
        <v>0</v>
      </c>
      <c r="I8" s="170">
        <f ca="1">IF( ISERROR( '4'!G8/'4'!$E8 * $E8),0, '4'!G8/'4'!$E8 * $E8 )</f>
        <v>0</v>
      </c>
      <c r="J8" s="170">
        <f ca="1">IF( ISERROR( '4'!H8/'4'!$E8 * $E8),0, '4'!H8/'4'!$E8 * $E8 )</f>
        <v>0</v>
      </c>
      <c r="K8" s="170">
        <f ca="1">IF( ISERROR( '4'!I8/'4'!$E8 * $E8),0, '4'!I8/'4'!$E8 * $E8 )</f>
        <v>0</v>
      </c>
      <c r="L8" s="170">
        <f ca="1">IF( ISERROR( '4'!J8/'4'!$E8 * $E8),0, '4'!J8/'4'!$E8 * $E8 )</f>
        <v>0</v>
      </c>
      <c r="M8" s="170">
        <f ca="1">IF( ISERROR( '4'!K8/'4'!$E8 * $E8),0, '4'!K8/'4'!$E8 * $E8 )</f>
        <v>0</v>
      </c>
      <c r="N8" s="170">
        <f ca="1">IF( ISERROR( '4'!L8/'4'!$E8 * $E8),0, '4'!L8/'4'!$E8 * $E8 )</f>
        <v>0</v>
      </c>
      <c r="O8" s="170">
        <f ca="1">IF( ISERROR( '4'!M8/'4'!$E8 * $E8),0, '4'!M8/'4'!$E8 * $E8 )</f>
        <v>0</v>
      </c>
      <c r="P8" s="170">
        <f ca="1">IF( ISERROR( '4'!N8/'4'!$E8 * $E8),0, '4'!N8/'4'!$E8 * $E8 )</f>
        <v>0</v>
      </c>
      <c r="Q8" s="170">
        <f ca="1">IF( ISERROR( '4'!O8/'4'!$E8 * $E8),0, '4'!O8/'4'!$E8 * $E8 )</f>
        <v>0</v>
      </c>
      <c r="R8" s="170">
        <f ca="1">IF( ISERROR( '4'!P8/'4'!$E8 * $E8),0, '4'!P8/'4'!$E8 * $E8 )</f>
        <v>0</v>
      </c>
      <c r="S8" s="170">
        <f ca="1">IF( ISERROR( '4'!Q8/'4'!$E8 * $E8),0, '4'!Q8/'4'!$E8 * $E8 )</f>
        <v>0</v>
      </c>
      <c r="T8" s="170">
        <f ca="1">IF( ISERROR( '4'!R8/'4'!$E8 * $E8),0, '4'!R8/'4'!$E8 * $E8 )</f>
        <v>0</v>
      </c>
      <c r="U8" s="170">
        <f ca="1">IF( ISERROR( '4'!S8/'4'!$E8 * $E8),0, '4'!S8/'4'!$E8 * $E8 )</f>
        <v>0</v>
      </c>
      <c r="V8" s="170">
        <f ca="1">IF( ISERROR( '4'!T8/'4'!$E8 * $E8),0, '4'!T8/'4'!$E8 * $E8 )</f>
        <v>0</v>
      </c>
      <c r="W8" s="170">
        <f ca="1">IF( ISERROR( '4'!U8/'4'!$E8 * $E8),0, '4'!U8/'4'!$E8 * $E8 )</f>
        <v>0</v>
      </c>
      <c r="X8" s="170">
        <f ca="1">IF( ISERROR( '4'!V8/'4'!$E8 * $E8),0, '4'!V8/'4'!$E8 * $E8 )</f>
        <v>0</v>
      </c>
      <c r="Y8" s="170">
        <f ca="1">IF( ISERROR( '4'!W8/'4'!$E8 * $E8),0, '4'!W8/'4'!$E8 * $E8 )</f>
        <v>0</v>
      </c>
      <c r="Z8" s="170">
        <f ca="1">IF( ISERROR( '4'!X8/'4'!$E8 * $E8),0, '4'!X8/'4'!$E8 * $E8 )</f>
        <v>0</v>
      </c>
      <c r="AA8" s="170">
        <f ca="1">IF( ISERROR( '4'!Y8/'4'!$E8 * $E8),0, '4'!Y8/'4'!$E8 * $E8 )</f>
        <v>0</v>
      </c>
      <c r="AB8" s="170">
        <f ca="1">IF( ISERROR( '4'!Z8/'4'!$E8 * $E8),0, '4'!Z8/'4'!$E8 * $E8 )</f>
        <v>0</v>
      </c>
      <c r="AC8" s="170">
        <f ca="1">IF( ISERROR( '4'!AA8/'4'!$E8 * $E8),0, '4'!AA8/'4'!$E8 * $E8 )</f>
        <v>0</v>
      </c>
      <c r="AD8" s="170">
        <f ca="1">IF( ISERROR( '4'!AB8/'4'!$E8 * $E8),0, '4'!AB8/'4'!$E8 * $E8 )</f>
        <v>0</v>
      </c>
      <c r="AE8" s="170">
        <f ca="1">IF( ISERROR( '4'!AC8/'4'!$E8 * $E8),0, '4'!AC8/'4'!$E8 * $E8 )</f>
        <v>0</v>
      </c>
      <c r="AF8" s="170">
        <f ca="1">IF( ISERROR( '4'!AD8/'4'!$E8 * $E8),0, '4'!AD8/'4'!$E8 * $E8 )</f>
        <v>0</v>
      </c>
      <c r="AG8" s="170">
        <f ca="1">IF( ISERROR( '4'!AE8/'4'!$E8 * $E8),0, '4'!AE8/'4'!$E8 * $E8 )</f>
        <v>0</v>
      </c>
      <c r="AH8" s="170">
        <f ca="1">IF( ISERROR( '4'!AF8/'4'!$E8 * $E8),0, '4'!AF8/'4'!$E8 * $E8 )</f>
        <v>0</v>
      </c>
      <c r="AI8" s="170">
        <f ca="1">IF( ISERROR( '4'!AG8/'4'!$E8 * $E8),0, '4'!AG8/'4'!$E8 * $E8 )</f>
        <v>0</v>
      </c>
      <c r="AJ8" s="170">
        <f ca="1">IF( ISERROR( '4'!AH8/'4'!$E8 * $E8),0, '4'!AH8/'4'!$E8 * $E8 )</f>
        <v>0</v>
      </c>
      <c r="AK8" s="170">
        <f ca="1">IF( ISERROR( '4'!AI8/'4'!$E8 * $E8),0, '4'!AI8/'4'!$E8 * $E8 )</f>
        <v>0</v>
      </c>
      <c r="AL8" s="170">
        <f ca="1">IF( ISERROR( '4'!AJ8/'4'!$E8 * $E8),0, '4'!AJ8/'4'!$E8 * $E8 )</f>
        <v>0</v>
      </c>
    </row>
    <row r="9" spans="2:38" s="3" customFormat="1" ht="12.75">
      <c r="B9" s="65" t="s">
        <v>9</v>
      </c>
      <c r="C9" s="484" t="str">
        <f>IF(Kalba="EN",Data2!C34,Data2!B34)</f>
        <v>Nekilnojamasis turtas</v>
      </c>
      <c r="D9" s="170">
        <f ca="1">'4'!E9</f>
        <v>0</v>
      </c>
      <c r="E9" s="170">
        <f ca="1">ABS(LogLogistinis3PSkirstinys(D9,70%,2.1121,0.30732,0.74111,0.9299)-D9)</f>
        <v>0</v>
      </c>
      <c r="F9" s="170">
        <f ca="1">H9+NPV(FDN,I9:INDEX(I9:AL9,PAL))</f>
        <v>0</v>
      </c>
      <c r="G9" s="170">
        <f t="shared" ca="1" si="3"/>
        <v>0</v>
      </c>
      <c r="H9" s="170">
        <f ca="1">IF( ISERROR( '4'!F9/'4'!$E9 * $E9),0, '4'!F9/'4'!$E9 * $E9 )</f>
        <v>0</v>
      </c>
      <c r="I9" s="170">
        <f ca="1">IF( ISERROR( '4'!G9/'4'!$E9 * $E9),0, '4'!G9/'4'!$E9 * $E9 )</f>
        <v>0</v>
      </c>
      <c r="J9" s="170">
        <f ca="1">IF( ISERROR( '4'!H9/'4'!$E9 * $E9),0, '4'!H9/'4'!$E9 * $E9 )</f>
        <v>0</v>
      </c>
      <c r="K9" s="170">
        <f ca="1">IF( ISERROR( '4'!I9/'4'!$E9 * $E9),0, '4'!I9/'4'!$E9 * $E9 )</f>
        <v>0</v>
      </c>
      <c r="L9" s="170">
        <f ca="1">IF( ISERROR( '4'!J9/'4'!$E9 * $E9),0, '4'!J9/'4'!$E9 * $E9 )</f>
        <v>0</v>
      </c>
      <c r="M9" s="170">
        <f ca="1">IF( ISERROR( '4'!K9/'4'!$E9 * $E9),0, '4'!K9/'4'!$E9 * $E9 )</f>
        <v>0</v>
      </c>
      <c r="N9" s="170">
        <f ca="1">IF( ISERROR( '4'!L9/'4'!$E9 * $E9),0, '4'!L9/'4'!$E9 * $E9 )</f>
        <v>0</v>
      </c>
      <c r="O9" s="170">
        <f ca="1">IF( ISERROR( '4'!M9/'4'!$E9 * $E9),0, '4'!M9/'4'!$E9 * $E9 )</f>
        <v>0</v>
      </c>
      <c r="P9" s="170">
        <f ca="1">IF( ISERROR( '4'!N9/'4'!$E9 * $E9),0, '4'!N9/'4'!$E9 * $E9 )</f>
        <v>0</v>
      </c>
      <c r="Q9" s="170">
        <f ca="1">IF( ISERROR( '4'!O9/'4'!$E9 * $E9),0, '4'!O9/'4'!$E9 * $E9 )</f>
        <v>0</v>
      </c>
      <c r="R9" s="170">
        <f ca="1">IF( ISERROR( '4'!P9/'4'!$E9 * $E9),0, '4'!P9/'4'!$E9 * $E9 )</f>
        <v>0</v>
      </c>
      <c r="S9" s="170">
        <f ca="1">IF( ISERROR( '4'!Q9/'4'!$E9 * $E9),0, '4'!Q9/'4'!$E9 * $E9 )</f>
        <v>0</v>
      </c>
      <c r="T9" s="170">
        <f ca="1">IF( ISERROR( '4'!R9/'4'!$E9 * $E9),0, '4'!R9/'4'!$E9 * $E9 )</f>
        <v>0</v>
      </c>
      <c r="U9" s="170">
        <f ca="1">IF( ISERROR( '4'!S9/'4'!$E9 * $E9),0, '4'!S9/'4'!$E9 * $E9 )</f>
        <v>0</v>
      </c>
      <c r="V9" s="170">
        <f ca="1">IF( ISERROR( '4'!T9/'4'!$E9 * $E9),0, '4'!T9/'4'!$E9 * $E9 )</f>
        <v>0</v>
      </c>
      <c r="W9" s="170">
        <f ca="1">IF( ISERROR( '4'!U9/'4'!$E9 * $E9),0, '4'!U9/'4'!$E9 * $E9 )</f>
        <v>0</v>
      </c>
      <c r="X9" s="170">
        <f ca="1">IF( ISERROR( '4'!V9/'4'!$E9 * $E9),0, '4'!V9/'4'!$E9 * $E9 )</f>
        <v>0</v>
      </c>
      <c r="Y9" s="170">
        <f ca="1">IF( ISERROR( '4'!W9/'4'!$E9 * $E9),0, '4'!W9/'4'!$E9 * $E9 )</f>
        <v>0</v>
      </c>
      <c r="Z9" s="170">
        <f ca="1">IF( ISERROR( '4'!X9/'4'!$E9 * $E9),0, '4'!X9/'4'!$E9 * $E9 )</f>
        <v>0</v>
      </c>
      <c r="AA9" s="170">
        <f ca="1">IF( ISERROR( '4'!Y9/'4'!$E9 * $E9),0, '4'!Y9/'4'!$E9 * $E9 )</f>
        <v>0</v>
      </c>
      <c r="AB9" s="170">
        <f ca="1">IF( ISERROR( '4'!Z9/'4'!$E9 * $E9),0, '4'!Z9/'4'!$E9 * $E9 )</f>
        <v>0</v>
      </c>
      <c r="AC9" s="170">
        <f ca="1">IF( ISERROR( '4'!AA9/'4'!$E9 * $E9),0, '4'!AA9/'4'!$E9 * $E9 )</f>
        <v>0</v>
      </c>
      <c r="AD9" s="170">
        <f ca="1">IF( ISERROR( '4'!AB9/'4'!$E9 * $E9),0, '4'!AB9/'4'!$E9 * $E9 )</f>
        <v>0</v>
      </c>
      <c r="AE9" s="170">
        <f ca="1">IF( ISERROR( '4'!AC9/'4'!$E9 * $E9),0, '4'!AC9/'4'!$E9 * $E9 )</f>
        <v>0</v>
      </c>
      <c r="AF9" s="170">
        <f ca="1">IF( ISERROR( '4'!AD9/'4'!$E9 * $E9),0, '4'!AD9/'4'!$E9 * $E9 )</f>
        <v>0</v>
      </c>
      <c r="AG9" s="170">
        <f ca="1">IF( ISERROR( '4'!AE9/'4'!$E9 * $E9),0, '4'!AE9/'4'!$E9 * $E9 )</f>
        <v>0</v>
      </c>
      <c r="AH9" s="170">
        <f ca="1">IF( ISERROR( '4'!AF9/'4'!$E9 * $E9),0, '4'!AF9/'4'!$E9 * $E9 )</f>
        <v>0</v>
      </c>
      <c r="AI9" s="170">
        <f ca="1">IF( ISERROR( '4'!AG9/'4'!$E9 * $E9),0, '4'!AG9/'4'!$E9 * $E9 )</f>
        <v>0</v>
      </c>
      <c r="AJ9" s="170">
        <f ca="1">IF( ISERROR( '4'!AH9/'4'!$E9 * $E9),0, '4'!AH9/'4'!$E9 * $E9 )</f>
        <v>0</v>
      </c>
      <c r="AK9" s="170">
        <f ca="1">IF( ISERROR( '4'!AI9/'4'!$E9 * $E9),0, '4'!AI9/'4'!$E9 * $E9 )</f>
        <v>0</v>
      </c>
      <c r="AL9" s="170">
        <f ca="1">IF( ISERROR( '4'!AJ9/'4'!$E9 * $E9),0, '4'!AJ9/'4'!$E9 * $E9 )</f>
        <v>0</v>
      </c>
    </row>
    <row r="10" spans="2:38" s="3" customFormat="1" ht="12.75">
      <c r="B10" s="65" t="s">
        <v>11</v>
      </c>
      <c r="C10" s="484" t="str">
        <f>IF(Kalba="EN",Data2!C35,Data2!B35)</f>
        <v>Statyba, rekonstravimas, kapitalinis remontas ir kiti darbai</v>
      </c>
      <c r="D10" s="170">
        <f ca="1">'4'!E10</f>
        <v>0</v>
      </c>
      <c r="E10" s="170">
        <f ca="1">ABS(LogLogistinis3PSkirstinys(D10,70%,1.9673,0.32927,0.74202,0.92827)-D10)</f>
        <v>0</v>
      </c>
      <c r="F10" s="170">
        <f ca="1">H10+NPV(FDN,I10:INDEX(I10:AL10,PAL))</f>
        <v>0</v>
      </c>
      <c r="G10" s="170">
        <f t="shared" ca="1" si="3"/>
        <v>0</v>
      </c>
      <c r="H10" s="170">
        <f ca="1">IF( ISERROR( '4'!F10/'4'!$E10 * $E10),0, '4'!F10/'4'!$E10 * $E10 )</f>
        <v>0</v>
      </c>
      <c r="I10" s="170">
        <f ca="1">IF( ISERROR( '4'!G10/'4'!$E10 * $E10),0, '4'!G10/'4'!$E10 * $E10 )</f>
        <v>0</v>
      </c>
      <c r="J10" s="170">
        <f ca="1">IF( ISERROR( '4'!H10/'4'!$E10 * $E10),0, '4'!H10/'4'!$E10 * $E10 )</f>
        <v>0</v>
      </c>
      <c r="K10" s="170">
        <f ca="1">IF( ISERROR( '4'!I10/'4'!$E10 * $E10),0, '4'!I10/'4'!$E10 * $E10 )</f>
        <v>0</v>
      </c>
      <c r="L10" s="170">
        <f ca="1">IF( ISERROR( '4'!J10/'4'!$E10 * $E10),0, '4'!J10/'4'!$E10 * $E10 )</f>
        <v>0</v>
      </c>
      <c r="M10" s="170">
        <f ca="1">IF( ISERROR( '4'!K10/'4'!$E10 * $E10),0, '4'!K10/'4'!$E10 * $E10 )</f>
        <v>0</v>
      </c>
      <c r="N10" s="170">
        <f ca="1">IF( ISERROR( '4'!L10/'4'!$E10 * $E10),0, '4'!L10/'4'!$E10 * $E10 )</f>
        <v>0</v>
      </c>
      <c r="O10" s="170">
        <f ca="1">IF( ISERROR( '4'!M10/'4'!$E10 * $E10),0, '4'!M10/'4'!$E10 * $E10 )</f>
        <v>0</v>
      </c>
      <c r="P10" s="170">
        <f ca="1">IF( ISERROR( '4'!N10/'4'!$E10 * $E10),0, '4'!N10/'4'!$E10 * $E10 )</f>
        <v>0</v>
      </c>
      <c r="Q10" s="170">
        <f ca="1">IF( ISERROR( '4'!O10/'4'!$E10 * $E10),0, '4'!O10/'4'!$E10 * $E10 )</f>
        <v>0</v>
      </c>
      <c r="R10" s="170">
        <f ca="1">IF( ISERROR( '4'!P10/'4'!$E10 * $E10),0, '4'!P10/'4'!$E10 * $E10 )</f>
        <v>0</v>
      </c>
      <c r="S10" s="170">
        <f ca="1">IF( ISERROR( '4'!Q10/'4'!$E10 * $E10),0, '4'!Q10/'4'!$E10 * $E10 )</f>
        <v>0</v>
      </c>
      <c r="T10" s="170">
        <f ca="1">IF( ISERROR( '4'!R10/'4'!$E10 * $E10),0, '4'!R10/'4'!$E10 * $E10 )</f>
        <v>0</v>
      </c>
      <c r="U10" s="170">
        <f ca="1">IF( ISERROR( '4'!S10/'4'!$E10 * $E10),0, '4'!S10/'4'!$E10 * $E10 )</f>
        <v>0</v>
      </c>
      <c r="V10" s="170">
        <f ca="1">IF( ISERROR( '4'!T10/'4'!$E10 * $E10),0, '4'!T10/'4'!$E10 * $E10 )</f>
        <v>0</v>
      </c>
      <c r="W10" s="170">
        <f ca="1">IF( ISERROR( '4'!U10/'4'!$E10 * $E10),0, '4'!U10/'4'!$E10 * $E10 )</f>
        <v>0</v>
      </c>
      <c r="X10" s="170">
        <f ca="1">IF( ISERROR( '4'!V10/'4'!$E10 * $E10),0, '4'!V10/'4'!$E10 * $E10 )</f>
        <v>0</v>
      </c>
      <c r="Y10" s="170">
        <f ca="1">IF( ISERROR( '4'!W10/'4'!$E10 * $E10),0, '4'!W10/'4'!$E10 * $E10 )</f>
        <v>0</v>
      </c>
      <c r="Z10" s="170">
        <f ca="1">IF( ISERROR( '4'!X10/'4'!$E10 * $E10),0, '4'!X10/'4'!$E10 * $E10 )</f>
        <v>0</v>
      </c>
      <c r="AA10" s="170">
        <f ca="1">IF( ISERROR( '4'!Y10/'4'!$E10 * $E10),0, '4'!Y10/'4'!$E10 * $E10 )</f>
        <v>0</v>
      </c>
      <c r="AB10" s="170">
        <f ca="1">IF( ISERROR( '4'!Z10/'4'!$E10 * $E10),0, '4'!Z10/'4'!$E10 * $E10 )</f>
        <v>0</v>
      </c>
      <c r="AC10" s="170">
        <f ca="1">IF( ISERROR( '4'!AA10/'4'!$E10 * $E10),0, '4'!AA10/'4'!$E10 * $E10 )</f>
        <v>0</v>
      </c>
      <c r="AD10" s="170">
        <f ca="1">IF( ISERROR( '4'!AB10/'4'!$E10 * $E10),0, '4'!AB10/'4'!$E10 * $E10 )</f>
        <v>0</v>
      </c>
      <c r="AE10" s="170">
        <f ca="1">IF( ISERROR( '4'!AC10/'4'!$E10 * $E10),0, '4'!AC10/'4'!$E10 * $E10 )</f>
        <v>0</v>
      </c>
      <c r="AF10" s="170">
        <f ca="1">IF( ISERROR( '4'!AD10/'4'!$E10 * $E10),0, '4'!AD10/'4'!$E10 * $E10 )</f>
        <v>0</v>
      </c>
      <c r="AG10" s="170">
        <f ca="1">IF( ISERROR( '4'!AE10/'4'!$E10 * $E10),0, '4'!AE10/'4'!$E10 * $E10 )</f>
        <v>0</v>
      </c>
      <c r="AH10" s="170">
        <f ca="1">IF( ISERROR( '4'!AF10/'4'!$E10 * $E10),0, '4'!AF10/'4'!$E10 * $E10 )</f>
        <v>0</v>
      </c>
      <c r="AI10" s="170">
        <f ca="1">IF( ISERROR( '4'!AG10/'4'!$E10 * $E10),0, '4'!AG10/'4'!$E10 * $E10 )</f>
        <v>0</v>
      </c>
      <c r="AJ10" s="170">
        <f ca="1">IF( ISERROR( '4'!AH10/'4'!$E10 * $E10),0, '4'!AH10/'4'!$E10 * $E10 )</f>
        <v>0</v>
      </c>
      <c r="AK10" s="170">
        <f ca="1">IF( ISERROR( '4'!AI10/'4'!$E10 * $E10),0, '4'!AI10/'4'!$E10 * $E10 )</f>
        <v>0</v>
      </c>
      <c r="AL10" s="170">
        <f ca="1">IF( ISERROR( '4'!AJ10/'4'!$E10 * $E10),0, '4'!AJ10/'4'!$E10 * $E10 )</f>
        <v>0</v>
      </c>
    </row>
    <row r="11" spans="2:38" s="3" customFormat="1" ht="12.75">
      <c r="B11" s="65" t="s">
        <v>13</v>
      </c>
      <c r="C11" s="484" t="str">
        <f>IF(Kalba="EN",Data2!C36,Data2!B36)</f>
        <v>Įranga, įrenginiai ir kitas ilgalaikis turtas</v>
      </c>
      <c r="D11" s="170">
        <f ca="1">'4'!E11</f>
        <v>0</v>
      </c>
      <c r="E11" s="170">
        <f ca="1">ABS(LogLogistinis3PSkirstinys(D11,70%,2.7906,0.28554,0.72694,0.945188)-D11)</f>
        <v>0</v>
      </c>
      <c r="F11" s="170">
        <f ca="1">H11+NPV(FDN,I11:INDEX(I11:AL11,PAL))</f>
        <v>0</v>
      </c>
      <c r="G11" s="170">
        <f t="shared" ca="1" si="3"/>
        <v>0</v>
      </c>
      <c r="H11" s="170">
        <f ca="1">IF( ISERROR( '4'!F11/'4'!$E11 * $E11),0, '4'!F11/'4'!$E11 * $E11 )</f>
        <v>0</v>
      </c>
      <c r="I11" s="170">
        <f ca="1">IF( ISERROR( '4'!G11/'4'!$E11 * $E11),0, '4'!G11/'4'!$E11 * $E11 )</f>
        <v>0</v>
      </c>
      <c r="J11" s="170">
        <f ca="1">IF( ISERROR( '4'!H11/'4'!$E11 * $E11),0, '4'!H11/'4'!$E11 * $E11 )</f>
        <v>0</v>
      </c>
      <c r="K11" s="170">
        <f ca="1">IF( ISERROR( '4'!I11/'4'!$E11 * $E11),0, '4'!I11/'4'!$E11 * $E11 )</f>
        <v>0</v>
      </c>
      <c r="L11" s="170">
        <f ca="1">IF( ISERROR( '4'!J11/'4'!$E11 * $E11),0, '4'!J11/'4'!$E11 * $E11 )</f>
        <v>0</v>
      </c>
      <c r="M11" s="170">
        <f ca="1">IF( ISERROR( '4'!K11/'4'!$E11 * $E11),0, '4'!K11/'4'!$E11 * $E11 )</f>
        <v>0</v>
      </c>
      <c r="N11" s="170">
        <f ca="1">IF( ISERROR( '4'!L11/'4'!$E11 * $E11),0, '4'!L11/'4'!$E11 * $E11 )</f>
        <v>0</v>
      </c>
      <c r="O11" s="170">
        <f ca="1">IF( ISERROR( '4'!M11/'4'!$E11 * $E11),0, '4'!M11/'4'!$E11 * $E11 )</f>
        <v>0</v>
      </c>
      <c r="P11" s="170">
        <f ca="1">IF( ISERROR( '4'!N11/'4'!$E11 * $E11),0, '4'!N11/'4'!$E11 * $E11 )</f>
        <v>0</v>
      </c>
      <c r="Q11" s="170">
        <f ca="1">IF( ISERROR( '4'!O11/'4'!$E11 * $E11),0, '4'!O11/'4'!$E11 * $E11 )</f>
        <v>0</v>
      </c>
      <c r="R11" s="170">
        <f ca="1">IF( ISERROR( '4'!P11/'4'!$E11 * $E11),0, '4'!P11/'4'!$E11 * $E11 )</f>
        <v>0</v>
      </c>
      <c r="S11" s="170">
        <f ca="1">IF( ISERROR( '4'!Q11/'4'!$E11 * $E11),0, '4'!Q11/'4'!$E11 * $E11 )</f>
        <v>0</v>
      </c>
      <c r="T11" s="170">
        <f ca="1">IF( ISERROR( '4'!R11/'4'!$E11 * $E11),0, '4'!R11/'4'!$E11 * $E11 )</f>
        <v>0</v>
      </c>
      <c r="U11" s="170">
        <f ca="1">IF( ISERROR( '4'!S11/'4'!$E11 * $E11),0, '4'!S11/'4'!$E11 * $E11 )</f>
        <v>0</v>
      </c>
      <c r="V11" s="170">
        <f ca="1">IF( ISERROR( '4'!T11/'4'!$E11 * $E11),0, '4'!T11/'4'!$E11 * $E11 )</f>
        <v>0</v>
      </c>
      <c r="W11" s="170">
        <f ca="1">IF( ISERROR( '4'!U11/'4'!$E11 * $E11),0, '4'!U11/'4'!$E11 * $E11 )</f>
        <v>0</v>
      </c>
      <c r="X11" s="170">
        <f ca="1">IF( ISERROR( '4'!V11/'4'!$E11 * $E11),0, '4'!V11/'4'!$E11 * $E11 )</f>
        <v>0</v>
      </c>
      <c r="Y11" s="170">
        <f ca="1">IF( ISERROR( '4'!W11/'4'!$E11 * $E11),0, '4'!W11/'4'!$E11 * $E11 )</f>
        <v>0</v>
      </c>
      <c r="Z11" s="170">
        <f ca="1">IF( ISERROR( '4'!X11/'4'!$E11 * $E11),0, '4'!X11/'4'!$E11 * $E11 )</f>
        <v>0</v>
      </c>
      <c r="AA11" s="170">
        <f ca="1">IF( ISERROR( '4'!Y11/'4'!$E11 * $E11),0, '4'!Y11/'4'!$E11 * $E11 )</f>
        <v>0</v>
      </c>
      <c r="AB11" s="170">
        <f ca="1">IF( ISERROR( '4'!Z11/'4'!$E11 * $E11),0, '4'!Z11/'4'!$E11 * $E11 )</f>
        <v>0</v>
      </c>
      <c r="AC11" s="170">
        <f ca="1">IF( ISERROR( '4'!AA11/'4'!$E11 * $E11),0, '4'!AA11/'4'!$E11 * $E11 )</f>
        <v>0</v>
      </c>
      <c r="AD11" s="170">
        <f ca="1">IF( ISERROR( '4'!AB11/'4'!$E11 * $E11),0, '4'!AB11/'4'!$E11 * $E11 )</f>
        <v>0</v>
      </c>
      <c r="AE11" s="170">
        <f ca="1">IF( ISERROR( '4'!AC11/'4'!$E11 * $E11),0, '4'!AC11/'4'!$E11 * $E11 )</f>
        <v>0</v>
      </c>
      <c r="AF11" s="170">
        <f ca="1">IF( ISERROR( '4'!AD11/'4'!$E11 * $E11),0, '4'!AD11/'4'!$E11 * $E11 )</f>
        <v>0</v>
      </c>
      <c r="AG11" s="170">
        <f ca="1">IF( ISERROR( '4'!AE11/'4'!$E11 * $E11),0, '4'!AE11/'4'!$E11 * $E11 )</f>
        <v>0</v>
      </c>
      <c r="AH11" s="170">
        <f ca="1">IF( ISERROR( '4'!AF11/'4'!$E11 * $E11),0, '4'!AF11/'4'!$E11 * $E11 )</f>
        <v>0</v>
      </c>
      <c r="AI11" s="170">
        <f ca="1">IF( ISERROR( '4'!AG11/'4'!$E11 * $E11),0, '4'!AG11/'4'!$E11 * $E11 )</f>
        <v>0</v>
      </c>
      <c r="AJ11" s="170">
        <f ca="1">IF( ISERROR( '4'!AH11/'4'!$E11 * $E11),0, '4'!AH11/'4'!$E11 * $E11 )</f>
        <v>0</v>
      </c>
      <c r="AK11" s="170">
        <f ca="1">IF( ISERROR( '4'!AI11/'4'!$E11 * $E11),0, '4'!AI11/'4'!$E11 * $E11 )</f>
        <v>0</v>
      </c>
      <c r="AL11" s="170">
        <f ca="1">IF( ISERROR( '4'!AJ11/'4'!$E11 * $E11),0, '4'!AJ11/'4'!$E11 * $E11 )</f>
        <v>0</v>
      </c>
    </row>
    <row r="12" spans="2:38" s="3" customFormat="1" ht="25.5">
      <c r="B12" s="65" t="s">
        <v>15</v>
      </c>
      <c r="C12" s="484" t="str">
        <f>IF(Kalba="EN",Data2!C37,Data2!B37)</f>
        <v>Projektavimo, techninės priežiūros ir kitos su investicijomis į ilgalaikį turtą (A.1.-A.4.) susijusios paslaugos</v>
      </c>
      <c r="D12" s="170">
        <f ca="1">'4'!E12</f>
        <v>0</v>
      </c>
      <c r="E12" s="170">
        <f ca="1">ABS(LogLogistinis3PSkirstinys(D12,70%,1.8405,0.25464,0.75111,0.88251)-D12)</f>
        <v>0</v>
      </c>
      <c r="F12" s="170">
        <f ca="1">H12+NPV(FDN,I12:INDEX(I12:AL12,PAL))</f>
        <v>0</v>
      </c>
      <c r="G12" s="170">
        <f t="shared" ca="1" si="3"/>
        <v>0</v>
      </c>
      <c r="H12" s="170">
        <f ca="1">IF( ISERROR( '4'!F12/'4'!$E12 * $E12),0, '4'!F12/'4'!$E12 * $E12 )</f>
        <v>0</v>
      </c>
      <c r="I12" s="170">
        <f ca="1">IF( ISERROR( '4'!G12/'4'!$E12 * $E12),0, '4'!G12/'4'!$E12 * $E12 )</f>
        <v>0</v>
      </c>
      <c r="J12" s="170">
        <f ca="1">IF( ISERROR( '4'!H12/'4'!$E12 * $E12),0, '4'!H12/'4'!$E12 * $E12 )</f>
        <v>0</v>
      </c>
      <c r="K12" s="170">
        <f ca="1">IF( ISERROR( '4'!I12/'4'!$E12 * $E12),0, '4'!I12/'4'!$E12 * $E12 )</f>
        <v>0</v>
      </c>
      <c r="L12" s="170">
        <f ca="1">IF( ISERROR( '4'!J12/'4'!$E12 * $E12),0, '4'!J12/'4'!$E12 * $E12 )</f>
        <v>0</v>
      </c>
      <c r="M12" s="170">
        <f ca="1">IF( ISERROR( '4'!K12/'4'!$E12 * $E12),0, '4'!K12/'4'!$E12 * $E12 )</f>
        <v>0</v>
      </c>
      <c r="N12" s="170">
        <f ca="1">IF( ISERROR( '4'!L12/'4'!$E12 * $E12),0, '4'!L12/'4'!$E12 * $E12 )</f>
        <v>0</v>
      </c>
      <c r="O12" s="170">
        <f ca="1">IF( ISERROR( '4'!M12/'4'!$E12 * $E12),0, '4'!M12/'4'!$E12 * $E12 )</f>
        <v>0</v>
      </c>
      <c r="P12" s="170">
        <f ca="1">IF( ISERROR( '4'!N12/'4'!$E12 * $E12),0, '4'!N12/'4'!$E12 * $E12 )</f>
        <v>0</v>
      </c>
      <c r="Q12" s="170">
        <f ca="1">IF( ISERROR( '4'!O12/'4'!$E12 * $E12),0, '4'!O12/'4'!$E12 * $E12 )</f>
        <v>0</v>
      </c>
      <c r="R12" s="170">
        <f ca="1">IF( ISERROR( '4'!P12/'4'!$E12 * $E12),0, '4'!P12/'4'!$E12 * $E12 )</f>
        <v>0</v>
      </c>
      <c r="S12" s="170">
        <f ca="1">IF( ISERROR( '4'!Q12/'4'!$E12 * $E12),0, '4'!Q12/'4'!$E12 * $E12 )</f>
        <v>0</v>
      </c>
      <c r="T12" s="170">
        <f ca="1">IF( ISERROR( '4'!R12/'4'!$E12 * $E12),0, '4'!R12/'4'!$E12 * $E12 )</f>
        <v>0</v>
      </c>
      <c r="U12" s="170">
        <f ca="1">IF( ISERROR( '4'!S12/'4'!$E12 * $E12),0, '4'!S12/'4'!$E12 * $E12 )</f>
        <v>0</v>
      </c>
      <c r="V12" s="170">
        <f ca="1">IF( ISERROR( '4'!T12/'4'!$E12 * $E12),0, '4'!T12/'4'!$E12 * $E12 )</f>
        <v>0</v>
      </c>
      <c r="W12" s="170">
        <f ca="1">IF( ISERROR( '4'!U12/'4'!$E12 * $E12),0, '4'!U12/'4'!$E12 * $E12 )</f>
        <v>0</v>
      </c>
      <c r="X12" s="170">
        <f ca="1">IF( ISERROR( '4'!V12/'4'!$E12 * $E12),0, '4'!V12/'4'!$E12 * $E12 )</f>
        <v>0</v>
      </c>
      <c r="Y12" s="170">
        <f ca="1">IF( ISERROR( '4'!W12/'4'!$E12 * $E12),0, '4'!W12/'4'!$E12 * $E12 )</f>
        <v>0</v>
      </c>
      <c r="Z12" s="170">
        <f ca="1">IF( ISERROR( '4'!X12/'4'!$E12 * $E12),0, '4'!X12/'4'!$E12 * $E12 )</f>
        <v>0</v>
      </c>
      <c r="AA12" s="170">
        <f ca="1">IF( ISERROR( '4'!Y12/'4'!$E12 * $E12),0, '4'!Y12/'4'!$E12 * $E12 )</f>
        <v>0</v>
      </c>
      <c r="AB12" s="170">
        <f ca="1">IF( ISERROR( '4'!Z12/'4'!$E12 * $E12),0, '4'!Z12/'4'!$E12 * $E12 )</f>
        <v>0</v>
      </c>
      <c r="AC12" s="170">
        <f ca="1">IF( ISERROR( '4'!AA12/'4'!$E12 * $E12),0, '4'!AA12/'4'!$E12 * $E12 )</f>
        <v>0</v>
      </c>
      <c r="AD12" s="170">
        <f ca="1">IF( ISERROR( '4'!AB12/'4'!$E12 * $E12),0, '4'!AB12/'4'!$E12 * $E12 )</f>
        <v>0</v>
      </c>
      <c r="AE12" s="170">
        <f ca="1">IF( ISERROR( '4'!AC12/'4'!$E12 * $E12),0, '4'!AC12/'4'!$E12 * $E12 )</f>
        <v>0</v>
      </c>
      <c r="AF12" s="170">
        <f ca="1">IF( ISERROR( '4'!AD12/'4'!$E12 * $E12),0, '4'!AD12/'4'!$E12 * $E12 )</f>
        <v>0</v>
      </c>
      <c r="AG12" s="170">
        <f ca="1">IF( ISERROR( '4'!AE12/'4'!$E12 * $E12),0, '4'!AE12/'4'!$E12 * $E12 )</f>
        <v>0</v>
      </c>
      <c r="AH12" s="170">
        <f ca="1">IF( ISERROR( '4'!AF12/'4'!$E12 * $E12),0, '4'!AF12/'4'!$E12 * $E12 )</f>
        <v>0</v>
      </c>
      <c r="AI12" s="170">
        <f ca="1">IF( ISERROR( '4'!AG12/'4'!$E12 * $E12),0, '4'!AG12/'4'!$E12 * $E12 )</f>
        <v>0</v>
      </c>
      <c r="AJ12" s="170">
        <f ca="1">IF( ISERROR( '4'!AH12/'4'!$E12 * $E12),0, '4'!AH12/'4'!$E12 * $E12 )</f>
        <v>0</v>
      </c>
      <c r="AK12" s="170">
        <f ca="1">IF( ISERROR( '4'!AI12/'4'!$E12 * $E12),0, '4'!AI12/'4'!$E12 * $E12 )</f>
        <v>0</v>
      </c>
      <c r="AL12" s="170">
        <f ca="1">IF( ISERROR( '4'!AJ12/'4'!$E12 * $E12),0, '4'!AJ12/'4'!$E12 * $E12 )</f>
        <v>0</v>
      </c>
    </row>
    <row r="13" spans="2:38" s="3" customFormat="1" ht="12.75">
      <c r="B13" s="65" t="s">
        <v>16</v>
      </c>
      <c r="C13" s="484" t="str">
        <f>IF(Kalba="EN",Data2!C38,Data2!B38)</f>
        <v>Projekto administravimas ir vykdymas</v>
      </c>
      <c r="D13" s="170">
        <f ca="1">'4'!E13</f>
        <v>0</v>
      </c>
      <c r="E13" s="170">
        <f ca="1">ABS(LogLogistinis3PSkirstinys(D13,70%,1.9247,0.23155,0.7493,0.876598)-D13)</f>
        <v>0</v>
      </c>
      <c r="F13" s="170">
        <f ca="1">H13+NPV(FDN,I13:INDEX(I13:AL13,PAL))</f>
        <v>0</v>
      </c>
      <c r="G13" s="170">
        <f t="shared" ca="1" si="3"/>
        <v>0</v>
      </c>
      <c r="H13" s="170">
        <f ca="1">IF( ISERROR( '4'!F13/'4'!$E13 * $E13),0, '4'!F13/'4'!$E13 * $E13 )</f>
        <v>0</v>
      </c>
      <c r="I13" s="170">
        <f ca="1">IF( ISERROR( '4'!G13/'4'!$E13 * $E13),0, '4'!G13/'4'!$E13 * $E13 )</f>
        <v>0</v>
      </c>
      <c r="J13" s="170">
        <f ca="1">IF( ISERROR( '4'!H13/'4'!$E13 * $E13),0, '4'!H13/'4'!$E13 * $E13 )</f>
        <v>0</v>
      </c>
      <c r="K13" s="170">
        <f ca="1">IF( ISERROR( '4'!I13/'4'!$E13 * $E13),0, '4'!I13/'4'!$E13 * $E13 )</f>
        <v>0</v>
      </c>
      <c r="L13" s="170">
        <f ca="1">IF( ISERROR( '4'!J13/'4'!$E13 * $E13),0, '4'!J13/'4'!$E13 * $E13 )</f>
        <v>0</v>
      </c>
      <c r="M13" s="170">
        <f ca="1">IF( ISERROR( '4'!K13/'4'!$E13 * $E13),0, '4'!K13/'4'!$E13 * $E13 )</f>
        <v>0</v>
      </c>
      <c r="N13" s="170">
        <f ca="1">IF( ISERROR( '4'!L13/'4'!$E13 * $E13),0, '4'!L13/'4'!$E13 * $E13 )</f>
        <v>0</v>
      </c>
      <c r="O13" s="170">
        <f ca="1">IF( ISERROR( '4'!M13/'4'!$E13 * $E13),0, '4'!M13/'4'!$E13 * $E13 )</f>
        <v>0</v>
      </c>
      <c r="P13" s="170">
        <f ca="1">IF( ISERROR( '4'!N13/'4'!$E13 * $E13),0, '4'!N13/'4'!$E13 * $E13 )</f>
        <v>0</v>
      </c>
      <c r="Q13" s="170">
        <f ca="1">IF( ISERROR( '4'!O13/'4'!$E13 * $E13),0, '4'!O13/'4'!$E13 * $E13 )</f>
        <v>0</v>
      </c>
      <c r="R13" s="170">
        <f ca="1">IF( ISERROR( '4'!P13/'4'!$E13 * $E13),0, '4'!P13/'4'!$E13 * $E13 )</f>
        <v>0</v>
      </c>
      <c r="S13" s="170">
        <f ca="1">IF( ISERROR( '4'!Q13/'4'!$E13 * $E13),0, '4'!Q13/'4'!$E13 * $E13 )</f>
        <v>0</v>
      </c>
      <c r="T13" s="170">
        <f ca="1">IF( ISERROR( '4'!R13/'4'!$E13 * $E13),0, '4'!R13/'4'!$E13 * $E13 )</f>
        <v>0</v>
      </c>
      <c r="U13" s="170">
        <f ca="1">IF( ISERROR( '4'!S13/'4'!$E13 * $E13),0, '4'!S13/'4'!$E13 * $E13 )</f>
        <v>0</v>
      </c>
      <c r="V13" s="170">
        <f ca="1">IF( ISERROR( '4'!T13/'4'!$E13 * $E13),0, '4'!T13/'4'!$E13 * $E13 )</f>
        <v>0</v>
      </c>
      <c r="W13" s="170">
        <f ca="1">IF( ISERROR( '4'!U13/'4'!$E13 * $E13),0, '4'!U13/'4'!$E13 * $E13 )</f>
        <v>0</v>
      </c>
      <c r="X13" s="170">
        <f ca="1">IF( ISERROR( '4'!V13/'4'!$E13 * $E13),0, '4'!V13/'4'!$E13 * $E13 )</f>
        <v>0</v>
      </c>
      <c r="Y13" s="170">
        <f ca="1">IF( ISERROR( '4'!W13/'4'!$E13 * $E13),0, '4'!W13/'4'!$E13 * $E13 )</f>
        <v>0</v>
      </c>
      <c r="Z13" s="170">
        <f ca="1">IF( ISERROR( '4'!X13/'4'!$E13 * $E13),0, '4'!X13/'4'!$E13 * $E13 )</f>
        <v>0</v>
      </c>
      <c r="AA13" s="170">
        <f ca="1">IF( ISERROR( '4'!Y13/'4'!$E13 * $E13),0, '4'!Y13/'4'!$E13 * $E13 )</f>
        <v>0</v>
      </c>
      <c r="AB13" s="170">
        <f ca="1">IF( ISERROR( '4'!Z13/'4'!$E13 * $E13),0, '4'!Z13/'4'!$E13 * $E13 )</f>
        <v>0</v>
      </c>
      <c r="AC13" s="170">
        <f ca="1">IF( ISERROR( '4'!AA13/'4'!$E13 * $E13),0, '4'!AA13/'4'!$E13 * $E13 )</f>
        <v>0</v>
      </c>
      <c r="AD13" s="170">
        <f ca="1">IF( ISERROR( '4'!AB13/'4'!$E13 * $E13),0, '4'!AB13/'4'!$E13 * $E13 )</f>
        <v>0</v>
      </c>
      <c r="AE13" s="170">
        <f ca="1">IF( ISERROR( '4'!AC13/'4'!$E13 * $E13),0, '4'!AC13/'4'!$E13 * $E13 )</f>
        <v>0</v>
      </c>
      <c r="AF13" s="170">
        <f ca="1">IF( ISERROR( '4'!AD13/'4'!$E13 * $E13),0, '4'!AD13/'4'!$E13 * $E13 )</f>
        <v>0</v>
      </c>
      <c r="AG13" s="170">
        <f ca="1">IF( ISERROR( '4'!AE13/'4'!$E13 * $E13),0, '4'!AE13/'4'!$E13 * $E13 )</f>
        <v>0</v>
      </c>
      <c r="AH13" s="170">
        <f ca="1">IF( ISERROR( '4'!AF13/'4'!$E13 * $E13),0, '4'!AF13/'4'!$E13 * $E13 )</f>
        <v>0</v>
      </c>
      <c r="AI13" s="170">
        <f ca="1">IF( ISERROR( '4'!AG13/'4'!$E13 * $E13),0, '4'!AG13/'4'!$E13 * $E13 )</f>
        <v>0</v>
      </c>
      <c r="AJ13" s="170">
        <f ca="1">IF( ISERROR( '4'!AH13/'4'!$E13 * $E13),0, '4'!AH13/'4'!$E13 * $E13 )</f>
        <v>0</v>
      </c>
      <c r="AK13" s="170">
        <f ca="1">IF( ISERROR( '4'!AI13/'4'!$E13 * $E13),0, '4'!AI13/'4'!$E13 * $E13 )</f>
        <v>0</v>
      </c>
      <c r="AL13" s="170">
        <f ca="1">IF( ISERROR( '4'!AJ13/'4'!$E13 * $E13),0, '4'!AJ13/'4'!$E13 * $E13 )</f>
        <v>0</v>
      </c>
    </row>
    <row r="14" spans="2:38" s="3" customFormat="1" ht="12.75">
      <c r="B14" s="65" t="s">
        <v>18</v>
      </c>
      <c r="C14" s="484" t="str">
        <f>IF(Kalba="EN",Data2!C39,Data2!B39)</f>
        <v>Kitos paslaugos ir išlaidos</v>
      </c>
      <c r="D14" s="170">
        <f ca="1">'4'!E14</f>
        <v>0</v>
      </c>
      <c r="E14" s="170">
        <f ca="1">ABS(LogLogistinis3PSkirstinys(D14,70%,1.9247,0.23155,0.7493,0.876598)-D14)</f>
        <v>0</v>
      </c>
      <c r="F14" s="170">
        <f ca="1">H14+NPV(FDN,I14:INDEX(I14:AL14,PAL))</f>
        <v>0</v>
      </c>
      <c r="G14" s="170">
        <f t="shared" ca="1" si="3"/>
        <v>0</v>
      </c>
      <c r="H14" s="170">
        <f ca="1">IF( ISERROR( '4'!F14/'4'!$E14 * $E14),0, '4'!F14/'4'!$E14 * $E14 )</f>
        <v>0</v>
      </c>
      <c r="I14" s="170">
        <f ca="1">IF( ISERROR( '4'!G14/'4'!$E14 * $E14),0, '4'!G14/'4'!$E14 * $E14 )</f>
        <v>0</v>
      </c>
      <c r="J14" s="170">
        <f ca="1">IF( ISERROR( '4'!H14/'4'!$E14 * $E14),0, '4'!H14/'4'!$E14 * $E14 )</f>
        <v>0</v>
      </c>
      <c r="K14" s="170">
        <f ca="1">IF( ISERROR( '4'!I14/'4'!$E14 * $E14),0, '4'!I14/'4'!$E14 * $E14 )</f>
        <v>0</v>
      </c>
      <c r="L14" s="170">
        <f ca="1">IF( ISERROR( '4'!J14/'4'!$E14 * $E14),0, '4'!J14/'4'!$E14 * $E14 )</f>
        <v>0</v>
      </c>
      <c r="M14" s="170">
        <f ca="1">IF( ISERROR( '4'!K14/'4'!$E14 * $E14),0, '4'!K14/'4'!$E14 * $E14 )</f>
        <v>0</v>
      </c>
      <c r="N14" s="170">
        <f ca="1">IF( ISERROR( '4'!L14/'4'!$E14 * $E14),0, '4'!L14/'4'!$E14 * $E14 )</f>
        <v>0</v>
      </c>
      <c r="O14" s="170">
        <f ca="1">IF( ISERROR( '4'!M14/'4'!$E14 * $E14),0, '4'!M14/'4'!$E14 * $E14 )</f>
        <v>0</v>
      </c>
      <c r="P14" s="170">
        <f ca="1">IF( ISERROR( '4'!N14/'4'!$E14 * $E14),0, '4'!N14/'4'!$E14 * $E14 )</f>
        <v>0</v>
      </c>
      <c r="Q14" s="170">
        <f ca="1">IF( ISERROR( '4'!O14/'4'!$E14 * $E14),0, '4'!O14/'4'!$E14 * $E14 )</f>
        <v>0</v>
      </c>
      <c r="R14" s="170">
        <f ca="1">IF( ISERROR( '4'!P14/'4'!$E14 * $E14),0, '4'!P14/'4'!$E14 * $E14 )</f>
        <v>0</v>
      </c>
      <c r="S14" s="170">
        <f ca="1">IF( ISERROR( '4'!Q14/'4'!$E14 * $E14),0, '4'!Q14/'4'!$E14 * $E14 )</f>
        <v>0</v>
      </c>
      <c r="T14" s="170">
        <f ca="1">IF( ISERROR( '4'!R14/'4'!$E14 * $E14),0, '4'!R14/'4'!$E14 * $E14 )</f>
        <v>0</v>
      </c>
      <c r="U14" s="170">
        <f ca="1">IF( ISERROR( '4'!S14/'4'!$E14 * $E14),0, '4'!S14/'4'!$E14 * $E14 )</f>
        <v>0</v>
      </c>
      <c r="V14" s="170">
        <f ca="1">IF( ISERROR( '4'!T14/'4'!$E14 * $E14),0, '4'!T14/'4'!$E14 * $E14 )</f>
        <v>0</v>
      </c>
      <c r="W14" s="170">
        <f ca="1">IF( ISERROR( '4'!U14/'4'!$E14 * $E14),0, '4'!U14/'4'!$E14 * $E14 )</f>
        <v>0</v>
      </c>
      <c r="X14" s="170">
        <f ca="1">IF( ISERROR( '4'!V14/'4'!$E14 * $E14),0, '4'!V14/'4'!$E14 * $E14 )</f>
        <v>0</v>
      </c>
      <c r="Y14" s="170">
        <f ca="1">IF( ISERROR( '4'!W14/'4'!$E14 * $E14),0, '4'!W14/'4'!$E14 * $E14 )</f>
        <v>0</v>
      </c>
      <c r="Z14" s="170">
        <f ca="1">IF( ISERROR( '4'!X14/'4'!$E14 * $E14),0, '4'!X14/'4'!$E14 * $E14 )</f>
        <v>0</v>
      </c>
      <c r="AA14" s="170">
        <f ca="1">IF( ISERROR( '4'!Y14/'4'!$E14 * $E14),0, '4'!Y14/'4'!$E14 * $E14 )</f>
        <v>0</v>
      </c>
      <c r="AB14" s="170">
        <f ca="1">IF( ISERROR( '4'!Z14/'4'!$E14 * $E14),0, '4'!Z14/'4'!$E14 * $E14 )</f>
        <v>0</v>
      </c>
      <c r="AC14" s="170">
        <f ca="1">IF( ISERROR( '4'!AA14/'4'!$E14 * $E14),0, '4'!AA14/'4'!$E14 * $E14 )</f>
        <v>0</v>
      </c>
      <c r="AD14" s="170">
        <f ca="1">IF( ISERROR( '4'!AB14/'4'!$E14 * $E14),0, '4'!AB14/'4'!$E14 * $E14 )</f>
        <v>0</v>
      </c>
      <c r="AE14" s="170">
        <f ca="1">IF( ISERROR( '4'!AC14/'4'!$E14 * $E14),0, '4'!AC14/'4'!$E14 * $E14 )</f>
        <v>0</v>
      </c>
      <c r="AF14" s="170">
        <f ca="1">IF( ISERROR( '4'!AD14/'4'!$E14 * $E14),0, '4'!AD14/'4'!$E14 * $E14 )</f>
        <v>0</v>
      </c>
      <c r="AG14" s="170">
        <f ca="1">IF( ISERROR( '4'!AE14/'4'!$E14 * $E14),0, '4'!AE14/'4'!$E14 * $E14 )</f>
        <v>0</v>
      </c>
      <c r="AH14" s="170">
        <f ca="1">IF( ISERROR( '4'!AF14/'4'!$E14 * $E14),0, '4'!AF14/'4'!$E14 * $E14 )</f>
        <v>0</v>
      </c>
      <c r="AI14" s="170">
        <f ca="1">IF( ISERROR( '4'!AG14/'4'!$E14 * $E14),0, '4'!AG14/'4'!$E14 * $E14 )</f>
        <v>0</v>
      </c>
      <c r="AJ14" s="170">
        <f ca="1">IF( ISERROR( '4'!AH14/'4'!$E14 * $E14),0, '4'!AH14/'4'!$E14 * $E14 )</f>
        <v>0</v>
      </c>
      <c r="AK14" s="170">
        <f ca="1">IF( ISERROR( '4'!AI14/'4'!$E14 * $E14),0, '4'!AI14/'4'!$E14 * $E14 )</f>
        <v>0</v>
      </c>
      <c r="AL14" s="170">
        <f ca="1">IF( ISERROR( '4'!AJ14/'4'!$E14 * $E14),0, '4'!AJ14/'4'!$E14 * $E14 )</f>
        <v>0</v>
      </c>
    </row>
    <row r="15" spans="2:38" s="3" customFormat="1" ht="12.75">
      <c r="B15" s="65" t="s">
        <v>301</v>
      </c>
      <c r="C15" s="484" t="str">
        <f>IF(Kalba="EN",Data2!C40,Data2!B40)</f>
        <v>Reinvesticijos </v>
      </c>
      <c r="D15" s="170">
        <f ca="1">'4'!E15</f>
        <v>0</v>
      </c>
      <c r="E15" s="170">
        <f ca="1">ABS(LogLogistinis3PSkirstinys(D15,70%,2.1274,0.30981,0.73931,0.931093)-D15)</f>
        <v>0</v>
      </c>
      <c r="F15" s="170">
        <f ca="1">H15+NPV(FDN,I15:INDEX(I15:AL15,PAL))</f>
        <v>0</v>
      </c>
      <c r="G15" s="170">
        <f t="shared" ca="1" si="3"/>
        <v>0</v>
      </c>
      <c r="H15" s="170">
        <f ca="1">IF( ISERROR( '4'!F15/'4'!$E15 * $E15),0, '4'!F15/'4'!$E15 * $E15 )</f>
        <v>0</v>
      </c>
      <c r="I15" s="170">
        <f ca="1">IF( ISERROR( '4'!G15/'4'!$E15 * $E15),0, '4'!G15/'4'!$E15 * $E15 )</f>
        <v>0</v>
      </c>
      <c r="J15" s="170">
        <f ca="1">IF( ISERROR( '4'!H15/'4'!$E15 * $E15),0, '4'!H15/'4'!$E15 * $E15 )</f>
        <v>0</v>
      </c>
      <c r="K15" s="170">
        <f ca="1">IF( ISERROR( '4'!I15/'4'!$E15 * $E15),0, '4'!I15/'4'!$E15 * $E15 )</f>
        <v>0</v>
      </c>
      <c r="L15" s="170">
        <f ca="1">IF( ISERROR( '4'!J15/'4'!$E15 * $E15),0, '4'!J15/'4'!$E15 * $E15 )</f>
        <v>0</v>
      </c>
      <c r="M15" s="170">
        <f ca="1">IF( ISERROR( '4'!K15/'4'!$E15 * $E15),0, '4'!K15/'4'!$E15 * $E15 )</f>
        <v>0</v>
      </c>
      <c r="N15" s="170">
        <f ca="1">IF( ISERROR( '4'!L15/'4'!$E15 * $E15),0, '4'!L15/'4'!$E15 * $E15 )</f>
        <v>0</v>
      </c>
      <c r="O15" s="170">
        <f ca="1">IF( ISERROR( '4'!M15/'4'!$E15 * $E15),0, '4'!M15/'4'!$E15 * $E15 )</f>
        <v>0</v>
      </c>
      <c r="P15" s="170">
        <f ca="1">IF( ISERROR( '4'!N15/'4'!$E15 * $E15),0, '4'!N15/'4'!$E15 * $E15 )</f>
        <v>0</v>
      </c>
      <c r="Q15" s="170">
        <f ca="1">IF( ISERROR( '4'!O15/'4'!$E15 * $E15),0, '4'!O15/'4'!$E15 * $E15 )</f>
        <v>0</v>
      </c>
      <c r="R15" s="170">
        <f ca="1">IF( ISERROR( '4'!P15/'4'!$E15 * $E15),0, '4'!P15/'4'!$E15 * $E15 )</f>
        <v>0</v>
      </c>
      <c r="S15" s="170">
        <f ca="1">IF( ISERROR( '4'!Q15/'4'!$E15 * $E15),0, '4'!Q15/'4'!$E15 * $E15 )</f>
        <v>0</v>
      </c>
      <c r="T15" s="170">
        <f ca="1">IF( ISERROR( '4'!R15/'4'!$E15 * $E15),0, '4'!R15/'4'!$E15 * $E15 )</f>
        <v>0</v>
      </c>
      <c r="U15" s="170">
        <f ca="1">IF( ISERROR( '4'!S15/'4'!$E15 * $E15),0, '4'!S15/'4'!$E15 * $E15 )</f>
        <v>0</v>
      </c>
      <c r="V15" s="170">
        <f ca="1">IF( ISERROR( '4'!T15/'4'!$E15 * $E15),0, '4'!T15/'4'!$E15 * $E15 )</f>
        <v>0</v>
      </c>
      <c r="W15" s="170">
        <f ca="1">IF( ISERROR( '4'!U15/'4'!$E15 * $E15),0, '4'!U15/'4'!$E15 * $E15 )</f>
        <v>0</v>
      </c>
      <c r="X15" s="170">
        <f ca="1">IF( ISERROR( '4'!V15/'4'!$E15 * $E15),0, '4'!V15/'4'!$E15 * $E15 )</f>
        <v>0</v>
      </c>
      <c r="Y15" s="170">
        <f ca="1">IF( ISERROR( '4'!W15/'4'!$E15 * $E15),0, '4'!W15/'4'!$E15 * $E15 )</f>
        <v>0</v>
      </c>
      <c r="Z15" s="170">
        <f ca="1">IF( ISERROR( '4'!X15/'4'!$E15 * $E15),0, '4'!X15/'4'!$E15 * $E15 )</f>
        <v>0</v>
      </c>
      <c r="AA15" s="170">
        <f ca="1">IF( ISERROR( '4'!Y15/'4'!$E15 * $E15),0, '4'!Y15/'4'!$E15 * $E15 )</f>
        <v>0</v>
      </c>
      <c r="AB15" s="170">
        <f ca="1">IF( ISERROR( '4'!Z15/'4'!$E15 * $E15),0, '4'!Z15/'4'!$E15 * $E15 )</f>
        <v>0</v>
      </c>
      <c r="AC15" s="170">
        <f ca="1">IF( ISERROR( '4'!AA15/'4'!$E15 * $E15),0, '4'!AA15/'4'!$E15 * $E15 )</f>
        <v>0</v>
      </c>
      <c r="AD15" s="170">
        <f ca="1">IF( ISERROR( '4'!AB15/'4'!$E15 * $E15),0, '4'!AB15/'4'!$E15 * $E15 )</f>
        <v>0</v>
      </c>
      <c r="AE15" s="170">
        <f ca="1">IF( ISERROR( '4'!AC15/'4'!$E15 * $E15),0, '4'!AC15/'4'!$E15 * $E15 )</f>
        <v>0</v>
      </c>
      <c r="AF15" s="170">
        <f ca="1">IF( ISERROR( '4'!AD15/'4'!$E15 * $E15),0, '4'!AD15/'4'!$E15 * $E15 )</f>
        <v>0</v>
      </c>
      <c r="AG15" s="170">
        <f ca="1">IF( ISERROR( '4'!AE15/'4'!$E15 * $E15),0, '4'!AE15/'4'!$E15 * $E15 )</f>
        <v>0</v>
      </c>
      <c r="AH15" s="170">
        <f ca="1">IF( ISERROR( '4'!AF15/'4'!$E15 * $E15),0, '4'!AF15/'4'!$E15 * $E15 )</f>
        <v>0</v>
      </c>
      <c r="AI15" s="170">
        <f ca="1">IF( ISERROR( '4'!AG15/'4'!$E15 * $E15),0, '4'!AG15/'4'!$E15 * $E15 )</f>
        <v>0</v>
      </c>
      <c r="AJ15" s="170">
        <f ca="1">IF( ISERROR( '4'!AH15/'4'!$E15 * $E15),0, '4'!AH15/'4'!$E15 * $E15 )</f>
        <v>0</v>
      </c>
      <c r="AK15" s="170">
        <f ca="1">IF( ISERROR( '4'!AI15/'4'!$E15 * $E15),0, '4'!AI15/'4'!$E15 * $E15 )</f>
        <v>0</v>
      </c>
      <c r="AL15" s="170">
        <f ca="1">IF( ISERROR( '4'!AJ15/'4'!$E15 * $E15),0, '4'!AJ15/'4'!$E15 * $E15 )</f>
        <v>0</v>
      </c>
    </row>
    <row r="16" spans="2:38" s="62" customFormat="1" ht="12.75">
      <c r="B16" s="65" t="s">
        <v>20</v>
      </c>
      <c r="C16" s="484" t="str">
        <f>IF(Kalba="EN",Data2!C41,Data2!B41)</f>
        <v>Investicijų likutinė vertė</v>
      </c>
      <c r="D16" s="170">
        <f ca="1">'4'!E16</f>
        <v>0</v>
      </c>
      <c r="E16" s="170">
        <f ca="1">(ABS(D16) * 200% - SQRT( (1-70%) * ABS(D16) * (200%-50%) * ABS(D16) * (200%-1) ) - ABS(D16))</f>
        <v>0</v>
      </c>
      <c r="F16" s="170">
        <f ca="1">H16+NPV(FDN,I16:INDEX(I16:AL16,PAL))</f>
        <v>0</v>
      </c>
      <c r="G16" s="170">
        <f t="shared" ca="1" si="3"/>
        <v>0</v>
      </c>
      <c r="H16" s="170">
        <f ca="1">IF( ISERROR( '4'!F16/'4'!$E16 * $E16),0, '4'!F16/'4'!$E16 * $E16 )</f>
        <v>0</v>
      </c>
      <c r="I16" s="170">
        <f ca="1">IF( ISERROR( '4'!G16/'4'!$E16 * $E16),0, '4'!G16/'4'!$E16 * $E16 )</f>
        <v>0</v>
      </c>
      <c r="J16" s="170">
        <f ca="1">IF( ISERROR( '4'!H16/'4'!$E16 * $E16),0, '4'!H16/'4'!$E16 * $E16 )</f>
        <v>0</v>
      </c>
      <c r="K16" s="170">
        <f ca="1">IF( ISERROR( '4'!I16/'4'!$E16 * $E16),0, '4'!I16/'4'!$E16 * $E16 )</f>
        <v>0</v>
      </c>
      <c r="L16" s="170">
        <f ca="1">IF( ISERROR( '4'!J16/'4'!$E16 * $E16),0, '4'!J16/'4'!$E16 * $E16 )</f>
        <v>0</v>
      </c>
      <c r="M16" s="170">
        <f ca="1">IF( ISERROR( '4'!K16/'4'!$E16 * $E16),0, '4'!K16/'4'!$E16 * $E16 )</f>
        <v>0</v>
      </c>
      <c r="N16" s="170">
        <f ca="1">IF( ISERROR( '4'!L16/'4'!$E16 * $E16),0, '4'!L16/'4'!$E16 * $E16 )</f>
        <v>0</v>
      </c>
      <c r="O16" s="170">
        <f ca="1">IF( ISERROR( '4'!M16/'4'!$E16 * $E16),0, '4'!M16/'4'!$E16 * $E16 )</f>
        <v>0</v>
      </c>
      <c r="P16" s="170">
        <f ca="1">IF( ISERROR( '4'!N16/'4'!$E16 * $E16),0, '4'!N16/'4'!$E16 * $E16 )</f>
        <v>0</v>
      </c>
      <c r="Q16" s="170">
        <f ca="1">IF( ISERROR( '4'!O16/'4'!$E16 * $E16),0, '4'!O16/'4'!$E16 * $E16 )</f>
        <v>0</v>
      </c>
      <c r="R16" s="170">
        <f ca="1">IF( ISERROR( '4'!P16/'4'!$E16 * $E16),0, '4'!P16/'4'!$E16 * $E16 )</f>
        <v>0</v>
      </c>
      <c r="S16" s="170">
        <f ca="1">IF( ISERROR( '4'!Q16/'4'!$E16 * $E16),0, '4'!Q16/'4'!$E16 * $E16 )</f>
        <v>0</v>
      </c>
      <c r="T16" s="170">
        <f ca="1">IF( ISERROR( '4'!R16/'4'!$E16 * $E16),0, '4'!R16/'4'!$E16 * $E16 )</f>
        <v>0</v>
      </c>
      <c r="U16" s="170">
        <f ca="1">IF( ISERROR( '4'!S16/'4'!$E16 * $E16),0, '4'!S16/'4'!$E16 * $E16 )</f>
        <v>0</v>
      </c>
      <c r="V16" s="170">
        <f ca="1">IF( ISERROR( '4'!T16/'4'!$E16 * $E16),0, '4'!T16/'4'!$E16 * $E16 )</f>
        <v>0</v>
      </c>
      <c r="W16" s="170">
        <f ca="1">IF( ISERROR( '4'!U16/'4'!$E16 * $E16),0, '4'!U16/'4'!$E16 * $E16 )</f>
        <v>0</v>
      </c>
      <c r="X16" s="170">
        <f ca="1">IF( ISERROR( '4'!V16/'4'!$E16 * $E16),0, '4'!V16/'4'!$E16 * $E16 )</f>
        <v>0</v>
      </c>
      <c r="Y16" s="170">
        <f ca="1">IF( ISERROR( '4'!W16/'4'!$E16 * $E16),0, '4'!W16/'4'!$E16 * $E16 )</f>
        <v>0</v>
      </c>
      <c r="Z16" s="170">
        <f ca="1">IF( ISERROR( '4'!X16/'4'!$E16 * $E16),0, '4'!X16/'4'!$E16 * $E16 )</f>
        <v>0</v>
      </c>
      <c r="AA16" s="170">
        <f ca="1">IF( ISERROR( '4'!Y16/'4'!$E16 * $E16),0, '4'!Y16/'4'!$E16 * $E16 )</f>
        <v>0</v>
      </c>
      <c r="AB16" s="170">
        <f ca="1">IF( ISERROR( '4'!Z16/'4'!$E16 * $E16),0, '4'!Z16/'4'!$E16 * $E16 )</f>
        <v>0</v>
      </c>
      <c r="AC16" s="170">
        <f ca="1">IF( ISERROR( '4'!AA16/'4'!$E16 * $E16),0, '4'!AA16/'4'!$E16 * $E16 )</f>
        <v>0</v>
      </c>
      <c r="AD16" s="170">
        <f ca="1">IF( ISERROR( '4'!AB16/'4'!$E16 * $E16),0, '4'!AB16/'4'!$E16 * $E16 )</f>
        <v>0</v>
      </c>
      <c r="AE16" s="170">
        <f ca="1">IF( ISERROR( '4'!AC16/'4'!$E16 * $E16),0, '4'!AC16/'4'!$E16 * $E16 )</f>
        <v>0</v>
      </c>
      <c r="AF16" s="170">
        <f ca="1">IF( ISERROR( '4'!AD16/'4'!$E16 * $E16),0, '4'!AD16/'4'!$E16 * $E16 )</f>
        <v>0</v>
      </c>
      <c r="AG16" s="170">
        <f ca="1">IF( ISERROR( '4'!AE16/'4'!$E16 * $E16),0, '4'!AE16/'4'!$E16 * $E16 )</f>
        <v>0</v>
      </c>
      <c r="AH16" s="170">
        <f ca="1">IF( ISERROR( '4'!AF16/'4'!$E16 * $E16),0, '4'!AF16/'4'!$E16 * $E16 )</f>
        <v>0</v>
      </c>
      <c r="AI16" s="170">
        <f ca="1">IF( ISERROR( '4'!AG16/'4'!$E16 * $E16),0, '4'!AG16/'4'!$E16 * $E16 )</f>
        <v>0</v>
      </c>
      <c r="AJ16" s="170">
        <f ca="1">IF( ISERROR( '4'!AH16/'4'!$E16 * $E16),0, '4'!AH16/'4'!$E16 * $E16 )</f>
        <v>0</v>
      </c>
      <c r="AK16" s="170">
        <f ca="1">IF( ISERROR( '4'!AI16/'4'!$E16 * $E16),0, '4'!AI16/'4'!$E16 * $E16 )</f>
        <v>0</v>
      </c>
      <c r="AL16" s="170">
        <f ca="1">IF( ISERROR( '4'!AJ16/'4'!$E16 * $E16),0, '4'!AJ16/'4'!$E16 * $E16 )</f>
        <v>0</v>
      </c>
    </row>
    <row r="17" spans="2:38" s="62" customFormat="1" ht="12.75">
      <c r="B17" s="5" t="s">
        <v>21</v>
      </c>
      <c r="C17" s="483" t="str">
        <f>IF(Kalba="EN",Data2!C42,Data2!B42)</f>
        <v>Veiklos pajamos, iš viso</v>
      </c>
      <c r="D17" s="171">
        <f ca="1">'4'!E17</f>
        <v>0</v>
      </c>
      <c r="E17" s="171">
        <f ca="1">ROUND(SUM(E18:E20),0)</f>
        <v>0</v>
      </c>
      <c r="F17" s="171">
        <f ca="1">ROUND(SUM(F18:F20),0)</f>
        <v>0</v>
      </c>
      <c r="G17" s="171">
        <f ca="1">ROUND(SUM(G18:G20),0)</f>
        <v>0</v>
      </c>
      <c r="H17" s="171">
        <f ca="1">ROUND(SUM(H18:H20),0)</f>
        <v>0</v>
      </c>
      <c r="I17" s="171">
        <f t="shared" ref="I17:Q17" ca="1" si="4">ROUND(SUM(I18:I20),0)</f>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ref="R17:AL17" ca="1" si="5">ROUND(SUM(R18:R20),0)</f>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K17" s="171">
        <f t="shared" ca="1" si="5"/>
        <v>0</v>
      </c>
      <c r="AL17" s="171">
        <f t="shared" ca="1" si="5"/>
        <v>0</v>
      </c>
    </row>
    <row r="18" spans="2:38" s="3" customFormat="1" ht="12.75">
      <c r="B18" s="65" t="s">
        <v>22</v>
      </c>
      <c r="C18" s="484" t="str">
        <f>IF(Kalba="EN",Data2!C43,Data2!B43)</f>
        <v>Prekių pardavimo pajamos</v>
      </c>
      <c r="D18" s="170">
        <f ca="1">'4'!E18</f>
        <v>0</v>
      </c>
      <c r="E18" s="170">
        <f ca="1">IF(ISERROR(NORMINV(70%,ABS(D18),ABS(D18*50%))),0,NORMINV(70%,ABS(D18),ABS(D18*50%))-ABS(D18))</f>
        <v>0</v>
      </c>
      <c r="F18" s="170">
        <f ca="1">H18+NPV(FDN,I18:INDEX(I18:AL18,PAL))</f>
        <v>0</v>
      </c>
      <c r="G18" s="170">
        <f ca="1">SUMIF($H$5:$AL$5,"&lt;="&amp;PAL,$H18:$AL18)</f>
        <v>0</v>
      </c>
      <c r="H18" s="170">
        <f ca="1">IF( ISERROR( '4'!F18/'4'!$E18 * $E18),0, '4'!F18/'4'!$E18 * $E18 )</f>
        <v>0</v>
      </c>
      <c r="I18" s="170">
        <f ca="1">IF( ISERROR( '4'!G18/'4'!$E18 * $E18),0, '4'!G18/'4'!$E18 * $E18 )</f>
        <v>0</v>
      </c>
      <c r="J18" s="170">
        <f ca="1">IF( ISERROR( '4'!H18/'4'!$E18 * $E18),0, '4'!H18/'4'!$E18 * $E18 )</f>
        <v>0</v>
      </c>
      <c r="K18" s="170">
        <f ca="1">IF( ISERROR( '4'!I18/'4'!$E18 * $E18),0, '4'!I18/'4'!$E18 * $E18 )</f>
        <v>0</v>
      </c>
      <c r="L18" s="170">
        <f ca="1">IF( ISERROR( '4'!J18/'4'!$E18 * $E18),0, '4'!J18/'4'!$E18 * $E18 )</f>
        <v>0</v>
      </c>
      <c r="M18" s="170">
        <f ca="1">IF( ISERROR( '4'!K18/'4'!$E18 * $E18),0, '4'!K18/'4'!$E18 * $E18 )</f>
        <v>0</v>
      </c>
      <c r="N18" s="170">
        <f ca="1">IF( ISERROR( '4'!L18/'4'!$E18 * $E18),0, '4'!L18/'4'!$E18 * $E18 )</f>
        <v>0</v>
      </c>
      <c r="O18" s="170">
        <f ca="1">IF( ISERROR( '4'!M18/'4'!$E18 * $E18),0, '4'!M18/'4'!$E18 * $E18 )</f>
        <v>0</v>
      </c>
      <c r="P18" s="170">
        <f ca="1">IF( ISERROR( '4'!N18/'4'!$E18 * $E18),0, '4'!N18/'4'!$E18 * $E18 )</f>
        <v>0</v>
      </c>
      <c r="Q18" s="170">
        <f ca="1">IF( ISERROR( '4'!O18/'4'!$E18 * $E18),0, '4'!O18/'4'!$E18 * $E18 )</f>
        <v>0</v>
      </c>
      <c r="R18" s="170">
        <f ca="1">IF( ISERROR( '4'!P18/'4'!$E18 * $E18),0, '4'!P18/'4'!$E18 * $E18 )</f>
        <v>0</v>
      </c>
      <c r="S18" s="170">
        <f ca="1">IF( ISERROR( '4'!Q18/'4'!$E18 * $E18),0, '4'!Q18/'4'!$E18 * $E18 )</f>
        <v>0</v>
      </c>
      <c r="T18" s="170">
        <f ca="1">IF( ISERROR( '4'!R18/'4'!$E18 * $E18),0, '4'!R18/'4'!$E18 * $E18 )</f>
        <v>0</v>
      </c>
      <c r="U18" s="170">
        <f ca="1">IF( ISERROR( '4'!S18/'4'!$E18 * $E18),0, '4'!S18/'4'!$E18 * $E18 )</f>
        <v>0</v>
      </c>
      <c r="V18" s="170">
        <f ca="1">IF( ISERROR( '4'!T18/'4'!$E18 * $E18),0, '4'!T18/'4'!$E18 * $E18 )</f>
        <v>0</v>
      </c>
      <c r="W18" s="170">
        <f ca="1">IF( ISERROR( '4'!U18/'4'!$E18 * $E18),0, '4'!U18/'4'!$E18 * $E18 )</f>
        <v>0</v>
      </c>
      <c r="X18" s="170">
        <f ca="1">IF( ISERROR( '4'!V18/'4'!$E18 * $E18),0, '4'!V18/'4'!$E18 * $E18 )</f>
        <v>0</v>
      </c>
      <c r="Y18" s="170">
        <f ca="1">IF( ISERROR( '4'!W18/'4'!$E18 * $E18),0, '4'!W18/'4'!$E18 * $E18 )</f>
        <v>0</v>
      </c>
      <c r="Z18" s="170">
        <f ca="1">IF( ISERROR( '4'!X18/'4'!$E18 * $E18),0, '4'!X18/'4'!$E18 * $E18 )</f>
        <v>0</v>
      </c>
      <c r="AA18" s="170">
        <f ca="1">IF( ISERROR( '4'!Y18/'4'!$E18 * $E18),0, '4'!Y18/'4'!$E18 * $E18 )</f>
        <v>0</v>
      </c>
      <c r="AB18" s="170">
        <f ca="1">IF( ISERROR( '4'!Z18/'4'!$E18 * $E18),0, '4'!Z18/'4'!$E18 * $E18 )</f>
        <v>0</v>
      </c>
      <c r="AC18" s="170">
        <f ca="1">IF( ISERROR( '4'!AA18/'4'!$E18 * $E18),0, '4'!AA18/'4'!$E18 * $E18 )</f>
        <v>0</v>
      </c>
      <c r="AD18" s="170">
        <f ca="1">IF( ISERROR( '4'!AB18/'4'!$E18 * $E18),0, '4'!AB18/'4'!$E18 * $E18 )</f>
        <v>0</v>
      </c>
      <c r="AE18" s="170">
        <f ca="1">IF( ISERROR( '4'!AC18/'4'!$E18 * $E18),0, '4'!AC18/'4'!$E18 * $E18 )</f>
        <v>0</v>
      </c>
      <c r="AF18" s="170">
        <f ca="1">IF( ISERROR( '4'!AD18/'4'!$E18 * $E18),0, '4'!AD18/'4'!$E18 * $E18 )</f>
        <v>0</v>
      </c>
      <c r="AG18" s="170">
        <f ca="1">IF( ISERROR( '4'!AE18/'4'!$E18 * $E18),0, '4'!AE18/'4'!$E18 * $E18 )</f>
        <v>0</v>
      </c>
      <c r="AH18" s="170">
        <f ca="1">IF( ISERROR( '4'!AF18/'4'!$E18 * $E18),0, '4'!AF18/'4'!$E18 * $E18 )</f>
        <v>0</v>
      </c>
      <c r="AI18" s="170">
        <f ca="1">IF( ISERROR( '4'!AG18/'4'!$E18 * $E18),0, '4'!AG18/'4'!$E18 * $E18 )</f>
        <v>0</v>
      </c>
      <c r="AJ18" s="170">
        <f ca="1">IF( ISERROR( '4'!AH18/'4'!$E18 * $E18),0, '4'!AH18/'4'!$E18 * $E18 )</f>
        <v>0</v>
      </c>
      <c r="AK18" s="170">
        <f ca="1">IF( ISERROR( '4'!AI18/'4'!$E18 * $E18),0, '4'!AI18/'4'!$E18 * $E18 )</f>
        <v>0</v>
      </c>
      <c r="AL18" s="170">
        <f ca="1">IF( ISERROR( '4'!AJ18/'4'!$E18 * $E18),0, '4'!AJ18/'4'!$E18 * $E18 )</f>
        <v>0</v>
      </c>
    </row>
    <row r="19" spans="2:38" s="3" customFormat="1" ht="12.75">
      <c r="B19" s="65" t="s">
        <v>23</v>
      </c>
      <c r="C19" s="484" t="str">
        <f>IF(Kalba="EN",Data2!C44,Data2!B44)</f>
        <v>Paslaugų suteikimo pajamos</v>
      </c>
      <c r="D19" s="170">
        <f ca="1">'4'!E19</f>
        <v>0</v>
      </c>
      <c r="E19" s="170">
        <f t="shared" ref="E19:E20" ca="1" si="6">IF(ISERROR(NORMINV(70%,ABS(D19),ABS(D19*50%))),0,NORMINV(70%,ABS(D19),ABS(D19*50%))-ABS(D19))</f>
        <v>0</v>
      </c>
      <c r="F19" s="170">
        <f ca="1">H19+NPV(FDN,I19:INDEX(I19:AL19,PAL))</f>
        <v>0</v>
      </c>
      <c r="G19" s="170">
        <f ca="1">SUMIF($H$5:$AL$5,"&lt;="&amp;PAL,$H19:$AL19)</f>
        <v>0</v>
      </c>
      <c r="H19" s="170">
        <f ca="1">IF( ISERROR( '4'!F19/'4'!$E19 * $E19),0, '4'!F19/'4'!$E19 * $E19 )</f>
        <v>0</v>
      </c>
      <c r="I19" s="170">
        <f ca="1">IF( ISERROR( '4'!G19/'4'!$E19 * $E19),0, '4'!G19/'4'!$E19 * $E19 )</f>
        <v>0</v>
      </c>
      <c r="J19" s="170">
        <f ca="1">IF( ISERROR( '4'!H19/'4'!$E19 * $E19),0, '4'!H19/'4'!$E19 * $E19 )</f>
        <v>0</v>
      </c>
      <c r="K19" s="170">
        <f ca="1">IF( ISERROR( '4'!I19/'4'!$E19 * $E19),0, '4'!I19/'4'!$E19 * $E19 )</f>
        <v>0</v>
      </c>
      <c r="L19" s="170">
        <f ca="1">IF( ISERROR( '4'!J19/'4'!$E19 * $E19),0, '4'!J19/'4'!$E19 * $E19 )</f>
        <v>0</v>
      </c>
      <c r="M19" s="170">
        <f ca="1">IF( ISERROR( '4'!K19/'4'!$E19 * $E19),0, '4'!K19/'4'!$E19 * $E19 )</f>
        <v>0</v>
      </c>
      <c r="N19" s="170">
        <f ca="1">IF( ISERROR( '4'!L19/'4'!$E19 * $E19),0, '4'!L19/'4'!$E19 * $E19 )</f>
        <v>0</v>
      </c>
      <c r="O19" s="170">
        <f ca="1">IF( ISERROR( '4'!M19/'4'!$E19 * $E19),0, '4'!M19/'4'!$E19 * $E19 )</f>
        <v>0</v>
      </c>
      <c r="P19" s="170">
        <f ca="1">IF( ISERROR( '4'!N19/'4'!$E19 * $E19),0, '4'!N19/'4'!$E19 * $E19 )</f>
        <v>0</v>
      </c>
      <c r="Q19" s="170">
        <f ca="1">IF( ISERROR( '4'!O19/'4'!$E19 * $E19),0, '4'!O19/'4'!$E19 * $E19 )</f>
        <v>0</v>
      </c>
      <c r="R19" s="170">
        <f ca="1">IF( ISERROR( '4'!P19/'4'!$E19 * $E19),0, '4'!P19/'4'!$E19 * $E19 )</f>
        <v>0</v>
      </c>
      <c r="S19" s="170">
        <f ca="1">IF( ISERROR( '4'!Q19/'4'!$E19 * $E19),0, '4'!Q19/'4'!$E19 * $E19 )</f>
        <v>0</v>
      </c>
      <c r="T19" s="170">
        <f ca="1">IF( ISERROR( '4'!R19/'4'!$E19 * $E19),0, '4'!R19/'4'!$E19 * $E19 )</f>
        <v>0</v>
      </c>
      <c r="U19" s="170">
        <f ca="1">IF( ISERROR( '4'!S19/'4'!$E19 * $E19),0, '4'!S19/'4'!$E19 * $E19 )</f>
        <v>0</v>
      </c>
      <c r="V19" s="170">
        <f ca="1">IF( ISERROR( '4'!T19/'4'!$E19 * $E19),0, '4'!T19/'4'!$E19 * $E19 )</f>
        <v>0</v>
      </c>
      <c r="W19" s="170">
        <f ca="1">IF( ISERROR( '4'!U19/'4'!$E19 * $E19),0, '4'!U19/'4'!$E19 * $E19 )</f>
        <v>0</v>
      </c>
      <c r="X19" s="170">
        <f ca="1">IF( ISERROR( '4'!V19/'4'!$E19 * $E19),0, '4'!V19/'4'!$E19 * $E19 )</f>
        <v>0</v>
      </c>
      <c r="Y19" s="170">
        <f ca="1">IF( ISERROR( '4'!W19/'4'!$E19 * $E19),0, '4'!W19/'4'!$E19 * $E19 )</f>
        <v>0</v>
      </c>
      <c r="Z19" s="170">
        <f ca="1">IF( ISERROR( '4'!X19/'4'!$E19 * $E19),0, '4'!X19/'4'!$E19 * $E19 )</f>
        <v>0</v>
      </c>
      <c r="AA19" s="170">
        <f ca="1">IF( ISERROR( '4'!Y19/'4'!$E19 * $E19),0, '4'!Y19/'4'!$E19 * $E19 )</f>
        <v>0</v>
      </c>
      <c r="AB19" s="170">
        <f ca="1">IF( ISERROR( '4'!Z19/'4'!$E19 * $E19),0, '4'!Z19/'4'!$E19 * $E19 )</f>
        <v>0</v>
      </c>
      <c r="AC19" s="170">
        <f ca="1">IF( ISERROR( '4'!AA19/'4'!$E19 * $E19),0, '4'!AA19/'4'!$E19 * $E19 )</f>
        <v>0</v>
      </c>
      <c r="AD19" s="170">
        <f ca="1">IF( ISERROR( '4'!AB19/'4'!$E19 * $E19),0, '4'!AB19/'4'!$E19 * $E19 )</f>
        <v>0</v>
      </c>
      <c r="AE19" s="170">
        <f ca="1">IF( ISERROR( '4'!AC19/'4'!$E19 * $E19),0, '4'!AC19/'4'!$E19 * $E19 )</f>
        <v>0</v>
      </c>
      <c r="AF19" s="170">
        <f ca="1">IF( ISERROR( '4'!AD19/'4'!$E19 * $E19),0, '4'!AD19/'4'!$E19 * $E19 )</f>
        <v>0</v>
      </c>
      <c r="AG19" s="170">
        <f ca="1">IF( ISERROR( '4'!AE19/'4'!$E19 * $E19),0, '4'!AE19/'4'!$E19 * $E19 )</f>
        <v>0</v>
      </c>
      <c r="AH19" s="170">
        <f ca="1">IF( ISERROR( '4'!AF19/'4'!$E19 * $E19),0, '4'!AF19/'4'!$E19 * $E19 )</f>
        <v>0</v>
      </c>
      <c r="AI19" s="170">
        <f ca="1">IF( ISERROR( '4'!AG19/'4'!$E19 * $E19),0, '4'!AG19/'4'!$E19 * $E19 )</f>
        <v>0</v>
      </c>
      <c r="AJ19" s="170">
        <f ca="1">IF( ISERROR( '4'!AH19/'4'!$E19 * $E19),0, '4'!AH19/'4'!$E19 * $E19 )</f>
        <v>0</v>
      </c>
      <c r="AK19" s="170">
        <f ca="1">IF( ISERROR( '4'!AI19/'4'!$E19 * $E19),0, '4'!AI19/'4'!$E19 * $E19 )</f>
        <v>0</v>
      </c>
      <c r="AL19" s="170">
        <f ca="1">IF( ISERROR( '4'!AJ19/'4'!$E19 * $E19),0, '4'!AJ19/'4'!$E19 * $E19 )</f>
        <v>0</v>
      </c>
    </row>
    <row r="20" spans="2:38" s="3" customFormat="1" ht="12.75">
      <c r="B20" s="65" t="s">
        <v>24</v>
      </c>
      <c r="C20" s="484" t="str">
        <f>IF(Kalba="EN",Data2!C45,Data2!B45)</f>
        <v>Finansinės ir investicinės veiklos bei kitos pajamos</v>
      </c>
      <c r="D20" s="170">
        <f ca="1">'4'!E20</f>
        <v>0</v>
      </c>
      <c r="E20" s="170">
        <f t="shared" ca="1" si="6"/>
        <v>0</v>
      </c>
      <c r="F20" s="170">
        <f ca="1">H20+NPV(FDN,I20:INDEX(I20:AL20,PAL))</f>
        <v>0</v>
      </c>
      <c r="G20" s="170">
        <f ca="1">SUMIF($H$5:$AL$5,"&lt;="&amp;PAL,$H20:$AL20)</f>
        <v>0</v>
      </c>
      <c r="H20" s="170">
        <f ca="1">IF( ISERROR( '4'!F20/'4'!$E20 * $E20),0, '4'!F20/'4'!$E20 * $E20 )</f>
        <v>0</v>
      </c>
      <c r="I20" s="170">
        <f ca="1">IF( ISERROR( '4'!G20/'4'!$E20 * $E20),0, '4'!G20/'4'!$E20 * $E20 )</f>
        <v>0</v>
      </c>
      <c r="J20" s="170">
        <f ca="1">IF( ISERROR( '4'!H20/'4'!$E20 * $E20),0, '4'!H20/'4'!$E20 * $E20 )</f>
        <v>0</v>
      </c>
      <c r="K20" s="170">
        <f ca="1">IF( ISERROR( '4'!I20/'4'!$E20 * $E20),0, '4'!I20/'4'!$E20 * $E20 )</f>
        <v>0</v>
      </c>
      <c r="L20" s="170">
        <f ca="1">IF( ISERROR( '4'!J20/'4'!$E20 * $E20),0, '4'!J20/'4'!$E20 * $E20 )</f>
        <v>0</v>
      </c>
      <c r="M20" s="170">
        <f ca="1">IF( ISERROR( '4'!K20/'4'!$E20 * $E20),0, '4'!K20/'4'!$E20 * $E20 )</f>
        <v>0</v>
      </c>
      <c r="N20" s="170">
        <f ca="1">IF( ISERROR( '4'!L20/'4'!$E20 * $E20),0, '4'!L20/'4'!$E20 * $E20 )</f>
        <v>0</v>
      </c>
      <c r="O20" s="170">
        <f ca="1">IF( ISERROR( '4'!M20/'4'!$E20 * $E20),0, '4'!M20/'4'!$E20 * $E20 )</f>
        <v>0</v>
      </c>
      <c r="P20" s="170">
        <f ca="1">IF( ISERROR( '4'!N20/'4'!$E20 * $E20),0, '4'!N20/'4'!$E20 * $E20 )</f>
        <v>0</v>
      </c>
      <c r="Q20" s="170">
        <f ca="1">IF( ISERROR( '4'!O20/'4'!$E20 * $E20),0, '4'!O20/'4'!$E20 * $E20 )</f>
        <v>0</v>
      </c>
      <c r="R20" s="170">
        <f ca="1">IF( ISERROR( '4'!P20/'4'!$E20 * $E20),0, '4'!P20/'4'!$E20 * $E20 )</f>
        <v>0</v>
      </c>
      <c r="S20" s="170">
        <f ca="1">IF( ISERROR( '4'!Q20/'4'!$E20 * $E20),0, '4'!Q20/'4'!$E20 * $E20 )</f>
        <v>0</v>
      </c>
      <c r="T20" s="170">
        <f ca="1">IF( ISERROR( '4'!R20/'4'!$E20 * $E20),0, '4'!R20/'4'!$E20 * $E20 )</f>
        <v>0</v>
      </c>
      <c r="U20" s="170">
        <f ca="1">IF( ISERROR( '4'!S20/'4'!$E20 * $E20),0, '4'!S20/'4'!$E20 * $E20 )</f>
        <v>0</v>
      </c>
      <c r="V20" s="170">
        <f ca="1">IF( ISERROR( '4'!T20/'4'!$E20 * $E20),0, '4'!T20/'4'!$E20 * $E20 )</f>
        <v>0</v>
      </c>
      <c r="W20" s="170">
        <f ca="1">IF( ISERROR( '4'!U20/'4'!$E20 * $E20),0, '4'!U20/'4'!$E20 * $E20 )</f>
        <v>0</v>
      </c>
      <c r="X20" s="170">
        <f ca="1">IF( ISERROR( '4'!V20/'4'!$E20 * $E20),0, '4'!V20/'4'!$E20 * $E20 )</f>
        <v>0</v>
      </c>
      <c r="Y20" s="170">
        <f ca="1">IF( ISERROR( '4'!W20/'4'!$E20 * $E20),0, '4'!W20/'4'!$E20 * $E20 )</f>
        <v>0</v>
      </c>
      <c r="Z20" s="170">
        <f ca="1">IF( ISERROR( '4'!X20/'4'!$E20 * $E20),0, '4'!X20/'4'!$E20 * $E20 )</f>
        <v>0</v>
      </c>
      <c r="AA20" s="170">
        <f ca="1">IF( ISERROR( '4'!Y20/'4'!$E20 * $E20),0, '4'!Y20/'4'!$E20 * $E20 )</f>
        <v>0</v>
      </c>
      <c r="AB20" s="170">
        <f ca="1">IF( ISERROR( '4'!Z20/'4'!$E20 * $E20),0, '4'!Z20/'4'!$E20 * $E20 )</f>
        <v>0</v>
      </c>
      <c r="AC20" s="170">
        <f ca="1">IF( ISERROR( '4'!AA20/'4'!$E20 * $E20),0, '4'!AA20/'4'!$E20 * $E20 )</f>
        <v>0</v>
      </c>
      <c r="AD20" s="170">
        <f ca="1">IF( ISERROR( '4'!AB20/'4'!$E20 * $E20),0, '4'!AB20/'4'!$E20 * $E20 )</f>
        <v>0</v>
      </c>
      <c r="AE20" s="170">
        <f ca="1">IF( ISERROR( '4'!AC20/'4'!$E20 * $E20),0, '4'!AC20/'4'!$E20 * $E20 )</f>
        <v>0</v>
      </c>
      <c r="AF20" s="170">
        <f ca="1">IF( ISERROR( '4'!AD20/'4'!$E20 * $E20),0, '4'!AD20/'4'!$E20 * $E20 )</f>
        <v>0</v>
      </c>
      <c r="AG20" s="170">
        <f ca="1">IF( ISERROR( '4'!AE20/'4'!$E20 * $E20),0, '4'!AE20/'4'!$E20 * $E20 )</f>
        <v>0</v>
      </c>
      <c r="AH20" s="170">
        <f ca="1">IF( ISERROR( '4'!AF20/'4'!$E20 * $E20),0, '4'!AF20/'4'!$E20 * $E20 )</f>
        <v>0</v>
      </c>
      <c r="AI20" s="170">
        <f ca="1">IF( ISERROR( '4'!AG20/'4'!$E20 * $E20),0, '4'!AG20/'4'!$E20 * $E20 )</f>
        <v>0</v>
      </c>
      <c r="AJ20" s="170">
        <f ca="1">IF( ISERROR( '4'!AH20/'4'!$E20 * $E20),0, '4'!AH20/'4'!$E20 * $E20 )</f>
        <v>0</v>
      </c>
      <c r="AK20" s="170">
        <f ca="1">IF( ISERROR( '4'!AI20/'4'!$E20 * $E20),0, '4'!AI20/'4'!$E20 * $E20 )</f>
        <v>0</v>
      </c>
      <c r="AL20" s="170">
        <f ca="1">IF( ISERROR( '4'!AJ20/'4'!$E20 * $E20),0, '4'!AJ20/'4'!$E20 * $E20 )</f>
        <v>0</v>
      </c>
    </row>
    <row r="21" spans="2:38" s="62" customFormat="1" ht="12.75">
      <c r="B21" s="5" t="s">
        <v>25</v>
      </c>
      <c r="C21" s="483" t="str">
        <f>IF(Kalba="EN",Data2!C46,Data2!B46)</f>
        <v>Veiklos ir finansinės išlaidos, iš viso</v>
      </c>
      <c r="D21" s="171">
        <f ca="1">'4'!E21</f>
        <v>0</v>
      </c>
      <c r="E21" s="171">
        <f ca="1">ROUND(SUM(E22,E29),0)</f>
        <v>0</v>
      </c>
      <c r="F21" s="171">
        <f ca="1">ROUND(SUM(F22,F29),0)</f>
        <v>0</v>
      </c>
      <c r="G21" s="171">
        <f ca="1">ROUND(SUM(G22,G29),0)</f>
        <v>0</v>
      </c>
      <c r="H21" s="171">
        <f ca="1">ROUND(SUM(H22,H29),0)</f>
        <v>0</v>
      </c>
      <c r="I21" s="171">
        <f t="shared" ref="I21:Q21" ca="1" si="7">ROUND(SUM(I22,I29),0)</f>
        <v>0</v>
      </c>
      <c r="J21" s="171">
        <f t="shared" ca="1" si="7"/>
        <v>0</v>
      </c>
      <c r="K21" s="171">
        <f t="shared" ca="1" si="7"/>
        <v>0</v>
      </c>
      <c r="L21" s="171">
        <f t="shared" ca="1" si="7"/>
        <v>0</v>
      </c>
      <c r="M21" s="171">
        <f t="shared" ca="1" si="7"/>
        <v>0</v>
      </c>
      <c r="N21" s="171">
        <f t="shared" ca="1" si="7"/>
        <v>0</v>
      </c>
      <c r="O21" s="171">
        <f t="shared" ca="1" si="7"/>
        <v>0</v>
      </c>
      <c r="P21" s="171">
        <f t="shared" ca="1" si="7"/>
        <v>0</v>
      </c>
      <c r="Q21" s="171">
        <f t="shared" ca="1" si="7"/>
        <v>0</v>
      </c>
      <c r="R21" s="171">
        <f t="shared" ref="R21:AL21" ca="1" si="8">ROUND(SUM(R22,R29),0)</f>
        <v>0</v>
      </c>
      <c r="S21" s="171">
        <f t="shared" ca="1" si="8"/>
        <v>0</v>
      </c>
      <c r="T21" s="171">
        <f t="shared" ca="1" si="8"/>
        <v>0</v>
      </c>
      <c r="U21" s="171">
        <f t="shared" ca="1" si="8"/>
        <v>0</v>
      </c>
      <c r="V21" s="171">
        <f t="shared" ca="1" si="8"/>
        <v>0</v>
      </c>
      <c r="W21" s="171">
        <f t="shared" ca="1" si="8"/>
        <v>0</v>
      </c>
      <c r="X21" s="171">
        <f t="shared" ca="1" si="8"/>
        <v>0</v>
      </c>
      <c r="Y21" s="171">
        <f t="shared" ca="1" si="8"/>
        <v>0</v>
      </c>
      <c r="Z21" s="171">
        <f t="shared" ca="1" si="8"/>
        <v>0</v>
      </c>
      <c r="AA21" s="171">
        <f t="shared" ca="1" si="8"/>
        <v>0</v>
      </c>
      <c r="AB21" s="171">
        <f t="shared" ca="1" si="8"/>
        <v>0</v>
      </c>
      <c r="AC21" s="171">
        <f t="shared" ca="1" si="8"/>
        <v>0</v>
      </c>
      <c r="AD21" s="171">
        <f t="shared" ca="1" si="8"/>
        <v>0</v>
      </c>
      <c r="AE21" s="171">
        <f t="shared" ca="1" si="8"/>
        <v>0</v>
      </c>
      <c r="AF21" s="171">
        <f t="shared" ca="1" si="8"/>
        <v>0</v>
      </c>
      <c r="AG21" s="171">
        <f t="shared" ca="1" si="8"/>
        <v>0</v>
      </c>
      <c r="AH21" s="171">
        <f t="shared" ca="1" si="8"/>
        <v>0</v>
      </c>
      <c r="AI21" s="171">
        <f t="shared" ca="1" si="8"/>
        <v>0</v>
      </c>
      <c r="AJ21" s="171">
        <f t="shared" ca="1" si="8"/>
        <v>0</v>
      </c>
      <c r="AK21" s="171">
        <f t="shared" ca="1" si="8"/>
        <v>0</v>
      </c>
      <c r="AL21" s="171">
        <f t="shared" ca="1" si="8"/>
        <v>0</v>
      </c>
    </row>
    <row r="22" spans="2:38" s="62" customFormat="1" ht="12.75">
      <c r="B22" s="67" t="s">
        <v>304</v>
      </c>
      <c r="C22" s="483" t="str">
        <f>IF(Kalba="EN",Data2!C47,Data2!B47)</f>
        <v>Veiklos išlaidos</v>
      </c>
      <c r="D22" s="171">
        <f ca="1">'4'!E22</f>
        <v>0</v>
      </c>
      <c r="E22" s="171">
        <f ca="1">ROUND(SUM(E23:E28),0)</f>
        <v>0</v>
      </c>
      <c r="F22" s="171">
        <f ca="1">ROUND(SUM(F23:F28),0)</f>
        <v>0</v>
      </c>
      <c r="G22" s="171">
        <f ca="1">ROUND(SUM(G23:G28),0)</f>
        <v>0</v>
      </c>
      <c r="H22" s="171">
        <f ca="1">ROUND(SUM(H23:H28),0)</f>
        <v>0</v>
      </c>
      <c r="I22" s="171">
        <f t="shared" ref="I22:Q22" ca="1" si="9">ROUND(SUM(I23:I28),0)</f>
        <v>0</v>
      </c>
      <c r="J22" s="171">
        <f t="shared" ca="1" si="9"/>
        <v>0</v>
      </c>
      <c r="K22" s="171">
        <f t="shared" ca="1" si="9"/>
        <v>0</v>
      </c>
      <c r="L22" s="171">
        <f t="shared" ca="1" si="9"/>
        <v>0</v>
      </c>
      <c r="M22" s="171">
        <f t="shared" ca="1" si="9"/>
        <v>0</v>
      </c>
      <c r="N22" s="171">
        <f t="shared" ca="1" si="9"/>
        <v>0</v>
      </c>
      <c r="O22" s="171">
        <f t="shared" ca="1" si="9"/>
        <v>0</v>
      </c>
      <c r="P22" s="171">
        <f t="shared" ca="1" si="9"/>
        <v>0</v>
      </c>
      <c r="Q22" s="171">
        <f t="shared" ca="1" si="9"/>
        <v>0</v>
      </c>
      <c r="R22" s="171">
        <f t="shared" ref="R22:AL22" ca="1" si="10">ROUND(SUM(R23:R28),0)</f>
        <v>0</v>
      </c>
      <c r="S22" s="171">
        <f t="shared" ca="1" si="10"/>
        <v>0</v>
      </c>
      <c r="T22" s="171">
        <f t="shared" ca="1" si="10"/>
        <v>0</v>
      </c>
      <c r="U22" s="171">
        <f t="shared" ca="1" si="10"/>
        <v>0</v>
      </c>
      <c r="V22" s="171">
        <f t="shared" ca="1" si="10"/>
        <v>0</v>
      </c>
      <c r="W22" s="171">
        <f t="shared" ca="1" si="10"/>
        <v>0</v>
      </c>
      <c r="X22" s="171">
        <f t="shared" ca="1" si="10"/>
        <v>0</v>
      </c>
      <c r="Y22" s="171">
        <f t="shared" ca="1" si="10"/>
        <v>0</v>
      </c>
      <c r="Z22" s="171">
        <f t="shared" ca="1" si="10"/>
        <v>0</v>
      </c>
      <c r="AA22" s="171">
        <f t="shared" ca="1" si="10"/>
        <v>0</v>
      </c>
      <c r="AB22" s="171">
        <f t="shared" ca="1" si="10"/>
        <v>0</v>
      </c>
      <c r="AC22" s="171">
        <f t="shared" ca="1" si="10"/>
        <v>0</v>
      </c>
      <c r="AD22" s="171">
        <f t="shared" ca="1" si="10"/>
        <v>0</v>
      </c>
      <c r="AE22" s="171">
        <f t="shared" ca="1" si="10"/>
        <v>0</v>
      </c>
      <c r="AF22" s="171">
        <f t="shared" ca="1" si="10"/>
        <v>0</v>
      </c>
      <c r="AG22" s="171">
        <f t="shared" ca="1" si="10"/>
        <v>0</v>
      </c>
      <c r="AH22" s="171">
        <f t="shared" ca="1" si="10"/>
        <v>0</v>
      </c>
      <c r="AI22" s="171">
        <f t="shared" ca="1" si="10"/>
        <v>0</v>
      </c>
      <c r="AJ22" s="171">
        <f t="shared" ca="1" si="10"/>
        <v>0</v>
      </c>
      <c r="AK22" s="171">
        <f t="shared" ca="1" si="10"/>
        <v>0</v>
      </c>
      <c r="AL22" s="171">
        <f t="shared" ca="1" si="10"/>
        <v>0</v>
      </c>
    </row>
    <row r="23" spans="2:38" s="3" customFormat="1" ht="12.75">
      <c r="B23" s="65" t="s">
        <v>305</v>
      </c>
      <c r="C23" s="484" t="str">
        <f>IF(Kalba="EN",Data2!C48,Data2!B48)</f>
        <v>Žaliavos</v>
      </c>
      <c r="D23" s="170">
        <f ca="1">'4'!E23</f>
        <v>0</v>
      </c>
      <c r="E23" s="170">
        <f ca="1">(ABS(D23)*200%-SQRT((1-70%)*ABS(D23)*(200%-50%)*ABS(D23)*(200%-1)))-ABS(D23)</f>
        <v>0</v>
      </c>
      <c r="F23" s="170">
        <f ca="1">H23+NPV(FDN,I23:INDEX(I23:AL23,PAL))</f>
        <v>0</v>
      </c>
      <c r="G23" s="170">
        <f t="shared" ref="G23:G29" ca="1" si="11">SUMIF($H$5:$AL$5,"&lt;="&amp;PAL,$H23:$AL23)</f>
        <v>0</v>
      </c>
      <c r="H23" s="170">
        <f ca="1">IF( ISERROR( '4'!F23/'4'!$E23 * $E23),0, '4'!F23/'4'!$E23 * $E23 )</f>
        <v>0</v>
      </c>
      <c r="I23" s="170">
        <f ca="1">IF( ISERROR( '4'!G23/'4'!$E23 * $E23),0, '4'!G23/'4'!$E23 * $E23 )</f>
        <v>0</v>
      </c>
      <c r="J23" s="170">
        <f ca="1">IF( ISERROR( '4'!H23/'4'!$E23 * $E23),0, '4'!H23/'4'!$E23 * $E23 )</f>
        <v>0</v>
      </c>
      <c r="K23" s="170">
        <f ca="1">IF( ISERROR( '4'!I23/'4'!$E23 * $E23),0, '4'!I23/'4'!$E23 * $E23 )</f>
        <v>0</v>
      </c>
      <c r="L23" s="170">
        <f ca="1">IF( ISERROR( '4'!J23/'4'!$E23 * $E23),0, '4'!J23/'4'!$E23 * $E23 )</f>
        <v>0</v>
      </c>
      <c r="M23" s="170">
        <f ca="1">IF( ISERROR( '4'!K23/'4'!$E23 * $E23),0, '4'!K23/'4'!$E23 * $E23 )</f>
        <v>0</v>
      </c>
      <c r="N23" s="170">
        <f ca="1">IF( ISERROR( '4'!L23/'4'!$E23 * $E23),0, '4'!L23/'4'!$E23 * $E23 )</f>
        <v>0</v>
      </c>
      <c r="O23" s="170">
        <f ca="1">IF( ISERROR( '4'!M23/'4'!$E23 * $E23),0, '4'!M23/'4'!$E23 * $E23 )</f>
        <v>0</v>
      </c>
      <c r="P23" s="170">
        <f ca="1">IF( ISERROR( '4'!N23/'4'!$E23 * $E23),0, '4'!N23/'4'!$E23 * $E23 )</f>
        <v>0</v>
      </c>
      <c r="Q23" s="170">
        <f ca="1">IF( ISERROR( '4'!O23/'4'!$E23 * $E23),0, '4'!O23/'4'!$E23 * $E23 )</f>
        <v>0</v>
      </c>
      <c r="R23" s="170">
        <f ca="1">IF( ISERROR( '4'!P23/'4'!$E23 * $E23),0, '4'!P23/'4'!$E23 * $E23 )</f>
        <v>0</v>
      </c>
      <c r="S23" s="170">
        <f ca="1">IF( ISERROR( '4'!Q23/'4'!$E23 * $E23),0, '4'!Q23/'4'!$E23 * $E23 )</f>
        <v>0</v>
      </c>
      <c r="T23" s="170">
        <f ca="1">IF( ISERROR( '4'!R23/'4'!$E23 * $E23),0, '4'!R23/'4'!$E23 * $E23 )</f>
        <v>0</v>
      </c>
      <c r="U23" s="170">
        <f ca="1">IF( ISERROR( '4'!S23/'4'!$E23 * $E23),0, '4'!S23/'4'!$E23 * $E23 )</f>
        <v>0</v>
      </c>
      <c r="V23" s="170">
        <f ca="1">IF( ISERROR( '4'!T23/'4'!$E23 * $E23),0, '4'!T23/'4'!$E23 * $E23 )</f>
        <v>0</v>
      </c>
      <c r="W23" s="170">
        <f ca="1">IF( ISERROR( '4'!U23/'4'!$E23 * $E23),0, '4'!U23/'4'!$E23 * $E23 )</f>
        <v>0</v>
      </c>
      <c r="X23" s="170">
        <f ca="1">IF( ISERROR( '4'!V23/'4'!$E23 * $E23),0, '4'!V23/'4'!$E23 * $E23 )</f>
        <v>0</v>
      </c>
      <c r="Y23" s="170">
        <f ca="1">IF( ISERROR( '4'!W23/'4'!$E23 * $E23),0, '4'!W23/'4'!$E23 * $E23 )</f>
        <v>0</v>
      </c>
      <c r="Z23" s="170">
        <f ca="1">IF( ISERROR( '4'!X23/'4'!$E23 * $E23),0, '4'!X23/'4'!$E23 * $E23 )</f>
        <v>0</v>
      </c>
      <c r="AA23" s="170">
        <f ca="1">IF( ISERROR( '4'!Y23/'4'!$E23 * $E23),0, '4'!Y23/'4'!$E23 * $E23 )</f>
        <v>0</v>
      </c>
      <c r="AB23" s="170">
        <f ca="1">IF( ISERROR( '4'!Z23/'4'!$E23 * $E23),0, '4'!Z23/'4'!$E23 * $E23 )</f>
        <v>0</v>
      </c>
      <c r="AC23" s="170">
        <f ca="1">IF( ISERROR( '4'!AA23/'4'!$E23 * $E23),0, '4'!AA23/'4'!$E23 * $E23 )</f>
        <v>0</v>
      </c>
      <c r="AD23" s="170">
        <f ca="1">IF( ISERROR( '4'!AB23/'4'!$E23 * $E23),0, '4'!AB23/'4'!$E23 * $E23 )</f>
        <v>0</v>
      </c>
      <c r="AE23" s="170">
        <f ca="1">IF( ISERROR( '4'!AC23/'4'!$E23 * $E23),0, '4'!AC23/'4'!$E23 * $E23 )</f>
        <v>0</v>
      </c>
      <c r="AF23" s="170">
        <f ca="1">IF( ISERROR( '4'!AD23/'4'!$E23 * $E23),0, '4'!AD23/'4'!$E23 * $E23 )</f>
        <v>0</v>
      </c>
      <c r="AG23" s="170">
        <f ca="1">IF( ISERROR( '4'!AE23/'4'!$E23 * $E23),0, '4'!AE23/'4'!$E23 * $E23 )</f>
        <v>0</v>
      </c>
      <c r="AH23" s="170">
        <f ca="1">IF( ISERROR( '4'!AF23/'4'!$E23 * $E23),0, '4'!AF23/'4'!$E23 * $E23 )</f>
        <v>0</v>
      </c>
      <c r="AI23" s="170">
        <f ca="1">IF( ISERROR( '4'!AG23/'4'!$E23 * $E23),0, '4'!AG23/'4'!$E23 * $E23 )</f>
        <v>0</v>
      </c>
      <c r="AJ23" s="170">
        <f ca="1">IF( ISERROR( '4'!AH23/'4'!$E23 * $E23),0, '4'!AH23/'4'!$E23 * $E23 )</f>
        <v>0</v>
      </c>
      <c r="AK23" s="170">
        <f ca="1">IF( ISERROR( '4'!AI23/'4'!$E23 * $E23),0, '4'!AI23/'4'!$E23 * $E23 )</f>
        <v>0</v>
      </c>
      <c r="AL23" s="170">
        <f ca="1">IF( ISERROR( '4'!AJ23/'4'!$E23 * $E23),0, '4'!AJ23/'4'!$E23 * $E23 )</f>
        <v>0</v>
      </c>
    </row>
    <row r="24" spans="2:38" s="3" customFormat="1" ht="12.75">
      <c r="B24" s="65" t="s">
        <v>306</v>
      </c>
      <c r="C24" s="484" t="str">
        <f>IF(Kalba="EN",Data2!C49,Data2!B49)</f>
        <v>Darbo užmokesčio išlaidos</v>
      </c>
      <c r="D24" s="170">
        <f ca="1">'4'!E24</f>
        <v>0</v>
      </c>
      <c r="E24" s="170">
        <f t="shared" ref="E24:E29" ca="1" si="12">(ABS(D24)*200%-SQRT((1-70%)*ABS(D24)*(200%-50%)*ABS(D24)*(200%-1)))-ABS(D24)</f>
        <v>0</v>
      </c>
      <c r="F24" s="170">
        <f ca="1">H24+NPV(FDN,I24:INDEX(I24:AL24,PAL))</f>
        <v>0</v>
      </c>
      <c r="G24" s="170">
        <f t="shared" ca="1" si="11"/>
        <v>0</v>
      </c>
      <c r="H24" s="170">
        <f ca="1">IF( ISERROR( '4'!F24/'4'!$E24 * $E24),0, '4'!F24/'4'!$E24 * $E24 )</f>
        <v>0</v>
      </c>
      <c r="I24" s="170">
        <f ca="1">IF( ISERROR( '4'!G24/'4'!$E24 * $E24),0, '4'!G24/'4'!$E24 * $E24 )</f>
        <v>0</v>
      </c>
      <c r="J24" s="170">
        <f ca="1">IF( ISERROR( '4'!H24/'4'!$E24 * $E24),0, '4'!H24/'4'!$E24 * $E24 )</f>
        <v>0</v>
      </c>
      <c r="K24" s="170">
        <f ca="1">IF( ISERROR( '4'!I24/'4'!$E24 * $E24),0, '4'!I24/'4'!$E24 * $E24 )</f>
        <v>0</v>
      </c>
      <c r="L24" s="170">
        <f ca="1">IF( ISERROR( '4'!J24/'4'!$E24 * $E24),0, '4'!J24/'4'!$E24 * $E24 )</f>
        <v>0</v>
      </c>
      <c r="M24" s="170">
        <f ca="1">IF( ISERROR( '4'!K24/'4'!$E24 * $E24),0, '4'!K24/'4'!$E24 * $E24 )</f>
        <v>0</v>
      </c>
      <c r="N24" s="170">
        <f ca="1">IF( ISERROR( '4'!L24/'4'!$E24 * $E24),0, '4'!L24/'4'!$E24 * $E24 )</f>
        <v>0</v>
      </c>
      <c r="O24" s="170">
        <f ca="1">IF( ISERROR( '4'!M24/'4'!$E24 * $E24),0, '4'!M24/'4'!$E24 * $E24 )</f>
        <v>0</v>
      </c>
      <c r="P24" s="170">
        <f ca="1">IF( ISERROR( '4'!N24/'4'!$E24 * $E24),0, '4'!N24/'4'!$E24 * $E24 )</f>
        <v>0</v>
      </c>
      <c r="Q24" s="170">
        <f ca="1">IF( ISERROR( '4'!O24/'4'!$E24 * $E24),0, '4'!O24/'4'!$E24 * $E24 )</f>
        <v>0</v>
      </c>
      <c r="R24" s="170">
        <f ca="1">IF( ISERROR( '4'!P24/'4'!$E24 * $E24),0, '4'!P24/'4'!$E24 * $E24 )</f>
        <v>0</v>
      </c>
      <c r="S24" s="170">
        <f ca="1">IF( ISERROR( '4'!Q24/'4'!$E24 * $E24),0, '4'!Q24/'4'!$E24 * $E24 )</f>
        <v>0</v>
      </c>
      <c r="T24" s="170">
        <f ca="1">IF( ISERROR( '4'!R24/'4'!$E24 * $E24),0, '4'!R24/'4'!$E24 * $E24 )</f>
        <v>0</v>
      </c>
      <c r="U24" s="170">
        <f ca="1">IF( ISERROR( '4'!S24/'4'!$E24 * $E24),0, '4'!S24/'4'!$E24 * $E24 )</f>
        <v>0</v>
      </c>
      <c r="V24" s="170">
        <f ca="1">IF( ISERROR( '4'!T24/'4'!$E24 * $E24),0, '4'!T24/'4'!$E24 * $E24 )</f>
        <v>0</v>
      </c>
      <c r="W24" s="170">
        <f ca="1">IF( ISERROR( '4'!U24/'4'!$E24 * $E24),0, '4'!U24/'4'!$E24 * $E24 )</f>
        <v>0</v>
      </c>
      <c r="X24" s="170">
        <f ca="1">IF( ISERROR( '4'!V24/'4'!$E24 * $E24),0, '4'!V24/'4'!$E24 * $E24 )</f>
        <v>0</v>
      </c>
      <c r="Y24" s="170">
        <f ca="1">IF( ISERROR( '4'!W24/'4'!$E24 * $E24),0, '4'!W24/'4'!$E24 * $E24 )</f>
        <v>0</v>
      </c>
      <c r="Z24" s="170">
        <f ca="1">IF( ISERROR( '4'!X24/'4'!$E24 * $E24),0, '4'!X24/'4'!$E24 * $E24 )</f>
        <v>0</v>
      </c>
      <c r="AA24" s="170">
        <f ca="1">IF( ISERROR( '4'!Y24/'4'!$E24 * $E24),0, '4'!Y24/'4'!$E24 * $E24 )</f>
        <v>0</v>
      </c>
      <c r="AB24" s="170">
        <f ca="1">IF( ISERROR( '4'!Z24/'4'!$E24 * $E24),0, '4'!Z24/'4'!$E24 * $E24 )</f>
        <v>0</v>
      </c>
      <c r="AC24" s="170">
        <f ca="1">IF( ISERROR( '4'!AA24/'4'!$E24 * $E24),0, '4'!AA24/'4'!$E24 * $E24 )</f>
        <v>0</v>
      </c>
      <c r="AD24" s="170">
        <f ca="1">IF( ISERROR( '4'!AB24/'4'!$E24 * $E24),0, '4'!AB24/'4'!$E24 * $E24 )</f>
        <v>0</v>
      </c>
      <c r="AE24" s="170">
        <f ca="1">IF( ISERROR( '4'!AC24/'4'!$E24 * $E24),0, '4'!AC24/'4'!$E24 * $E24 )</f>
        <v>0</v>
      </c>
      <c r="AF24" s="170">
        <f ca="1">IF( ISERROR( '4'!AD24/'4'!$E24 * $E24),0, '4'!AD24/'4'!$E24 * $E24 )</f>
        <v>0</v>
      </c>
      <c r="AG24" s="170">
        <f ca="1">IF( ISERROR( '4'!AE24/'4'!$E24 * $E24),0, '4'!AE24/'4'!$E24 * $E24 )</f>
        <v>0</v>
      </c>
      <c r="AH24" s="170">
        <f ca="1">IF( ISERROR( '4'!AF24/'4'!$E24 * $E24),0, '4'!AF24/'4'!$E24 * $E24 )</f>
        <v>0</v>
      </c>
      <c r="AI24" s="170">
        <f ca="1">IF( ISERROR( '4'!AG24/'4'!$E24 * $E24),0, '4'!AG24/'4'!$E24 * $E24 )</f>
        <v>0</v>
      </c>
      <c r="AJ24" s="170">
        <f ca="1">IF( ISERROR( '4'!AH24/'4'!$E24 * $E24),0, '4'!AH24/'4'!$E24 * $E24 )</f>
        <v>0</v>
      </c>
      <c r="AK24" s="170">
        <f ca="1">IF( ISERROR( '4'!AI24/'4'!$E24 * $E24),0, '4'!AI24/'4'!$E24 * $E24 )</f>
        <v>0</v>
      </c>
      <c r="AL24" s="170">
        <f ca="1">IF( ISERROR( '4'!AJ24/'4'!$E24 * $E24),0, '4'!AJ24/'4'!$E24 * $E24 )</f>
        <v>0</v>
      </c>
    </row>
    <row r="25" spans="2:38" s="3" customFormat="1" ht="12.75">
      <c r="B25" s="65" t="s">
        <v>307</v>
      </c>
      <c r="C25" s="484" t="str">
        <f>IF(Kalba="EN",Data2!C50,Data2!B50)</f>
        <v>Elektros energijos išlaidos</v>
      </c>
      <c r="D25" s="170">
        <f ca="1">'4'!E25</f>
        <v>0</v>
      </c>
      <c r="E25" s="170">
        <f t="shared" ca="1" si="12"/>
        <v>0</v>
      </c>
      <c r="F25" s="170">
        <f ca="1">H25+NPV(FDN,I25:INDEX(I25:AL25,PAL))</f>
        <v>0</v>
      </c>
      <c r="G25" s="170">
        <f t="shared" ca="1" si="11"/>
        <v>0</v>
      </c>
      <c r="H25" s="170">
        <f ca="1">IF( ISERROR( '4'!F25/'4'!$E25 * $E25),0, '4'!F25/'4'!$E25 * $E25 )</f>
        <v>0</v>
      </c>
      <c r="I25" s="170">
        <f ca="1">IF( ISERROR( '4'!G25/'4'!$E25 * $E25),0, '4'!G25/'4'!$E25 * $E25 )</f>
        <v>0</v>
      </c>
      <c r="J25" s="170">
        <f ca="1">IF( ISERROR( '4'!H25/'4'!$E25 * $E25),0, '4'!H25/'4'!$E25 * $E25 )</f>
        <v>0</v>
      </c>
      <c r="K25" s="170">
        <f ca="1">IF( ISERROR( '4'!I25/'4'!$E25 * $E25),0, '4'!I25/'4'!$E25 * $E25 )</f>
        <v>0</v>
      </c>
      <c r="L25" s="170">
        <f ca="1">IF( ISERROR( '4'!J25/'4'!$E25 * $E25),0, '4'!J25/'4'!$E25 * $E25 )</f>
        <v>0</v>
      </c>
      <c r="M25" s="170">
        <f ca="1">IF( ISERROR( '4'!K25/'4'!$E25 * $E25),0, '4'!K25/'4'!$E25 * $E25 )</f>
        <v>0</v>
      </c>
      <c r="N25" s="170">
        <f ca="1">IF( ISERROR( '4'!L25/'4'!$E25 * $E25),0, '4'!L25/'4'!$E25 * $E25 )</f>
        <v>0</v>
      </c>
      <c r="O25" s="170">
        <f ca="1">IF( ISERROR( '4'!M25/'4'!$E25 * $E25),0, '4'!M25/'4'!$E25 * $E25 )</f>
        <v>0</v>
      </c>
      <c r="P25" s="170">
        <f ca="1">IF( ISERROR( '4'!N25/'4'!$E25 * $E25),0, '4'!N25/'4'!$E25 * $E25 )</f>
        <v>0</v>
      </c>
      <c r="Q25" s="170">
        <f ca="1">IF( ISERROR( '4'!O25/'4'!$E25 * $E25),0, '4'!O25/'4'!$E25 * $E25 )</f>
        <v>0</v>
      </c>
      <c r="R25" s="170">
        <f ca="1">IF( ISERROR( '4'!P25/'4'!$E25 * $E25),0, '4'!P25/'4'!$E25 * $E25 )</f>
        <v>0</v>
      </c>
      <c r="S25" s="170">
        <f ca="1">IF( ISERROR( '4'!Q25/'4'!$E25 * $E25),0, '4'!Q25/'4'!$E25 * $E25 )</f>
        <v>0</v>
      </c>
      <c r="T25" s="170">
        <f ca="1">IF( ISERROR( '4'!R25/'4'!$E25 * $E25),0, '4'!R25/'4'!$E25 * $E25 )</f>
        <v>0</v>
      </c>
      <c r="U25" s="170">
        <f ca="1">IF( ISERROR( '4'!S25/'4'!$E25 * $E25),0, '4'!S25/'4'!$E25 * $E25 )</f>
        <v>0</v>
      </c>
      <c r="V25" s="170">
        <f ca="1">IF( ISERROR( '4'!T25/'4'!$E25 * $E25),0, '4'!T25/'4'!$E25 * $E25 )</f>
        <v>0</v>
      </c>
      <c r="W25" s="170">
        <f ca="1">IF( ISERROR( '4'!U25/'4'!$E25 * $E25),0, '4'!U25/'4'!$E25 * $E25 )</f>
        <v>0</v>
      </c>
      <c r="X25" s="170">
        <f ca="1">IF( ISERROR( '4'!V25/'4'!$E25 * $E25),0, '4'!V25/'4'!$E25 * $E25 )</f>
        <v>0</v>
      </c>
      <c r="Y25" s="170">
        <f ca="1">IF( ISERROR( '4'!W25/'4'!$E25 * $E25),0, '4'!W25/'4'!$E25 * $E25 )</f>
        <v>0</v>
      </c>
      <c r="Z25" s="170">
        <f ca="1">IF( ISERROR( '4'!X25/'4'!$E25 * $E25),0, '4'!X25/'4'!$E25 * $E25 )</f>
        <v>0</v>
      </c>
      <c r="AA25" s="170">
        <f ca="1">IF( ISERROR( '4'!Y25/'4'!$E25 * $E25),0, '4'!Y25/'4'!$E25 * $E25 )</f>
        <v>0</v>
      </c>
      <c r="AB25" s="170">
        <f ca="1">IF( ISERROR( '4'!Z25/'4'!$E25 * $E25),0, '4'!Z25/'4'!$E25 * $E25 )</f>
        <v>0</v>
      </c>
      <c r="AC25" s="170">
        <f ca="1">IF( ISERROR( '4'!AA25/'4'!$E25 * $E25),0, '4'!AA25/'4'!$E25 * $E25 )</f>
        <v>0</v>
      </c>
      <c r="AD25" s="170">
        <f ca="1">IF( ISERROR( '4'!AB25/'4'!$E25 * $E25),0, '4'!AB25/'4'!$E25 * $E25 )</f>
        <v>0</v>
      </c>
      <c r="AE25" s="170">
        <f ca="1">IF( ISERROR( '4'!AC25/'4'!$E25 * $E25),0, '4'!AC25/'4'!$E25 * $E25 )</f>
        <v>0</v>
      </c>
      <c r="AF25" s="170">
        <f ca="1">IF( ISERROR( '4'!AD25/'4'!$E25 * $E25),0, '4'!AD25/'4'!$E25 * $E25 )</f>
        <v>0</v>
      </c>
      <c r="AG25" s="170">
        <f ca="1">IF( ISERROR( '4'!AE25/'4'!$E25 * $E25),0, '4'!AE25/'4'!$E25 * $E25 )</f>
        <v>0</v>
      </c>
      <c r="AH25" s="170">
        <f ca="1">IF( ISERROR( '4'!AF25/'4'!$E25 * $E25),0, '4'!AF25/'4'!$E25 * $E25 )</f>
        <v>0</v>
      </c>
      <c r="AI25" s="170">
        <f ca="1">IF( ISERROR( '4'!AG25/'4'!$E25 * $E25),0, '4'!AG25/'4'!$E25 * $E25 )</f>
        <v>0</v>
      </c>
      <c r="AJ25" s="170">
        <f ca="1">IF( ISERROR( '4'!AH25/'4'!$E25 * $E25),0, '4'!AH25/'4'!$E25 * $E25 )</f>
        <v>0</v>
      </c>
      <c r="AK25" s="170">
        <f ca="1">IF( ISERROR( '4'!AI25/'4'!$E25 * $E25),0, '4'!AI25/'4'!$E25 * $E25 )</f>
        <v>0</v>
      </c>
      <c r="AL25" s="170">
        <f ca="1">IF( ISERROR( '4'!AJ25/'4'!$E25 * $E25),0, '4'!AJ25/'4'!$E25 * $E25 )</f>
        <v>0</v>
      </c>
    </row>
    <row r="26" spans="2:38" s="3" customFormat="1" ht="12.75">
      <c r="B26" s="65" t="s">
        <v>308</v>
      </c>
      <c r="C26" s="484" t="str">
        <f>IF(Kalba="EN",Data2!C51,Data2!B51)</f>
        <v>Šildymo (išskyrus elektrą) išlaidos</v>
      </c>
      <c r="D26" s="170">
        <f ca="1">'4'!E26</f>
        <v>0</v>
      </c>
      <c r="E26" s="170">
        <f t="shared" ca="1" si="12"/>
        <v>0</v>
      </c>
      <c r="F26" s="170">
        <f ca="1">H26+NPV(FDN,I26:INDEX(I26:AL26,PAL))</f>
        <v>0</v>
      </c>
      <c r="G26" s="170">
        <f t="shared" ca="1" si="11"/>
        <v>0</v>
      </c>
      <c r="H26" s="170">
        <f ca="1">IF( ISERROR( '4'!F26/'4'!$E26 * $E26),0, '4'!F26/'4'!$E26 * $E26 )</f>
        <v>0</v>
      </c>
      <c r="I26" s="170">
        <f ca="1">IF( ISERROR( '4'!G26/'4'!$E26 * $E26),0, '4'!G26/'4'!$E26 * $E26 )</f>
        <v>0</v>
      </c>
      <c r="J26" s="170">
        <f ca="1">IF( ISERROR( '4'!H26/'4'!$E26 * $E26),0, '4'!H26/'4'!$E26 * $E26 )</f>
        <v>0</v>
      </c>
      <c r="K26" s="170">
        <f ca="1">IF( ISERROR( '4'!I26/'4'!$E26 * $E26),0, '4'!I26/'4'!$E26 * $E26 )</f>
        <v>0</v>
      </c>
      <c r="L26" s="170">
        <f ca="1">IF( ISERROR( '4'!J26/'4'!$E26 * $E26),0, '4'!J26/'4'!$E26 * $E26 )</f>
        <v>0</v>
      </c>
      <c r="M26" s="170">
        <f ca="1">IF( ISERROR( '4'!K26/'4'!$E26 * $E26),0, '4'!K26/'4'!$E26 * $E26 )</f>
        <v>0</v>
      </c>
      <c r="N26" s="170">
        <f ca="1">IF( ISERROR( '4'!L26/'4'!$E26 * $E26),0, '4'!L26/'4'!$E26 * $E26 )</f>
        <v>0</v>
      </c>
      <c r="O26" s="170">
        <f ca="1">IF( ISERROR( '4'!M26/'4'!$E26 * $E26),0, '4'!M26/'4'!$E26 * $E26 )</f>
        <v>0</v>
      </c>
      <c r="P26" s="170">
        <f ca="1">IF( ISERROR( '4'!N26/'4'!$E26 * $E26),0, '4'!N26/'4'!$E26 * $E26 )</f>
        <v>0</v>
      </c>
      <c r="Q26" s="170">
        <f ca="1">IF( ISERROR( '4'!O26/'4'!$E26 * $E26),0, '4'!O26/'4'!$E26 * $E26 )</f>
        <v>0</v>
      </c>
      <c r="R26" s="170">
        <f ca="1">IF( ISERROR( '4'!P26/'4'!$E26 * $E26),0, '4'!P26/'4'!$E26 * $E26 )</f>
        <v>0</v>
      </c>
      <c r="S26" s="170">
        <f ca="1">IF( ISERROR( '4'!Q26/'4'!$E26 * $E26),0, '4'!Q26/'4'!$E26 * $E26 )</f>
        <v>0</v>
      </c>
      <c r="T26" s="170">
        <f ca="1">IF( ISERROR( '4'!R26/'4'!$E26 * $E26),0, '4'!R26/'4'!$E26 * $E26 )</f>
        <v>0</v>
      </c>
      <c r="U26" s="170">
        <f ca="1">IF( ISERROR( '4'!S26/'4'!$E26 * $E26),0, '4'!S26/'4'!$E26 * $E26 )</f>
        <v>0</v>
      </c>
      <c r="V26" s="170">
        <f ca="1">IF( ISERROR( '4'!T26/'4'!$E26 * $E26),0, '4'!T26/'4'!$E26 * $E26 )</f>
        <v>0</v>
      </c>
      <c r="W26" s="170">
        <f ca="1">IF( ISERROR( '4'!U26/'4'!$E26 * $E26),0, '4'!U26/'4'!$E26 * $E26 )</f>
        <v>0</v>
      </c>
      <c r="X26" s="170">
        <f ca="1">IF( ISERROR( '4'!V26/'4'!$E26 * $E26),0, '4'!V26/'4'!$E26 * $E26 )</f>
        <v>0</v>
      </c>
      <c r="Y26" s="170">
        <f ca="1">IF( ISERROR( '4'!W26/'4'!$E26 * $E26),0, '4'!W26/'4'!$E26 * $E26 )</f>
        <v>0</v>
      </c>
      <c r="Z26" s="170">
        <f ca="1">IF( ISERROR( '4'!X26/'4'!$E26 * $E26),0, '4'!X26/'4'!$E26 * $E26 )</f>
        <v>0</v>
      </c>
      <c r="AA26" s="170">
        <f ca="1">IF( ISERROR( '4'!Y26/'4'!$E26 * $E26),0, '4'!Y26/'4'!$E26 * $E26 )</f>
        <v>0</v>
      </c>
      <c r="AB26" s="170">
        <f ca="1">IF( ISERROR( '4'!Z26/'4'!$E26 * $E26),0, '4'!Z26/'4'!$E26 * $E26 )</f>
        <v>0</v>
      </c>
      <c r="AC26" s="170">
        <f ca="1">IF( ISERROR( '4'!AA26/'4'!$E26 * $E26),0, '4'!AA26/'4'!$E26 * $E26 )</f>
        <v>0</v>
      </c>
      <c r="AD26" s="170">
        <f ca="1">IF( ISERROR( '4'!AB26/'4'!$E26 * $E26),0, '4'!AB26/'4'!$E26 * $E26 )</f>
        <v>0</v>
      </c>
      <c r="AE26" s="170">
        <f ca="1">IF( ISERROR( '4'!AC26/'4'!$E26 * $E26),0, '4'!AC26/'4'!$E26 * $E26 )</f>
        <v>0</v>
      </c>
      <c r="AF26" s="170">
        <f ca="1">IF( ISERROR( '4'!AD26/'4'!$E26 * $E26),0, '4'!AD26/'4'!$E26 * $E26 )</f>
        <v>0</v>
      </c>
      <c r="AG26" s="170">
        <f ca="1">IF( ISERROR( '4'!AE26/'4'!$E26 * $E26),0, '4'!AE26/'4'!$E26 * $E26 )</f>
        <v>0</v>
      </c>
      <c r="AH26" s="170">
        <f ca="1">IF( ISERROR( '4'!AF26/'4'!$E26 * $E26),0, '4'!AF26/'4'!$E26 * $E26 )</f>
        <v>0</v>
      </c>
      <c r="AI26" s="170">
        <f ca="1">IF( ISERROR( '4'!AG26/'4'!$E26 * $E26),0, '4'!AG26/'4'!$E26 * $E26 )</f>
        <v>0</v>
      </c>
      <c r="AJ26" s="170">
        <f ca="1">IF( ISERROR( '4'!AH26/'4'!$E26 * $E26),0, '4'!AH26/'4'!$E26 * $E26 )</f>
        <v>0</v>
      </c>
      <c r="AK26" s="170">
        <f ca="1">IF( ISERROR( '4'!AI26/'4'!$E26 * $E26),0, '4'!AI26/'4'!$E26 * $E26 )</f>
        <v>0</v>
      </c>
      <c r="AL26" s="170">
        <f ca="1">IF( ISERROR( '4'!AJ26/'4'!$E26 * $E26),0, '4'!AJ26/'4'!$E26 * $E26 )</f>
        <v>0</v>
      </c>
    </row>
    <row r="27" spans="2:38" s="3" customFormat="1" ht="12.75">
      <c r="B27" s="65" t="s">
        <v>310</v>
      </c>
      <c r="C27" s="484" t="str">
        <f>IF(Kalba="EN",Data2!C52,Data2!B52)</f>
        <v>Infrastruktūros būklės palaikymo išlaidos</v>
      </c>
      <c r="D27" s="170">
        <f ca="1">'4'!E27</f>
        <v>0</v>
      </c>
      <c r="E27" s="170">
        <f t="shared" ca="1" si="12"/>
        <v>0</v>
      </c>
      <c r="F27" s="170">
        <f ca="1">H27+NPV(FDN,I27:INDEX(I27:AL27,PAL))</f>
        <v>0</v>
      </c>
      <c r="G27" s="170">
        <f t="shared" ca="1" si="11"/>
        <v>0</v>
      </c>
      <c r="H27" s="170">
        <f ca="1">IF( ISERROR( '4'!F27/'4'!$E27 * $E27),0, '4'!F27/'4'!$E27 * $E27 )</f>
        <v>0</v>
      </c>
      <c r="I27" s="170">
        <f ca="1">IF( ISERROR( '4'!G27/'4'!$E27 * $E27),0, '4'!G27/'4'!$E27 * $E27 )</f>
        <v>0</v>
      </c>
      <c r="J27" s="170">
        <f ca="1">IF( ISERROR( '4'!H27/'4'!$E27 * $E27),0, '4'!H27/'4'!$E27 * $E27 )</f>
        <v>0</v>
      </c>
      <c r="K27" s="170">
        <f ca="1">IF( ISERROR( '4'!I27/'4'!$E27 * $E27),0, '4'!I27/'4'!$E27 * $E27 )</f>
        <v>0</v>
      </c>
      <c r="L27" s="170">
        <f ca="1">IF( ISERROR( '4'!J27/'4'!$E27 * $E27),0, '4'!J27/'4'!$E27 * $E27 )</f>
        <v>0</v>
      </c>
      <c r="M27" s="170">
        <f ca="1">IF( ISERROR( '4'!K27/'4'!$E27 * $E27),0, '4'!K27/'4'!$E27 * $E27 )</f>
        <v>0</v>
      </c>
      <c r="N27" s="170">
        <f ca="1">IF( ISERROR( '4'!L27/'4'!$E27 * $E27),0, '4'!L27/'4'!$E27 * $E27 )</f>
        <v>0</v>
      </c>
      <c r="O27" s="170">
        <f ca="1">IF( ISERROR( '4'!M27/'4'!$E27 * $E27),0, '4'!M27/'4'!$E27 * $E27 )</f>
        <v>0</v>
      </c>
      <c r="P27" s="170">
        <f ca="1">IF( ISERROR( '4'!N27/'4'!$E27 * $E27),0, '4'!N27/'4'!$E27 * $E27 )</f>
        <v>0</v>
      </c>
      <c r="Q27" s="170">
        <f ca="1">IF( ISERROR( '4'!O27/'4'!$E27 * $E27),0, '4'!O27/'4'!$E27 * $E27 )</f>
        <v>0</v>
      </c>
      <c r="R27" s="170">
        <f ca="1">IF( ISERROR( '4'!P27/'4'!$E27 * $E27),0, '4'!P27/'4'!$E27 * $E27 )</f>
        <v>0</v>
      </c>
      <c r="S27" s="170">
        <f ca="1">IF( ISERROR( '4'!Q27/'4'!$E27 * $E27),0, '4'!Q27/'4'!$E27 * $E27 )</f>
        <v>0</v>
      </c>
      <c r="T27" s="170">
        <f ca="1">IF( ISERROR( '4'!R27/'4'!$E27 * $E27),0, '4'!R27/'4'!$E27 * $E27 )</f>
        <v>0</v>
      </c>
      <c r="U27" s="170">
        <f ca="1">IF( ISERROR( '4'!S27/'4'!$E27 * $E27),0, '4'!S27/'4'!$E27 * $E27 )</f>
        <v>0</v>
      </c>
      <c r="V27" s="170">
        <f ca="1">IF( ISERROR( '4'!T27/'4'!$E27 * $E27),0, '4'!T27/'4'!$E27 * $E27 )</f>
        <v>0</v>
      </c>
      <c r="W27" s="170">
        <f ca="1">IF( ISERROR( '4'!U27/'4'!$E27 * $E27),0, '4'!U27/'4'!$E27 * $E27 )</f>
        <v>0</v>
      </c>
      <c r="X27" s="170">
        <f ca="1">IF( ISERROR( '4'!V27/'4'!$E27 * $E27),0, '4'!V27/'4'!$E27 * $E27 )</f>
        <v>0</v>
      </c>
      <c r="Y27" s="170">
        <f ca="1">IF( ISERROR( '4'!W27/'4'!$E27 * $E27),0, '4'!W27/'4'!$E27 * $E27 )</f>
        <v>0</v>
      </c>
      <c r="Z27" s="170">
        <f ca="1">IF( ISERROR( '4'!X27/'4'!$E27 * $E27),0, '4'!X27/'4'!$E27 * $E27 )</f>
        <v>0</v>
      </c>
      <c r="AA27" s="170">
        <f ca="1">IF( ISERROR( '4'!Y27/'4'!$E27 * $E27),0, '4'!Y27/'4'!$E27 * $E27 )</f>
        <v>0</v>
      </c>
      <c r="AB27" s="170">
        <f ca="1">IF( ISERROR( '4'!Z27/'4'!$E27 * $E27),0, '4'!Z27/'4'!$E27 * $E27 )</f>
        <v>0</v>
      </c>
      <c r="AC27" s="170">
        <f ca="1">IF( ISERROR( '4'!AA27/'4'!$E27 * $E27),0, '4'!AA27/'4'!$E27 * $E27 )</f>
        <v>0</v>
      </c>
      <c r="AD27" s="170">
        <f ca="1">IF( ISERROR( '4'!AB27/'4'!$E27 * $E27),0, '4'!AB27/'4'!$E27 * $E27 )</f>
        <v>0</v>
      </c>
      <c r="AE27" s="170">
        <f ca="1">IF( ISERROR( '4'!AC27/'4'!$E27 * $E27),0, '4'!AC27/'4'!$E27 * $E27 )</f>
        <v>0</v>
      </c>
      <c r="AF27" s="170">
        <f ca="1">IF( ISERROR( '4'!AD27/'4'!$E27 * $E27),0, '4'!AD27/'4'!$E27 * $E27 )</f>
        <v>0</v>
      </c>
      <c r="AG27" s="170">
        <f ca="1">IF( ISERROR( '4'!AE27/'4'!$E27 * $E27),0, '4'!AE27/'4'!$E27 * $E27 )</f>
        <v>0</v>
      </c>
      <c r="AH27" s="170">
        <f ca="1">IF( ISERROR( '4'!AF27/'4'!$E27 * $E27),0, '4'!AF27/'4'!$E27 * $E27 )</f>
        <v>0</v>
      </c>
      <c r="AI27" s="170">
        <f ca="1">IF( ISERROR( '4'!AG27/'4'!$E27 * $E27),0, '4'!AG27/'4'!$E27 * $E27 )</f>
        <v>0</v>
      </c>
      <c r="AJ27" s="170">
        <f ca="1">IF( ISERROR( '4'!AH27/'4'!$E27 * $E27),0, '4'!AH27/'4'!$E27 * $E27 )</f>
        <v>0</v>
      </c>
      <c r="AK27" s="170">
        <f ca="1">IF( ISERROR( '4'!AI27/'4'!$E27 * $E27),0, '4'!AI27/'4'!$E27 * $E27 )</f>
        <v>0</v>
      </c>
      <c r="AL27" s="170">
        <f ca="1">IF( ISERROR( '4'!AJ27/'4'!$E27 * $E27),0, '4'!AJ27/'4'!$E27 * $E27 )</f>
        <v>0</v>
      </c>
    </row>
    <row r="28" spans="2:38" s="3" customFormat="1" ht="12.75">
      <c r="B28" s="65" t="s">
        <v>311</v>
      </c>
      <c r="C28" s="484" t="str">
        <f>IF(Kalba="EN",Data2!C53,Data2!B53)</f>
        <v>Kitos išlaidos</v>
      </c>
      <c r="D28" s="170">
        <f ca="1">'4'!E28</f>
        <v>0</v>
      </c>
      <c r="E28" s="170">
        <f t="shared" ca="1" si="12"/>
        <v>0</v>
      </c>
      <c r="F28" s="170">
        <f ca="1">H28+NPV(FDN,I28:INDEX(I28:AL28,PAL))</f>
        <v>0</v>
      </c>
      <c r="G28" s="170">
        <f t="shared" ca="1" si="11"/>
        <v>0</v>
      </c>
      <c r="H28" s="170">
        <f ca="1">IF( ISERROR( '4'!F28/'4'!$E28 * $E28),0, '4'!F28/'4'!$E28 * $E28 )</f>
        <v>0</v>
      </c>
      <c r="I28" s="170">
        <f ca="1">IF( ISERROR( '4'!G28/'4'!$E28 * $E28),0, '4'!G28/'4'!$E28 * $E28 )</f>
        <v>0</v>
      </c>
      <c r="J28" s="170">
        <f ca="1">IF( ISERROR( '4'!H28/'4'!$E28 * $E28),0, '4'!H28/'4'!$E28 * $E28 )</f>
        <v>0</v>
      </c>
      <c r="K28" s="170">
        <f ca="1">IF( ISERROR( '4'!I28/'4'!$E28 * $E28),0, '4'!I28/'4'!$E28 * $E28 )</f>
        <v>0</v>
      </c>
      <c r="L28" s="170">
        <f ca="1">IF( ISERROR( '4'!J28/'4'!$E28 * $E28),0, '4'!J28/'4'!$E28 * $E28 )</f>
        <v>0</v>
      </c>
      <c r="M28" s="170">
        <f ca="1">IF( ISERROR( '4'!K28/'4'!$E28 * $E28),0, '4'!K28/'4'!$E28 * $E28 )</f>
        <v>0</v>
      </c>
      <c r="N28" s="170">
        <f ca="1">IF( ISERROR( '4'!L28/'4'!$E28 * $E28),0, '4'!L28/'4'!$E28 * $E28 )</f>
        <v>0</v>
      </c>
      <c r="O28" s="170">
        <f ca="1">IF( ISERROR( '4'!M28/'4'!$E28 * $E28),0, '4'!M28/'4'!$E28 * $E28 )</f>
        <v>0</v>
      </c>
      <c r="P28" s="170">
        <f ca="1">IF( ISERROR( '4'!N28/'4'!$E28 * $E28),0, '4'!N28/'4'!$E28 * $E28 )</f>
        <v>0</v>
      </c>
      <c r="Q28" s="170">
        <f ca="1">IF( ISERROR( '4'!O28/'4'!$E28 * $E28),0, '4'!O28/'4'!$E28 * $E28 )</f>
        <v>0</v>
      </c>
      <c r="R28" s="170">
        <f ca="1">IF( ISERROR( '4'!P28/'4'!$E28 * $E28),0, '4'!P28/'4'!$E28 * $E28 )</f>
        <v>0</v>
      </c>
      <c r="S28" s="170">
        <f ca="1">IF( ISERROR( '4'!Q28/'4'!$E28 * $E28),0, '4'!Q28/'4'!$E28 * $E28 )</f>
        <v>0</v>
      </c>
      <c r="T28" s="170">
        <f ca="1">IF( ISERROR( '4'!R28/'4'!$E28 * $E28),0, '4'!R28/'4'!$E28 * $E28 )</f>
        <v>0</v>
      </c>
      <c r="U28" s="170">
        <f ca="1">IF( ISERROR( '4'!S28/'4'!$E28 * $E28),0, '4'!S28/'4'!$E28 * $E28 )</f>
        <v>0</v>
      </c>
      <c r="V28" s="170">
        <f ca="1">IF( ISERROR( '4'!T28/'4'!$E28 * $E28),0, '4'!T28/'4'!$E28 * $E28 )</f>
        <v>0</v>
      </c>
      <c r="W28" s="170">
        <f ca="1">IF( ISERROR( '4'!U28/'4'!$E28 * $E28),0, '4'!U28/'4'!$E28 * $E28 )</f>
        <v>0</v>
      </c>
      <c r="X28" s="170">
        <f ca="1">IF( ISERROR( '4'!V28/'4'!$E28 * $E28),0, '4'!V28/'4'!$E28 * $E28 )</f>
        <v>0</v>
      </c>
      <c r="Y28" s="170">
        <f ca="1">IF( ISERROR( '4'!W28/'4'!$E28 * $E28),0, '4'!W28/'4'!$E28 * $E28 )</f>
        <v>0</v>
      </c>
      <c r="Z28" s="170">
        <f ca="1">IF( ISERROR( '4'!X28/'4'!$E28 * $E28),0, '4'!X28/'4'!$E28 * $E28 )</f>
        <v>0</v>
      </c>
      <c r="AA28" s="170">
        <f ca="1">IF( ISERROR( '4'!Y28/'4'!$E28 * $E28),0, '4'!Y28/'4'!$E28 * $E28 )</f>
        <v>0</v>
      </c>
      <c r="AB28" s="170">
        <f ca="1">IF( ISERROR( '4'!Z28/'4'!$E28 * $E28),0, '4'!Z28/'4'!$E28 * $E28 )</f>
        <v>0</v>
      </c>
      <c r="AC28" s="170">
        <f ca="1">IF( ISERROR( '4'!AA28/'4'!$E28 * $E28),0, '4'!AA28/'4'!$E28 * $E28 )</f>
        <v>0</v>
      </c>
      <c r="AD28" s="170">
        <f ca="1">IF( ISERROR( '4'!AB28/'4'!$E28 * $E28),0, '4'!AB28/'4'!$E28 * $E28 )</f>
        <v>0</v>
      </c>
      <c r="AE28" s="170">
        <f ca="1">IF( ISERROR( '4'!AC28/'4'!$E28 * $E28),0, '4'!AC28/'4'!$E28 * $E28 )</f>
        <v>0</v>
      </c>
      <c r="AF28" s="170">
        <f ca="1">IF( ISERROR( '4'!AD28/'4'!$E28 * $E28),0, '4'!AD28/'4'!$E28 * $E28 )</f>
        <v>0</v>
      </c>
      <c r="AG28" s="170">
        <f ca="1">IF( ISERROR( '4'!AE28/'4'!$E28 * $E28),0, '4'!AE28/'4'!$E28 * $E28 )</f>
        <v>0</v>
      </c>
      <c r="AH28" s="170">
        <f ca="1">IF( ISERROR( '4'!AF28/'4'!$E28 * $E28),0, '4'!AF28/'4'!$E28 * $E28 )</f>
        <v>0</v>
      </c>
      <c r="AI28" s="170">
        <f ca="1">IF( ISERROR( '4'!AG28/'4'!$E28 * $E28),0, '4'!AG28/'4'!$E28 * $E28 )</f>
        <v>0</v>
      </c>
      <c r="AJ28" s="170">
        <f ca="1">IF( ISERROR( '4'!AH28/'4'!$E28 * $E28),0, '4'!AH28/'4'!$E28 * $E28 )</f>
        <v>0</v>
      </c>
      <c r="AK28" s="170">
        <f ca="1">IF( ISERROR( '4'!AI28/'4'!$E28 * $E28),0, '4'!AI28/'4'!$E28 * $E28 )</f>
        <v>0</v>
      </c>
      <c r="AL28" s="170">
        <f ca="1">IF( ISERROR( '4'!AJ28/'4'!$E28 * $E28),0, '4'!AJ28/'4'!$E28 * $E28 )</f>
        <v>0</v>
      </c>
    </row>
    <row r="29" spans="2:38" s="3" customFormat="1" ht="12.75">
      <c r="B29" s="65" t="s">
        <v>312</v>
      </c>
      <c r="C29" s="484" t="str">
        <f>IF(Kalba="EN",Data2!C54,Data2!B54)</f>
        <v>Gautų paskolų (G.3.1.) palūkanos</v>
      </c>
      <c r="D29" s="170">
        <f ca="1">'4'!E29</f>
        <v>0</v>
      </c>
      <c r="E29" s="170">
        <f t="shared" ca="1" si="12"/>
        <v>0</v>
      </c>
      <c r="F29" s="170">
        <f ca="1">H29+NPV(FDN,I29:INDEX(I29:AL29,PAL))</f>
        <v>0</v>
      </c>
      <c r="G29" s="170">
        <f t="shared" ca="1" si="11"/>
        <v>0</v>
      </c>
      <c r="H29" s="170">
        <f ca="1">IF( ISERROR( '4'!F29/'4'!$E29 * $E29),0, '4'!F29/'4'!$E29 * $E29 )</f>
        <v>0</v>
      </c>
      <c r="I29" s="170">
        <f ca="1">IF( ISERROR( '4'!G29/'4'!$E29 * $E29),0, '4'!G29/'4'!$E29 * $E29 )</f>
        <v>0</v>
      </c>
      <c r="J29" s="170">
        <f ca="1">IF( ISERROR( '4'!H29/'4'!$E29 * $E29),0, '4'!H29/'4'!$E29 * $E29 )</f>
        <v>0</v>
      </c>
      <c r="K29" s="170">
        <f ca="1">IF( ISERROR( '4'!I29/'4'!$E29 * $E29),0, '4'!I29/'4'!$E29 * $E29 )</f>
        <v>0</v>
      </c>
      <c r="L29" s="170">
        <f ca="1">IF( ISERROR( '4'!J29/'4'!$E29 * $E29),0, '4'!J29/'4'!$E29 * $E29 )</f>
        <v>0</v>
      </c>
      <c r="M29" s="170">
        <f ca="1">IF( ISERROR( '4'!K29/'4'!$E29 * $E29),0, '4'!K29/'4'!$E29 * $E29 )</f>
        <v>0</v>
      </c>
      <c r="N29" s="170">
        <f ca="1">IF( ISERROR( '4'!L29/'4'!$E29 * $E29),0, '4'!L29/'4'!$E29 * $E29 )</f>
        <v>0</v>
      </c>
      <c r="O29" s="170">
        <f ca="1">IF( ISERROR( '4'!M29/'4'!$E29 * $E29),0, '4'!M29/'4'!$E29 * $E29 )</f>
        <v>0</v>
      </c>
      <c r="P29" s="170">
        <f ca="1">IF( ISERROR( '4'!N29/'4'!$E29 * $E29),0, '4'!N29/'4'!$E29 * $E29 )</f>
        <v>0</v>
      </c>
      <c r="Q29" s="170">
        <f ca="1">IF( ISERROR( '4'!O29/'4'!$E29 * $E29),0, '4'!O29/'4'!$E29 * $E29 )</f>
        <v>0</v>
      </c>
      <c r="R29" s="170">
        <f ca="1">IF( ISERROR( '4'!P29/'4'!$E29 * $E29),0, '4'!P29/'4'!$E29 * $E29 )</f>
        <v>0</v>
      </c>
      <c r="S29" s="170">
        <f ca="1">IF( ISERROR( '4'!Q29/'4'!$E29 * $E29),0, '4'!Q29/'4'!$E29 * $E29 )</f>
        <v>0</v>
      </c>
      <c r="T29" s="170">
        <f ca="1">IF( ISERROR( '4'!R29/'4'!$E29 * $E29),0, '4'!R29/'4'!$E29 * $E29 )</f>
        <v>0</v>
      </c>
      <c r="U29" s="170">
        <f ca="1">IF( ISERROR( '4'!S29/'4'!$E29 * $E29),0, '4'!S29/'4'!$E29 * $E29 )</f>
        <v>0</v>
      </c>
      <c r="V29" s="170">
        <f ca="1">IF( ISERROR( '4'!T29/'4'!$E29 * $E29),0, '4'!T29/'4'!$E29 * $E29 )</f>
        <v>0</v>
      </c>
      <c r="W29" s="170">
        <f ca="1">IF( ISERROR( '4'!U29/'4'!$E29 * $E29),0, '4'!U29/'4'!$E29 * $E29 )</f>
        <v>0</v>
      </c>
      <c r="X29" s="170">
        <f ca="1">IF( ISERROR( '4'!V29/'4'!$E29 * $E29),0, '4'!V29/'4'!$E29 * $E29 )</f>
        <v>0</v>
      </c>
      <c r="Y29" s="170">
        <f ca="1">IF( ISERROR( '4'!W29/'4'!$E29 * $E29),0, '4'!W29/'4'!$E29 * $E29 )</f>
        <v>0</v>
      </c>
      <c r="Z29" s="170">
        <f ca="1">IF( ISERROR( '4'!X29/'4'!$E29 * $E29),0, '4'!X29/'4'!$E29 * $E29 )</f>
        <v>0</v>
      </c>
      <c r="AA29" s="170">
        <f ca="1">IF( ISERROR( '4'!Y29/'4'!$E29 * $E29),0, '4'!Y29/'4'!$E29 * $E29 )</f>
        <v>0</v>
      </c>
      <c r="AB29" s="170">
        <f ca="1">IF( ISERROR( '4'!Z29/'4'!$E29 * $E29),0, '4'!Z29/'4'!$E29 * $E29 )</f>
        <v>0</v>
      </c>
      <c r="AC29" s="170">
        <f ca="1">IF( ISERROR( '4'!AA29/'4'!$E29 * $E29),0, '4'!AA29/'4'!$E29 * $E29 )</f>
        <v>0</v>
      </c>
      <c r="AD29" s="170">
        <f ca="1">IF( ISERROR( '4'!AB29/'4'!$E29 * $E29),0, '4'!AB29/'4'!$E29 * $E29 )</f>
        <v>0</v>
      </c>
      <c r="AE29" s="170">
        <f ca="1">IF( ISERROR( '4'!AC29/'4'!$E29 * $E29),0, '4'!AC29/'4'!$E29 * $E29 )</f>
        <v>0</v>
      </c>
      <c r="AF29" s="170">
        <f ca="1">IF( ISERROR( '4'!AD29/'4'!$E29 * $E29),0, '4'!AD29/'4'!$E29 * $E29 )</f>
        <v>0</v>
      </c>
      <c r="AG29" s="170">
        <f ca="1">IF( ISERROR( '4'!AE29/'4'!$E29 * $E29),0, '4'!AE29/'4'!$E29 * $E29 )</f>
        <v>0</v>
      </c>
      <c r="AH29" s="170">
        <f ca="1">IF( ISERROR( '4'!AF29/'4'!$E29 * $E29),0, '4'!AF29/'4'!$E29 * $E29 )</f>
        <v>0</v>
      </c>
      <c r="AI29" s="170">
        <f ca="1">IF( ISERROR( '4'!AG29/'4'!$E29 * $E29),0, '4'!AG29/'4'!$E29 * $E29 )</f>
        <v>0</v>
      </c>
      <c r="AJ29" s="170">
        <f ca="1">IF( ISERROR( '4'!AH29/'4'!$E29 * $E29),0, '4'!AH29/'4'!$E29 * $E29 )</f>
        <v>0</v>
      </c>
      <c r="AK29" s="170">
        <f ca="1">IF( ISERROR( '4'!AI29/'4'!$E29 * $E29),0, '4'!AI29/'4'!$E29 * $E29 )</f>
        <v>0</v>
      </c>
      <c r="AL29" s="170">
        <f ca="1">IF( ISERROR( '4'!AJ29/'4'!$E29 * $E29),0, '4'!AJ29/'4'!$E29 * $E29 )</f>
        <v>0</v>
      </c>
    </row>
    <row r="30" spans="2:38" s="62" customFormat="1" ht="25.5" hidden="1" customHeight="1">
      <c r="B30" s="5" t="s">
        <v>26</v>
      </c>
      <c r="C30" s="483" t="str">
        <f>IF(Kalba="EN",Data2!C55,Data2!B55)</f>
        <v>Mokesčiai (+ neigiama įtaka; - teigiama įtaka biudžeto lėšų srautams)</v>
      </c>
      <c r="D30" s="171">
        <f ca="1">'4'!E30</f>
        <v>0</v>
      </c>
      <c r="E30" s="170">
        <f t="shared" ref="E30:E46" ca="1" si="13">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Q30" ca="1" si="14">ROUND(I31-SUM(I32:I33),0)</f>
        <v>0</v>
      </c>
      <c r="J30" s="171">
        <f t="shared" ca="1" si="14"/>
        <v>0</v>
      </c>
      <c r="K30" s="171">
        <f t="shared" ca="1" si="14"/>
        <v>0</v>
      </c>
      <c r="L30" s="171">
        <f t="shared" ca="1" si="14"/>
        <v>0</v>
      </c>
      <c r="M30" s="171">
        <f t="shared" ca="1" si="14"/>
        <v>0</v>
      </c>
      <c r="N30" s="171">
        <f t="shared" ca="1" si="14"/>
        <v>0</v>
      </c>
      <c r="O30" s="171">
        <f t="shared" ca="1" si="14"/>
        <v>0</v>
      </c>
      <c r="P30" s="171">
        <f t="shared" ca="1" si="14"/>
        <v>0</v>
      </c>
      <c r="Q30" s="171">
        <f t="shared" ca="1" si="14"/>
        <v>0</v>
      </c>
      <c r="R30" s="171">
        <f t="shared" ref="R30:AL30" ca="1" si="15">ROUND(R31-SUM(R32:R33),0)</f>
        <v>0</v>
      </c>
      <c r="S30" s="171">
        <f t="shared" ca="1" si="15"/>
        <v>0</v>
      </c>
      <c r="T30" s="171">
        <f t="shared" ca="1" si="15"/>
        <v>0</v>
      </c>
      <c r="U30" s="171">
        <f t="shared" ca="1" si="15"/>
        <v>0</v>
      </c>
      <c r="V30" s="171">
        <f t="shared" ca="1" si="15"/>
        <v>0</v>
      </c>
      <c r="W30" s="171">
        <f t="shared" ca="1" si="15"/>
        <v>0</v>
      </c>
      <c r="X30" s="171">
        <f t="shared" ca="1" si="15"/>
        <v>0</v>
      </c>
      <c r="Y30" s="171">
        <f t="shared" ca="1" si="15"/>
        <v>0</v>
      </c>
      <c r="Z30" s="171">
        <f t="shared" ca="1" si="15"/>
        <v>0</v>
      </c>
      <c r="AA30" s="171">
        <f t="shared" ca="1" si="15"/>
        <v>0</v>
      </c>
      <c r="AB30" s="171">
        <f t="shared" ca="1" si="15"/>
        <v>0</v>
      </c>
      <c r="AC30" s="171">
        <f t="shared" ca="1" si="15"/>
        <v>0</v>
      </c>
      <c r="AD30" s="171">
        <f t="shared" ca="1" si="15"/>
        <v>0</v>
      </c>
      <c r="AE30" s="171">
        <f t="shared" ca="1" si="15"/>
        <v>0</v>
      </c>
      <c r="AF30" s="171">
        <f t="shared" ca="1" si="15"/>
        <v>0</v>
      </c>
      <c r="AG30" s="171">
        <f t="shared" ca="1" si="15"/>
        <v>0</v>
      </c>
      <c r="AH30" s="171">
        <f t="shared" ca="1" si="15"/>
        <v>0</v>
      </c>
      <c r="AI30" s="171">
        <f t="shared" ca="1" si="15"/>
        <v>0</v>
      </c>
      <c r="AJ30" s="171">
        <f t="shared" ca="1" si="15"/>
        <v>0</v>
      </c>
      <c r="AK30" s="171">
        <f t="shared" ca="1" si="15"/>
        <v>0</v>
      </c>
      <c r="AL30" s="171">
        <f t="shared" ca="1" si="15"/>
        <v>0</v>
      </c>
    </row>
    <row r="31" spans="2:38" s="3" customFormat="1" ht="12.75" hidden="1" customHeight="1">
      <c r="B31" s="65" t="s">
        <v>314</v>
      </c>
      <c r="C31" s="484" t="str">
        <f>IF(Kalba="EN",Data2!C56,Data2!B56)</f>
        <v>Bendra importo/pirkimo PVM suma</v>
      </c>
      <c r="D31" s="170">
        <f ca="1">'4'!E31</f>
        <v>0</v>
      </c>
      <c r="E31" s="170">
        <f t="shared" ca="1" si="13"/>
        <v>0</v>
      </c>
      <c r="F31" s="170">
        <f ca="1">H31+NPV(FDN,I31:INDEX(I31:AL31,PAL))</f>
        <v>0</v>
      </c>
      <c r="G31" s="170">
        <f ca="1">SUMIF($H$5:$AL$5,"&lt;="&amp;PAL,$H31:$AL31)</f>
        <v>0</v>
      </c>
      <c r="H31" s="170">
        <f ca="1">SUMPRODUCT(H8:H15,Pirkimo_PVM)+SUMPRODUCT(H23:H28,Pirkimo_PVM_II)</f>
        <v>0</v>
      </c>
      <c r="I31" s="170">
        <f t="shared" ref="I31:Q31" ca="1" si="16">SUMPRODUCT(I8:I15,Pirkimo_PVM)+SUMPRODUCT(I23:I28,Pirkimo_PVM_II)</f>
        <v>0</v>
      </c>
      <c r="J31" s="170">
        <f t="shared" ca="1" si="16"/>
        <v>0</v>
      </c>
      <c r="K31" s="170">
        <f t="shared" ca="1" si="16"/>
        <v>0</v>
      </c>
      <c r="L31" s="170">
        <f t="shared" ca="1" si="16"/>
        <v>0</v>
      </c>
      <c r="M31" s="170">
        <f t="shared" ca="1" si="16"/>
        <v>0</v>
      </c>
      <c r="N31" s="170">
        <f t="shared" ca="1" si="16"/>
        <v>0</v>
      </c>
      <c r="O31" s="170">
        <f t="shared" ca="1" si="16"/>
        <v>0</v>
      </c>
      <c r="P31" s="170">
        <f t="shared" ca="1" si="16"/>
        <v>0</v>
      </c>
      <c r="Q31" s="170">
        <f t="shared" ca="1" si="16"/>
        <v>0</v>
      </c>
      <c r="R31" s="170">
        <f t="shared" ref="R31:AL31" ca="1" si="17">SUMPRODUCT(R8:R15,Pirkimo_PVM)+SUMPRODUCT(R23:R28,Pirkimo_PVM_II)</f>
        <v>0</v>
      </c>
      <c r="S31" s="170">
        <f t="shared" ca="1" si="17"/>
        <v>0</v>
      </c>
      <c r="T31" s="170">
        <f t="shared" ca="1" si="17"/>
        <v>0</v>
      </c>
      <c r="U31" s="170">
        <f t="shared" ca="1" si="17"/>
        <v>0</v>
      </c>
      <c r="V31" s="170">
        <f t="shared" ca="1" si="17"/>
        <v>0</v>
      </c>
      <c r="W31" s="170">
        <f t="shared" ca="1" si="17"/>
        <v>0</v>
      </c>
      <c r="X31" s="170">
        <f t="shared" ca="1" si="17"/>
        <v>0</v>
      </c>
      <c r="Y31" s="170">
        <f t="shared" ca="1" si="17"/>
        <v>0</v>
      </c>
      <c r="Z31" s="170">
        <f t="shared" ca="1" si="17"/>
        <v>0</v>
      </c>
      <c r="AA31" s="170">
        <f t="shared" ca="1" si="17"/>
        <v>0</v>
      </c>
      <c r="AB31" s="170">
        <f t="shared" ca="1" si="17"/>
        <v>0</v>
      </c>
      <c r="AC31" s="170">
        <f t="shared" ca="1" si="17"/>
        <v>0</v>
      </c>
      <c r="AD31" s="170">
        <f t="shared" ca="1" si="17"/>
        <v>0</v>
      </c>
      <c r="AE31" s="170">
        <f t="shared" ca="1" si="17"/>
        <v>0</v>
      </c>
      <c r="AF31" s="170">
        <f t="shared" ca="1" si="17"/>
        <v>0</v>
      </c>
      <c r="AG31" s="170">
        <f t="shared" ca="1" si="17"/>
        <v>0</v>
      </c>
      <c r="AH31" s="170">
        <f t="shared" ca="1" si="17"/>
        <v>0</v>
      </c>
      <c r="AI31" s="170">
        <f t="shared" ca="1" si="17"/>
        <v>0</v>
      </c>
      <c r="AJ31" s="170">
        <f t="shared" ca="1" si="17"/>
        <v>0</v>
      </c>
      <c r="AK31" s="170">
        <f t="shared" ca="1" si="17"/>
        <v>0</v>
      </c>
      <c r="AL31" s="170">
        <f t="shared" ca="1" si="17"/>
        <v>0</v>
      </c>
    </row>
    <row r="32" spans="2:38" s="3" customFormat="1" ht="12.75" hidden="1" customHeight="1">
      <c r="B32" s="65" t="s">
        <v>316</v>
      </c>
      <c r="C32" s="484" t="str">
        <f>IF(Kalba="EN",Data2!C57,Data2!B57)</f>
        <v>Bendra pardavimo PVM suma</v>
      </c>
      <c r="D32" s="170">
        <f ca="1">'4'!E32</f>
        <v>0</v>
      </c>
      <c r="E32" s="170">
        <f t="shared" ca="1" si="13"/>
        <v>0</v>
      </c>
      <c r="F32" s="170">
        <f ca="1">H32+NPV(FDN,I32:INDEX(I32:AL32,PAL))</f>
        <v>0</v>
      </c>
      <c r="G32" s="170">
        <f ca="1">SUMIF($H$5:$AL$5,"&lt;="&amp;PAL,$H32:$AL32)</f>
        <v>0</v>
      </c>
      <c r="H32" s="170">
        <f ca="1">SUMPRODUCT(H18:H19,Pardavimo_PVM)</f>
        <v>0</v>
      </c>
      <c r="I32" s="170">
        <f t="shared" ref="I32:Q32" ca="1" si="18">SUMPRODUCT(I18:I19,Pardavimo_PVM)</f>
        <v>0</v>
      </c>
      <c r="J32" s="170">
        <f t="shared" ca="1" si="18"/>
        <v>0</v>
      </c>
      <c r="K32" s="170">
        <f t="shared" ca="1" si="18"/>
        <v>0</v>
      </c>
      <c r="L32" s="170">
        <f t="shared" ca="1" si="18"/>
        <v>0</v>
      </c>
      <c r="M32" s="170">
        <f t="shared" ca="1" si="18"/>
        <v>0</v>
      </c>
      <c r="N32" s="170">
        <f t="shared" ca="1" si="18"/>
        <v>0</v>
      </c>
      <c r="O32" s="170">
        <f t="shared" ca="1" si="18"/>
        <v>0</v>
      </c>
      <c r="P32" s="170">
        <f t="shared" ca="1" si="18"/>
        <v>0</v>
      </c>
      <c r="Q32" s="170">
        <f t="shared" ca="1" si="18"/>
        <v>0</v>
      </c>
      <c r="R32" s="170">
        <f t="shared" ref="R32:AL32" ca="1" si="19">SUMPRODUCT(R18:R19,Pardavimo_PVM)</f>
        <v>0</v>
      </c>
      <c r="S32" s="170">
        <f t="shared" ca="1" si="19"/>
        <v>0</v>
      </c>
      <c r="T32" s="170">
        <f t="shared" ca="1" si="19"/>
        <v>0</v>
      </c>
      <c r="U32" s="170">
        <f t="shared" ca="1" si="19"/>
        <v>0</v>
      </c>
      <c r="V32" s="170">
        <f t="shared" ca="1" si="19"/>
        <v>0</v>
      </c>
      <c r="W32" s="170">
        <f t="shared" ca="1" si="19"/>
        <v>0</v>
      </c>
      <c r="X32" s="170">
        <f t="shared" ca="1" si="19"/>
        <v>0</v>
      </c>
      <c r="Y32" s="170">
        <f t="shared" ca="1" si="19"/>
        <v>0</v>
      </c>
      <c r="Z32" s="170">
        <f t="shared" ca="1" si="19"/>
        <v>0</v>
      </c>
      <c r="AA32" s="170">
        <f t="shared" ca="1" si="19"/>
        <v>0</v>
      </c>
      <c r="AB32" s="170">
        <f t="shared" ca="1" si="19"/>
        <v>0</v>
      </c>
      <c r="AC32" s="170">
        <f t="shared" ca="1" si="19"/>
        <v>0</v>
      </c>
      <c r="AD32" s="170">
        <f t="shared" ca="1" si="19"/>
        <v>0</v>
      </c>
      <c r="AE32" s="170">
        <f t="shared" ca="1" si="19"/>
        <v>0</v>
      </c>
      <c r="AF32" s="170">
        <f t="shared" ca="1" si="19"/>
        <v>0</v>
      </c>
      <c r="AG32" s="170">
        <f t="shared" ca="1" si="19"/>
        <v>0</v>
      </c>
      <c r="AH32" s="170">
        <f t="shared" ca="1" si="19"/>
        <v>0</v>
      </c>
      <c r="AI32" s="170">
        <f t="shared" ca="1" si="19"/>
        <v>0</v>
      </c>
      <c r="AJ32" s="170">
        <f t="shared" ca="1" si="19"/>
        <v>0</v>
      </c>
      <c r="AK32" s="170">
        <f t="shared" ca="1" si="19"/>
        <v>0</v>
      </c>
      <c r="AL32" s="170">
        <f t="shared" ca="1" si="19"/>
        <v>0</v>
      </c>
    </row>
    <row r="33" spans="2:38" s="3" customFormat="1" ht="12.75" hidden="1" customHeight="1">
      <c r="B33" s="65" t="s">
        <v>318</v>
      </c>
      <c r="C33" s="484" t="str">
        <f>IF(Kalba="EN",Data2!C58,Data2!B58)</f>
        <v>Bendra kitų mokėtinų netiesioginių mokesčių suma</v>
      </c>
      <c r="D33" s="170">
        <f ca="1">'4'!E33</f>
        <v>0</v>
      </c>
      <c r="E33" s="170">
        <f t="shared" ca="1" si="13"/>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'4'!E34</f>
        <v>0</v>
      </c>
      <c r="E34" s="170">
        <f t="shared" ca="1" si="13"/>
        <v>0</v>
      </c>
      <c r="F34" s="171">
        <f ca="1">ROUND(SUM(F17)-SUM(F15,F22),0)</f>
        <v>0</v>
      </c>
      <c r="G34" s="63">
        <f t="shared" ref="G34:AL34" ca="1" si="20">ROUND(SUM(G17)-SUM(G15,G22),0)</f>
        <v>0</v>
      </c>
      <c r="H34" s="171">
        <f t="shared" ca="1" si="20"/>
        <v>0</v>
      </c>
      <c r="I34" s="171">
        <f t="shared" ca="1" si="20"/>
        <v>0</v>
      </c>
      <c r="J34" s="171">
        <f t="shared" ca="1" si="20"/>
        <v>0</v>
      </c>
      <c r="K34" s="171">
        <f t="shared" ca="1" si="20"/>
        <v>0</v>
      </c>
      <c r="L34" s="171">
        <f t="shared" ca="1" si="20"/>
        <v>0</v>
      </c>
      <c r="M34" s="171">
        <f t="shared" ca="1" si="20"/>
        <v>0</v>
      </c>
      <c r="N34" s="171">
        <f t="shared" ca="1" si="20"/>
        <v>0</v>
      </c>
      <c r="O34" s="171">
        <f t="shared" ca="1" si="20"/>
        <v>0</v>
      </c>
      <c r="P34" s="171">
        <f t="shared" ca="1" si="20"/>
        <v>0</v>
      </c>
      <c r="Q34" s="171">
        <f t="shared" ca="1" si="20"/>
        <v>0</v>
      </c>
      <c r="R34" s="171">
        <f t="shared" ca="1" si="20"/>
        <v>0</v>
      </c>
      <c r="S34" s="171">
        <f t="shared" ca="1" si="20"/>
        <v>0</v>
      </c>
      <c r="T34" s="171">
        <f t="shared" ca="1" si="20"/>
        <v>0</v>
      </c>
      <c r="U34" s="171">
        <f t="shared" ca="1" si="20"/>
        <v>0</v>
      </c>
      <c r="V34" s="171">
        <f t="shared" ca="1" si="20"/>
        <v>0</v>
      </c>
      <c r="W34" s="171">
        <f t="shared" ca="1" si="20"/>
        <v>0</v>
      </c>
      <c r="X34" s="171">
        <f t="shared" ca="1" si="20"/>
        <v>0</v>
      </c>
      <c r="Y34" s="171">
        <f t="shared" ca="1" si="20"/>
        <v>0</v>
      </c>
      <c r="Z34" s="171">
        <f t="shared" ca="1" si="20"/>
        <v>0</v>
      </c>
      <c r="AA34" s="171">
        <f t="shared" ca="1" si="20"/>
        <v>0</v>
      </c>
      <c r="AB34" s="171">
        <f t="shared" ca="1" si="20"/>
        <v>0</v>
      </c>
      <c r="AC34" s="171">
        <f t="shared" ca="1" si="20"/>
        <v>0</v>
      </c>
      <c r="AD34" s="171">
        <f t="shared" ca="1" si="20"/>
        <v>0</v>
      </c>
      <c r="AE34" s="171">
        <f t="shared" ca="1" si="20"/>
        <v>0</v>
      </c>
      <c r="AF34" s="171">
        <f t="shared" ca="1" si="20"/>
        <v>0</v>
      </c>
      <c r="AG34" s="171">
        <f t="shared" ca="1" si="20"/>
        <v>0</v>
      </c>
      <c r="AH34" s="171">
        <f t="shared" ca="1" si="20"/>
        <v>0</v>
      </c>
      <c r="AI34" s="171">
        <f t="shared" ca="1" si="20"/>
        <v>0</v>
      </c>
      <c r="AJ34" s="171">
        <f t="shared" ca="1" si="20"/>
        <v>0</v>
      </c>
      <c r="AK34" s="171">
        <f t="shared" ca="1" si="20"/>
        <v>0</v>
      </c>
      <c r="AL34" s="171">
        <f t="shared" ca="1" si="20"/>
        <v>0</v>
      </c>
    </row>
    <row r="35" spans="2:38" s="62" customFormat="1" ht="12.75" hidden="1" customHeight="1">
      <c r="B35" s="67" t="s">
        <v>320</v>
      </c>
      <c r="C35" s="483" t="str">
        <f>IF(Kalba="EN",Data2!C60,Data2!B60)</f>
        <v>Finansavimas, iš viso</v>
      </c>
      <c r="D35" s="171">
        <f ca="1">'4'!E35</f>
        <v>0</v>
      </c>
      <c r="E35" s="170">
        <f t="shared" ca="1" si="13"/>
        <v>0</v>
      </c>
      <c r="F35" s="171">
        <f>SUM(F36,F41,F44)</f>
        <v>0</v>
      </c>
      <c r="G35" s="171">
        <f>SUM(G36,G41,G44)</f>
        <v>0</v>
      </c>
      <c r="H35" s="171">
        <f>SUM(H36,H41,H44)</f>
        <v>0</v>
      </c>
      <c r="I35" s="171">
        <f t="shared" ref="I35:Q35" si="21">SUM(I36,I41,I44)</f>
        <v>0</v>
      </c>
      <c r="J35" s="171">
        <f t="shared" si="21"/>
        <v>0</v>
      </c>
      <c r="K35" s="171">
        <f t="shared" si="21"/>
        <v>0</v>
      </c>
      <c r="L35" s="171">
        <f t="shared" si="21"/>
        <v>0</v>
      </c>
      <c r="M35" s="171">
        <f t="shared" si="21"/>
        <v>0</v>
      </c>
      <c r="N35" s="171">
        <f t="shared" si="21"/>
        <v>0</v>
      </c>
      <c r="O35" s="171">
        <f t="shared" si="21"/>
        <v>0</v>
      </c>
      <c r="P35" s="171">
        <f t="shared" si="21"/>
        <v>0</v>
      </c>
      <c r="Q35" s="171">
        <f t="shared" si="21"/>
        <v>0</v>
      </c>
      <c r="R35" s="171">
        <f t="shared" ref="R35:AL35" si="22">SUM(R36,R41,R44)</f>
        <v>0</v>
      </c>
      <c r="S35" s="171">
        <f t="shared" si="22"/>
        <v>0</v>
      </c>
      <c r="T35" s="171">
        <f t="shared" si="22"/>
        <v>0</v>
      </c>
      <c r="U35" s="171">
        <f t="shared" si="22"/>
        <v>0</v>
      </c>
      <c r="V35" s="171">
        <f t="shared" si="22"/>
        <v>0</v>
      </c>
      <c r="W35" s="171">
        <f t="shared" si="22"/>
        <v>0</v>
      </c>
      <c r="X35" s="171">
        <f t="shared" si="22"/>
        <v>0</v>
      </c>
      <c r="Y35" s="171">
        <f t="shared" si="22"/>
        <v>0</v>
      </c>
      <c r="Z35" s="171">
        <f t="shared" si="22"/>
        <v>0</v>
      </c>
      <c r="AA35" s="171">
        <f t="shared" si="22"/>
        <v>0</v>
      </c>
      <c r="AB35" s="171">
        <f t="shared" si="22"/>
        <v>0</v>
      </c>
      <c r="AC35" s="171">
        <f t="shared" si="22"/>
        <v>0</v>
      </c>
      <c r="AD35" s="171">
        <f t="shared" si="22"/>
        <v>0</v>
      </c>
      <c r="AE35" s="171">
        <f t="shared" si="22"/>
        <v>0</v>
      </c>
      <c r="AF35" s="171">
        <f t="shared" si="22"/>
        <v>0</v>
      </c>
      <c r="AG35" s="171">
        <f t="shared" si="22"/>
        <v>0</v>
      </c>
      <c r="AH35" s="171">
        <f t="shared" si="22"/>
        <v>0</v>
      </c>
      <c r="AI35" s="171">
        <f t="shared" si="22"/>
        <v>0</v>
      </c>
      <c r="AJ35" s="171">
        <f t="shared" si="22"/>
        <v>0</v>
      </c>
      <c r="AK35" s="171">
        <f t="shared" si="22"/>
        <v>0</v>
      </c>
      <c r="AL35" s="171">
        <f t="shared" si="22"/>
        <v>0</v>
      </c>
    </row>
    <row r="36" spans="2:38" s="62" customFormat="1" ht="12.75" hidden="1" customHeight="1">
      <c r="B36" s="67" t="s">
        <v>32</v>
      </c>
      <c r="C36" s="483" t="str">
        <f>IF(Kalba="EN",Data2!C61,Data2!B61)</f>
        <v>Prašomas finansavimas</v>
      </c>
      <c r="D36" s="171">
        <f ca="1">'4'!E36</f>
        <v>0</v>
      </c>
      <c r="E36" s="170">
        <f t="shared" ca="1" si="13"/>
        <v>0</v>
      </c>
      <c r="F36" s="171">
        <f>ROUND(SUM(F37:F40),0)</f>
        <v>0</v>
      </c>
      <c r="G36" s="171">
        <f>ROUND(SUM(G37:G40),0)</f>
        <v>0</v>
      </c>
      <c r="H36" s="171">
        <f>ROUND(SUM(H37:H40),0)</f>
        <v>0</v>
      </c>
      <c r="I36" s="171">
        <f t="shared" ref="I36:Q36" si="23">ROUND(SUM(I37:I40),0)</f>
        <v>0</v>
      </c>
      <c r="J36" s="171">
        <f t="shared" si="23"/>
        <v>0</v>
      </c>
      <c r="K36" s="171">
        <f t="shared" si="23"/>
        <v>0</v>
      </c>
      <c r="L36" s="171">
        <f t="shared" si="23"/>
        <v>0</v>
      </c>
      <c r="M36" s="171">
        <f t="shared" si="23"/>
        <v>0</v>
      </c>
      <c r="N36" s="171">
        <f t="shared" si="23"/>
        <v>0</v>
      </c>
      <c r="O36" s="171">
        <f t="shared" si="23"/>
        <v>0</v>
      </c>
      <c r="P36" s="171">
        <f t="shared" si="23"/>
        <v>0</v>
      </c>
      <c r="Q36" s="171">
        <f t="shared" si="23"/>
        <v>0</v>
      </c>
      <c r="R36" s="171">
        <f t="shared" ref="R36:AL36" si="24">ROUND(SUM(R37:R40),0)</f>
        <v>0</v>
      </c>
      <c r="S36" s="171">
        <f t="shared" si="24"/>
        <v>0</v>
      </c>
      <c r="T36" s="171">
        <f t="shared" si="24"/>
        <v>0</v>
      </c>
      <c r="U36" s="171">
        <f t="shared" si="24"/>
        <v>0</v>
      </c>
      <c r="V36" s="171">
        <f t="shared" si="24"/>
        <v>0</v>
      </c>
      <c r="W36" s="171">
        <f t="shared" si="24"/>
        <v>0</v>
      </c>
      <c r="X36" s="171">
        <f t="shared" si="24"/>
        <v>0</v>
      </c>
      <c r="Y36" s="171">
        <f t="shared" si="24"/>
        <v>0</v>
      </c>
      <c r="Z36" s="171">
        <f t="shared" si="24"/>
        <v>0</v>
      </c>
      <c r="AA36" s="171">
        <f t="shared" si="24"/>
        <v>0</v>
      </c>
      <c r="AB36" s="171">
        <f t="shared" si="24"/>
        <v>0</v>
      </c>
      <c r="AC36" s="171">
        <f t="shared" si="24"/>
        <v>0</v>
      </c>
      <c r="AD36" s="171">
        <f t="shared" si="24"/>
        <v>0</v>
      </c>
      <c r="AE36" s="171">
        <f t="shared" si="24"/>
        <v>0</v>
      </c>
      <c r="AF36" s="171">
        <f t="shared" si="24"/>
        <v>0</v>
      </c>
      <c r="AG36" s="171">
        <f t="shared" si="24"/>
        <v>0</v>
      </c>
      <c r="AH36" s="171">
        <f t="shared" si="24"/>
        <v>0</v>
      </c>
      <c r="AI36" s="171">
        <f t="shared" si="24"/>
        <v>0</v>
      </c>
      <c r="AJ36" s="171">
        <f t="shared" si="24"/>
        <v>0</v>
      </c>
      <c r="AK36" s="171">
        <f t="shared" si="24"/>
        <v>0</v>
      </c>
      <c r="AL36" s="171">
        <f t="shared" si="24"/>
        <v>0</v>
      </c>
    </row>
    <row r="37" spans="2:38" s="3" customFormat="1" ht="12.75" hidden="1" customHeight="1">
      <c r="B37" s="65" t="s">
        <v>34</v>
      </c>
      <c r="C37" s="484" t="str">
        <f>IF(Kalba="EN",Data2!C62,Data2!B62)</f>
        <v>ES struktūrinės paramos lėšos</v>
      </c>
      <c r="D37" s="170">
        <f ca="1">'4'!E37</f>
        <v>0</v>
      </c>
      <c r="E37" s="170">
        <f t="shared" ca="1" si="13"/>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'4'!E38</f>
        <v>0</v>
      </c>
      <c r="E38" s="170">
        <f t="shared" ca="1" si="13"/>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'4'!E39</f>
        <v>0</v>
      </c>
      <c r="E39" s="170">
        <f t="shared" ca="1" si="13"/>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'4'!E40</f>
        <v>0</v>
      </c>
      <c r="E40" s="170">
        <f t="shared" ca="1" si="13"/>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'4'!E41</f>
        <v>0</v>
      </c>
      <c r="E41" s="170">
        <f t="shared" ca="1" si="13"/>
        <v>0</v>
      </c>
      <c r="F41" s="171">
        <f>ROUND(SUM(F42:F43),0)</f>
        <v>0</v>
      </c>
      <c r="G41" s="171">
        <f>ROUND(SUM(G42:G43),0)</f>
        <v>0</v>
      </c>
      <c r="H41" s="171">
        <f>ROUND(SUM(H42:H43),0)</f>
        <v>0</v>
      </c>
      <c r="I41" s="171">
        <f t="shared" ref="I41:Q41" si="25">ROUND(SUM(I42:I43),0)</f>
        <v>0</v>
      </c>
      <c r="J41" s="171">
        <f t="shared" si="25"/>
        <v>0</v>
      </c>
      <c r="K41" s="171">
        <f t="shared" si="25"/>
        <v>0</v>
      </c>
      <c r="L41" s="171">
        <f t="shared" si="25"/>
        <v>0</v>
      </c>
      <c r="M41" s="171">
        <f t="shared" si="25"/>
        <v>0</v>
      </c>
      <c r="N41" s="171">
        <f t="shared" si="25"/>
        <v>0</v>
      </c>
      <c r="O41" s="171">
        <f t="shared" si="25"/>
        <v>0</v>
      </c>
      <c r="P41" s="171">
        <f t="shared" si="25"/>
        <v>0</v>
      </c>
      <c r="Q41" s="171">
        <f t="shared" si="25"/>
        <v>0</v>
      </c>
      <c r="R41" s="171">
        <f t="shared" ref="R41:AL41" si="26">ROUND(SUM(R42:R43),0)</f>
        <v>0</v>
      </c>
      <c r="S41" s="171">
        <f t="shared" si="26"/>
        <v>0</v>
      </c>
      <c r="T41" s="171">
        <f t="shared" si="26"/>
        <v>0</v>
      </c>
      <c r="U41" s="171">
        <f t="shared" si="26"/>
        <v>0</v>
      </c>
      <c r="V41" s="171">
        <f t="shared" si="26"/>
        <v>0</v>
      </c>
      <c r="W41" s="171">
        <f t="shared" si="26"/>
        <v>0</v>
      </c>
      <c r="X41" s="171">
        <f t="shared" si="26"/>
        <v>0</v>
      </c>
      <c r="Y41" s="171">
        <f t="shared" si="26"/>
        <v>0</v>
      </c>
      <c r="Z41" s="171">
        <f t="shared" si="26"/>
        <v>0</v>
      </c>
      <c r="AA41" s="171">
        <f t="shared" si="26"/>
        <v>0</v>
      </c>
      <c r="AB41" s="171">
        <f t="shared" si="26"/>
        <v>0</v>
      </c>
      <c r="AC41" s="171">
        <f t="shared" si="26"/>
        <v>0</v>
      </c>
      <c r="AD41" s="171">
        <f t="shared" si="26"/>
        <v>0</v>
      </c>
      <c r="AE41" s="171">
        <f t="shared" si="26"/>
        <v>0</v>
      </c>
      <c r="AF41" s="171">
        <f t="shared" si="26"/>
        <v>0</v>
      </c>
      <c r="AG41" s="171">
        <f t="shared" si="26"/>
        <v>0</v>
      </c>
      <c r="AH41" s="171">
        <f t="shared" si="26"/>
        <v>0</v>
      </c>
      <c r="AI41" s="171">
        <f t="shared" si="26"/>
        <v>0</v>
      </c>
      <c r="AJ41" s="171">
        <f t="shared" si="26"/>
        <v>0</v>
      </c>
      <c r="AK41" s="171">
        <f t="shared" si="26"/>
        <v>0</v>
      </c>
      <c r="AL41" s="171">
        <f t="shared" si="26"/>
        <v>0</v>
      </c>
    </row>
    <row r="42" spans="2:38" s="3" customFormat="1" ht="25.5" hidden="1" customHeight="1">
      <c r="B42" s="65" t="s">
        <v>42</v>
      </c>
      <c r="C42" s="484" t="str">
        <f>IF(Kalba="EN",Data2!C67,Data2!B67)</f>
        <v>Viešosios lėšos (valstybės, savivaldybės biudžetai, kiti viešųjų lėšų šaltiniai)</v>
      </c>
      <c r="D42" s="170">
        <f ca="1">'4'!E42</f>
        <v>0</v>
      </c>
      <c r="E42" s="170">
        <f t="shared" ca="1" si="13"/>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'4'!E43</f>
        <v>0</v>
      </c>
      <c r="E43" s="170">
        <f t="shared" ca="1" si="13"/>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'4'!E44</f>
        <v>0</v>
      </c>
      <c r="E44" s="170">
        <f t="shared" ca="1" si="13"/>
        <v>0</v>
      </c>
      <c r="F44" s="171">
        <f>ROUND(SUM(F45)-SUM(F46),0)</f>
        <v>0</v>
      </c>
      <c r="G44" s="171">
        <f>ROUND(SUM(G45)-SUM(G46),0)</f>
        <v>0</v>
      </c>
      <c r="H44" s="171">
        <f>ROUND(SUM(H45)-SUM(H46),0)</f>
        <v>0</v>
      </c>
      <c r="I44" s="171">
        <f t="shared" ref="I44:Q44" si="27">ROUND(SUM(I45)-SUM(I46),0)</f>
        <v>0</v>
      </c>
      <c r="J44" s="171">
        <f t="shared" si="27"/>
        <v>0</v>
      </c>
      <c r="K44" s="171">
        <f t="shared" si="27"/>
        <v>0</v>
      </c>
      <c r="L44" s="171">
        <f t="shared" si="27"/>
        <v>0</v>
      </c>
      <c r="M44" s="171">
        <f t="shared" si="27"/>
        <v>0</v>
      </c>
      <c r="N44" s="171">
        <f t="shared" si="27"/>
        <v>0</v>
      </c>
      <c r="O44" s="171">
        <f t="shared" si="27"/>
        <v>0</v>
      </c>
      <c r="P44" s="171">
        <f t="shared" si="27"/>
        <v>0</v>
      </c>
      <c r="Q44" s="171">
        <f t="shared" si="27"/>
        <v>0</v>
      </c>
      <c r="R44" s="171">
        <f t="shared" ref="R44:AL44" si="28">ROUND(SUM(R45)-SUM(R46),0)</f>
        <v>0</v>
      </c>
      <c r="S44" s="171">
        <f t="shared" si="28"/>
        <v>0</v>
      </c>
      <c r="T44" s="171">
        <f t="shared" si="28"/>
        <v>0</v>
      </c>
      <c r="U44" s="171">
        <f t="shared" si="28"/>
        <v>0</v>
      </c>
      <c r="V44" s="171">
        <f t="shared" si="28"/>
        <v>0</v>
      </c>
      <c r="W44" s="171">
        <f t="shared" si="28"/>
        <v>0</v>
      </c>
      <c r="X44" s="171">
        <f t="shared" si="28"/>
        <v>0</v>
      </c>
      <c r="Y44" s="171">
        <f t="shared" si="28"/>
        <v>0</v>
      </c>
      <c r="Z44" s="171">
        <f t="shared" si="28"/>
        <v>0</v>
      </c>
      <c r="AA44" s="171">
        <f t="shared" si="28"/>
        <v>0</v>
      </c>
      <c r="AB44" s="171">
        <f t="shared" si="28"/>
        <v>0</v>
      </c>
      <c r="AC44" s="171">
        <f t="shared" si="28"/>
        <v>0</v>
      </c>
      <c r="AD44" s="171">
        <f t="shared" si="28"/>
        <v>0</v>
      </c>
      <c r="AE44" s="171">
        <f t="shared" si="28"/>
        <v>0</v>
      </c>
      <c r="AF44" s="171">
        <f t="shared" si="28"/>
        <v>0</v>
      </c>
      <c r="AG44" s="171">
        <f t="shared" si="28"/>
        <v>0</v>
      </c>
      <c r="AH44" s="171">
        <f t="shared" si="28"/>
        <v>0</v>
      </c>
      <c r="AI44" s="171">
        <f t="shared" si="28"/>
        <v>0</v>
      </c>
      <c r="AJ44" s="171">
        <f t="shared" si="28"/>
        <v>0</v>
      </c>
      <c r="AK44" s="171">
        <f t="shared" si="28"/>
        <v>0</v>
      </c>
      <c r="AL44" s="171">
        <f t="shared" si="28"/>
        <v>0</v>
      </c>
    </row>
    <row r="45" spans="2:38" s="3" customFormat="1" ht="12.75" hidden="1" customHeight="1">
      <c r="B45" s="65" t="s">
        <v>46</v>
      </c>
      <c r="C45" s="484" t="str">
        <f>IF(Kalba="EN",Data2!C70,Data2!B70)</f>
        <v>Paskolos</v>
      </c>
      <c r="D45" s="170">
        <f ca="1">'4'!E45</f>
        <v>0</v>
      </c>
      <c r="E45" s="170">
        <f t="shared" ca="1" si="13"/>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'4'!E46</f>
        <v>0</v>
      </c>
      <c r="E46" s="170">
        <f t="shared" ca="1" si="13"/>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'4'!E47</f>
        <v>0</v>
      </c>
      <c r="E47" s="171">
        <f ca="1">SUM(E48)-SUM(E56)</f>
        <v>0</v>
      </c>
      <c r="F47" s="171">
        <f ca="1">SUM(F48)-SUM(F56)</f>
        <v>0</v>
      </c>
      <c r="G47" s="171">
        <f ca="1">SUM(G48)-SUM(G56)</f>
        <v>0</v>
      </c>
      <c r="H47" s="171">
        <f ca="1">SUM(H48)-SUM(H56)</f>
        <v>0</v>
      </c>
      <c r="I47" s="171">
        <f t="shared" ref="I47:Q47" ca="1" si="29">SUM(I48)-SUM(I56)</f>
        <v>0</v>
      </c>
      <c r="J47" s="171">
        <f t="shared" ca="1" si="29"/>
        <v>0</v>
      </c>
      <c r="K47" s="171">
        <f t="shared" ca="1" si="29"/>
        <v>0</v>
      </c>
      <c r="L47" s="171">
        <f t="shared" ca="1" si="29"/>
        <v>0</v>
      </c>
      <c r="M47" s="171">
        <f t="shared" ca="1" si="29"/>
        <v>0</v>
      </c>
      <c r="N47" s="171">
        <f t="shared" ca="1" si="29"/>
        <v>0</v>
      </c>
      <c r="O47" s="171">
        <f t="shared" ca="1" si="29"/>
        <v>0</v>
      </c>
      <c r="P47" s="171">
        <f t="shared" ca="1" si="29"/>
        <v>0</v>
      </c>
      <c r="Q47" s="171">
        <f t="shared" ca="1" si="29"/>
        <v>0</v>
      </c>
      <c r="R47" s="171">
        <f t="shared" ref="R47:AL47" ca="1" si="30">SUM(R48)-SUM(R56)</f>
        <v>0</v>
      </c>
      <c r="S47" s="171">
        <f t="shared" ca="1" si="30"/>
        <v>0</v>
      </c>
      <c r="T47" s="171">
        <f t="shared" ca="1" si="30"/>
        <v>0</v>
      </c>
      <c r="U47" s="171">
        <f t="shared" ca="1" si="30"/>
        <v>0</v>
      </c>
      <c r="V47" s="171">
        <f t="shared" ca="1" si="30"/>
        <v>0</v>
      </c>
      <c r="W47" s="171">
        <f t="shared" ca="1" si="30"/>
        <v>0</v>
      </c>
      <c r="X47" s="171">
        <f t="shared" ca="1" si="30"/>
        <v>0</v>
      </c>
      <c r="Y47" s="171">
        <f t="shared" ca="1" si="30"/>
        <v>0</v>
      </c>
      <c r="Z47" s="171">
        <f t="shared" ca="1" si="30"/>
        <v>0</v>
      </c>
      <c r="AA47" s="171">
        <f t="shared" ca="1" si="30"/>
        <v>0</v>
      </c>
      <c r="AB47" s="171">
        <f t="shared" ca="1" si="30"/>
        <v>0</v>
      </c>
      <c r="AC47" s="171">
        <f t="shared" ca="1" si="30"/>
        <v>0</v>
      </c>
      <c r="AD47" s="171">
        <f t="shared" ca="1" si="30"/>
        <v>0</v>
      </c>
      <c r="AE47" s="171">
        <f t="shared" ca="1" si="30"/>
        <v>0</v>
      </c>
      <c r="AF47" s="171">
        <f t="shared" ca="1" si="30"/>
        <v>0</v>
      </c>
      <c r="AG47" s="171">
        <f t="shared" ca="1" si="30"/>
        <v>0</v>
      </c>
      <c r="AH47" s="171">
        <f t="shared" ca="1" si="30"/>
        <v>0</v>
      </c>
      <c r="AI47" s="171">
        <f t="shared" ca="1" si="30"/>
        <v>0</v>
      </c>
      <c r="AJ47" s="171">
        <f t="shared" ca="1" si="30"/>
        <v>0</v>
      </c>
      <c r="AK47" s="171">
        <f t="shared" ca="1" si="30"/>
        <v>0</v>
      </c>
      <c r="AL47" s="171">
        <f t="shared" ca="1" si="30"/>
        <v>0</v>
      </c>
    </row>
    <row r="48" spans="2:38" s="62" customFormat="1" ht="12.75">
      <c r="B48" s="67" t="s">
        <v>50</v>
      </c>
      <c r="C48" s="483" t="str">
        <f>IF(Kalba="EN",Data2!C73,Data2!B73)</f>
        <v>SE nauda</v>
      </c>
      <c r="D48" s="171">
        <f ca="1">'4'!E48</f>
        <v>0</v>
      </c>
      <c r="E48" s="171">
        <f ca="1">ROUND(SUM(E49:E55),0)</f>
        <v>0</v>
      </c>
      <c r="F48" s="171">
        <f ca="1">ROUND(SUM(F49:F55),0)</f>
        <v>0</v>
      </c>
      <c r="G48" s="171">
        <f ca="1">ROUND(SUM(G49:G55),0)</f>
        <v>0</v>
      </c>
      <c r="H48" s="171">
        <f ca="1">ROUND(SUM(H49:H55),0)</f>
        <v>0</v>
      </c>
      <c r="I48" s="171">
        <f t="shared" ref="I48:Q48" ca="1" si="31">ROUND(SUM(I49:I55),0)</f>
        <v>0</v>
      </c>
      <c r="J48" s="171">
        <f t="shared" ca="1" si="31"/>
        <v>0</v>
      </c>
      <c r="K48" s="171">
        <f t="shared" ca="1" si="31"/>
        <v>0</v>
      </c>
      <c r="L48" s="171">
        <f t="shared" ca="1" si="31"/>
        <v>0</v>
      </c>
      <c r="M48" s="171">
        <f t="shared" ca="1" si="31"/>
        <v>0</v>
      </c>
      <c r="N48" s="171">
        <f t="shared" ca="1" si="31"/>
        <v>0</v>
      </c>
      <c r="O48" s="171">
        <f t="shared" ca="1" si="31"/>
        <v>0</v>
      </c>
      <c r="P48" s="171">
        <f t="shared" ca="1" si="31"/>
        <v>0</v>
      </c>
      <c r="Q48" s="171">
        <f t="shared" ca="1" si="31"/>
        <v>0</v>
      </c>
      <c r="R48" s="171">
        <f t="shared" ref="R48:AL48" ca="1" si="32">ROUND(SUM(R49:R55),0)</f>
        <v>0</v>
      </c>
      <c r="S48" s="171">
        <f t="shared" ca="1" si="32"/>
        <v>0</v>
      </c>
      <c r="T48" s="171">
        <f t="shared" ca="1" si="32"/>
        <v>0</v>
      </c>
      <c r="U48" s="171">
        <f t="shared" ca="1" si="32"/>
        <v>0</v>
      </c>
      <c r="V48" s="171">
        <f t="shared" ca="1" si="32"/>
        <v>0</v>
      </c>
      <c r="W48" s="171">
        <f t="shared" ca="1" si="32"/>
        <v>0</v>
      </c>
      <c r="X48" s="171">
        <f t="shared" ca="1" si="32"/>
        <v>0</v>
      </c>
      <c r="Y48" s="171">
        <f t="shared" ca="1" si="32"/>
        <v>0</v>
      </c>
      <c r="Z48" s="171">
        <f t="shared" ca="1" si="32"/>
        <v>0</v>
      </c>
      <c r="AA48" s="171">
        <f t="shared" ca="1" si="32"/>
        <v>0</v>
      </c>
      <c r="AB48" s="171">
        <f t="shared" ca="1" si="32"/>
        <v>0</v>
      </c>
      <c r="AC48" s="171">
        <f t="shared" ca="1" si="32"/>
        <v>0</v>
      </c>
      <c r="AD48" s="171">
        <f t="shared" ca="1" si="32"/>
        <v>0</v>
      </c>
      <c r="AE48" s="171">
        <f t="shared" ca="1" si="32"/>
        <v>0</v>
      </c>
      <c r="AF48" s="171">
        <f t="shared" ca="1" si="32"/>
        <v>0</v>
      </c>
      <c r="AG48" s="171">
        <f t="shared" ca="1" si="32"/>
        <v>0</v>
      </c>
      <c r="AH48" s="171">
        <f t="shared" ca="1" si="32"/>
        <v>0</v>
      </c>
      <c r="AI48" s="171">
        <f t="shared" ca="1" si="32"/>
        <v>0</v>
      </c>
      <c r="AJ48" s="171">
        <f t="shared" ca="1" si="32"/>
        <v>0</v>
      </c>
      <c r="AK48" s="171">
        <f t="shared" ca="1" si="32"/>
        <v>0</v>
      </c>
      <c r="AL48" s="171">
        <f t="shared" ca="1" si="32"/>
        <v>0</v>
      </c>
    </row>
    <row r="49" spans="2:38" s="3" customFormat="1" ht="12.75">
      <c r="B49" s="65" t="s">
        <v>51</v>
      </c>
      <c r="C49" s="485" t="str">
        <f>IF(Kalba="EN",Data2!C$75,Data2!B$75)</f>
        <v>bendra SE naudos komponеntų finansinė išraiška</v>
      </c>
      <c r="D49" s="170">
        <f ca="1">'4'!E49</f>
        <v>0</v>
      </c>
      <c r="E49" s="170">
        <f t="shared" ref="E49:E55" ca="1" si="33">IF(ISERROR(NORMINV(70%,ABS(D49),ABS(D49*50%))),0,NORMINV(70%,ABS(D49),ABS(D49*50%))-ABS(D49))</f>
        <v>0</v>
      </c>
      <c r="F49" s="170">
        <f ca="1">H49+NPV(SDN,I49:INDEX(I49:AL49,PAL))</f>
        <v>0</v>
      </c>
      <c r="G49" s="170">
        <f t="shared" ref="G49:G55" ca="1" si="34">SUMIF($H$5:$AL$5,"&lt;="&amp;PAL,$H49:$AL49)</f>
        <v>0</v>
      </c>
      <c r="H49" s="170">
        <f ca="1">IF( ISERROR( '4'!F49/'4'!$E49 * $E49),0, '4'!F49/'4'!$E49 * $E49 )</f>
        <v>0</v>
      </c>
      <c r="I49" s="170">
        <f ca="1">IF( ISERROR( '4'!G49/'4'!$E49 * $E49),0, '4'!G49/'4'!$E49 * $E49 )</f>
        <v>0</v>
      </c>
      <c r="J49" s="170">
        <f ca="1">IF( ISERROR( '4'!H49/'4'!$E49 * $E49),0, '4'!H49/'4'!$E49 * $E49 )</f>
        <v>0</v>
      </c>
      <c r="K49" s="170">
        <f ca="1">IF( ISERROR( '4'!I49/'4'!$E49 * $E49),0, '4'!I49/'4'!$E49 * $E49 )</f>
        <v>0</v>
      </c>
      <c r="L49" s="170">
        <f ca="1">IF( ISERROR( '4'!J49/'4'!$E49 * $E49),0, '4'!J49/'4'!$E49 * $E49 )</f>
        <v>0</v>
      </c>
      <c r="M49" s="170">
        <f ca="1">IF( ISERROR( '4'!K49/'4'!$E49 * $E49),0, '4'!K49/'4'!$E49 * $E49 )</f>
        <v>0</v>
      </c>
      <c r="N49" s="170">
        <f ca="1">IF( ISERROR( '4'!L49/'4'!$E49 * $E49),0, '4'!L49/'4'!$E49 * $E49 )</f>
        <v>0</v>
      </c>
      <c r="O49" s="170">
        <f ca="1">IF( ISERROR( '4'!M49/'4'!$E49 * $E49),0, '4'!M49/'4'!$E49 * $E49 )</f>
        <v>0</v>
      </c>
      <c r="P49" s="170">
        <f ca="1">IF( ISERROR( '4'!N49/'4'!$E49 * $E49),0, '4'!N49/'4'!$E49 * $E49 )</f>
        <v>0</v>
      </c>
      <c r="Q49" s="170">
        <f ca="1">IF( ISERROR( '4'!O49/'4'!$E49 * $E49),0, '4'!O49/'4'!$E49 * $E49 )</f>
        <v>0</v>
      </c>
      <c r="R49" s="170">
        <f ca="1">IF( ISERROR( '4'!P49/'4'!$E49 * $E49),0, '4'!P49/'4'!$E49 * $E49 )</f>
        <v>0</v>
      </c>
      <c r="S49" s="170">
        <f ca="1">IF( ISERROR( '4'!Q49/'4'!$E49 * $E49),0, '4'!Q49/'4'!$E49 * $E49 )</f>
        <v>0</v>
      </c>
      <c r="T49" s="170">
        <f ca="1">IF( ISERROR( '4'!R49/'4'!$E49 * $E49),0, '4'!R49/'4'!$E49 * $E49 )</f>
        <v>0</v>
      </c>
      <c r="U49" s="170">
        <f ca="1">IF( ISERROR( '4'!S49/'4'!$E49 * $E49),0, '4'!S49/'4'!$E49 * $E49 )</f>
        <v>0</v>
      </c>
      <c r="V49" s="170">
        <f ca="1">IF( ISERROR( '4'!T49/'4'!$E49 * $E49),0, '4'!T49/'4'!$E49 * $E49 )</f>
        <v>0</v>
      </c>
      <c r="W49" s="170">
        <f ca="1">IF( ISERROR( '4'!U49/'4'!$E49 * $E49),0, '4'!U49/'4'!$E49 * $E49 )</f>
        <v>0</v>
      </c>
      <c r="X49" s="170">
        <f ca="1">IF( ISERROR( '4'!V49/'4'!$E49 * $E49),0, '4'!V49/'4'!$E49 * $E49 )</f>
        <v>0</v>
      </c>
      <c r="Y49" s="170">
        <f ca="1">IF( ISERROR( '4'!W49/'4'!$E49 * $E49),0, '4'!W49/'4'!$E49 * $E49 )</f>
        <v>0</v>
      </c>
      <c r="Z49" s="170">
        <f ca="1">IF( ISERROR( '4'!X49/'4'!$E49 * $E49),0, '4'!X49/'4'!$E49 * $E49 )</f>
        <v>0</v>
      </c>
      <c r="AA49" s="170">
        <f ca="1">IF( ISERROR( '4'!Y49/'4'!$E49 * $E49),0, '4'!Y49/'4'!$E49 * $E49 )</f>
        <v>0</v>
      </c>
      <c r="AB49" s="170">
        <f ca="1">IF( ISERROR( '4'!Z49/'4'!$E49 * $E49),0, '4'!Z49/'4'!$E49 * $E49 )</f>
        <v>0</v>
      </c>
      <c r="AC49" s="170">
        <f ca="1">IF( ISERROR( '4'!AA49/'4'!$E49 * $E49),0, '4'!AA49/'4'!$E49 * $E49 )</f>
        <v>0</v>
      </c>
      <c r="AD49" s="170">
        <f ca="1">IF( ISERROR( '4'!AB49/'4'!$E49 * $E49),0, '4'!AB49/'4'!$E49 * $E49 )</f>
        <v>0</v>
      </c>
      <c r="AE49" s="170">
        <f ca="1">IF( ISERROR( '4'!AC49/'4'!$E49 * $E49),0, '4'!AC49/'4'!$E49 * $E49 )</f>
        <v>0</v>
      </c>
      <c r="AF49" s="170">
        <f ca="1">IF( ISERROR( '4'!AD49/'4'!$E49 * $E49),0, '4'!AD49/'4'!$E49 * $E49 )</f>
        <v>0</v>
      </c>
      <c r="AG49" s="170">
        <f ca="1">IF( ISERROR( '4'!AE49/'4'!$E49 * $E49),0, '4'!AE49/'4'!$E49 * $E49 )</f>
        <v>0</v>
      </c>
      <c r="AH49" s="170">
        <f ca="1">IF( ISERROR( '4'!AF49/'4'!$E49 * $E49),0, '4'!AF49/'4'!$E49 * $E49 )</f>
        <v>0</v>
      </c>
      <c r="AI49" s="170">
        <f ca="1">IF( ISERROR( '4'!AG49/'4'!$E49 * $E49),0, '4'!AG49/'4'!$E49 * $E49 )</f>
        <v>0</v>
      </c>
      <c r="AJ49" s="170">
        <f ca="1">IF( ISERROR( '4'!AH49/'4'!$E49 * $E49),0, '4'!AH49/'4'!$E49 * $E49 )</f>
        <v>0</v>
      </c>
      <c r="AK49" s="170">
        <f ca="1">IF( ISERROR( '4'!AI49/'4'!$E49 * $E49),0, '4'!AI49/'4'!$E49 * $E49 )</f>
        <v>0</v>
      </c>
      <c r="AL49" s="170">
        <f ca="1">IF( ISERROR( '4'!AJ49/'4'!$E49 * $E49),0, '4'!AJ49/'4'!$E49 * $E49 )</f>
        <v>0</v>
      </c>
    </row>
    <row r="50" spans="2:38" s="3" customFormat="1" ht="12.75">
      <c r="B50" s="65" t="s">
        <v>52</v>
      </c>
      <c r="C50" s="485" t="str">
        <f>IF(Kalba="EN",Data2!C$75,Data2!B$75)</f>
        <v>bendra SE naudos komponеntų finansinė išraiška</v>
      </c>
      <c r="D50" s="170">
        <f ca="1">'4'!E50</f>
        <v>0</v>
      </c>
      <c r="E50" s="170">
        <f t="shared" ca="1" si="33"/>
        <v>0</v>
      </c>
      <c r="F50" s="170">
        <f ca="1">H50+NPV(SDN,I50:INDEX(I50:AL50,PAL))</f>
        <v>0</v>
      </c>
      <c r="G50" s="170">
        <f t="shared" ca="1" si="34"/>
        <v>0</v>
      </c>
      <c r="H50" s="170">
        <f ca="1">IF( ISERROR( '4'!F50/'4'!$E50 * $E50),0, '4'!F50/'4'!$E50 * $E50 )</f>
        <v>0</v>
      </c>
      <c r="I50" s="170">
        <f ca="1">IF( ISERROR( '4'!G50/'4'!$E50 * $E50),0, '4'!G50/'4'!$E50 * $E50 )</f>
        <v>0</v>
      </c>
      <c r="J50" s="170">
        <f ca="1">IF( ISERROR( '4'!H50/'4'!$E50 * $E50),0, '4'!H50/'4'!$E50 * $E50 )</f>
        <v>0</v>
      </c>
      <c r="K50" s="170">
        <f ca="1">IF( ISERROR( '4'!I50/'4'!$E50 * $E50),0, '4'!I50/'4'!$E50 * $E50 )</f>
        <v>0</v>
      </c>
      <c r="L50" s="170">
        <f ca="1">IF( ISERROR( '4'!J50/'4'!$E50 * $E50),0, '4'!J50/'4'!$E50 * $E50 )</f>
        <v>0</v>
      </c>
      <c r="M50" s="170">
        <f ca="1">IF( ISERROR( '4'!K50/'4'!$E50 * $E50),0, '4'!K50/'4'!$E50 * $E50 )</f>
        <v>0</v>
      </c>
      <c r="N50" s="170">
        <f ca="1">IF( ISERROR( '4'!L50/'4'!$E50 * $E50),0, '4'!L50/'4'!$E50 * $E50 )</f>
        <v>0</v>
      </c>
      <c r="O50" s="170">
        <f ca="1">IF( ISERROR( '4'!M50/'4'!$E50 * $E50),0, '4'!M50/'4'!$E50 * $E50 )</f>
        <v>0</v>
      </c>
      <c r="P50" s="170">
        <f ca="1">IF( ISERROR( '4'!N50/'4'!$E50 * $E50),0, '4'!N50/'4'!$E50 * $E50 )</f>
        <v>0</v>
      </c>
      <c r="Q50" s="170">
        <f ca="1">IF( ISERROR( '4'!O50/'4'!$E50 * $E50),0, '4'!O50/'4'!$E50 * $E50 )</f>
        <v>0</v>
      </c>
      <c r="R50" s="170">
        <f ca="1">IF( ISERROR( '4'!P50/'4'!$E50 * $E50),0, '4'!P50/'4'!$E50 * $E50 )</f>
        <v>0</v>
      </c>
      <c r="S50" s="170">
        <f ca="1">IF( ISERROR( '4'!Q50/'4'!$E50 * $E50),0, '4'!Q50/'4'!$E50 * $E50 )</f>
        <v>0</v>
      </c>
      <c r="T50" s="170">
        <f ca="1">IF( ISERROR( '4'!R50/'4'!$E50 * $E50),0, '4'!R50/'4'!$E50 * $E50 )</f>
        <v>0</v>
      </c>
      <c r="U50" s="170">
        <f ca="1">IF( ISERROR( '4'!S50/'4'!$E50 * $E50),0, '4'!S50/'4'!$E50 * $E50 )</f>
        <v>0</v>
      </c>
      <c r="V50" s="170">
        <f ca="1">IF( ISERROR( '4'!T50/'4'!$E50 * $E50),0, '4'!T50/'4'!$E50 * $E50 )</f>
        <v>0</v>
      </c>
      <c r="W50" s="170">
        <f ca="1">IF( ISERROR( '4'!U50/'4'!$E50 * $E50),0, '4'!U50/'4'!$E50 * $E50 )</f>
        <v>0</v>
      </c>
      <c r="X50" s="170">
        <f ca="1">IF( ISERROR( '4'!V50/'4'!$E50 * $E50),0, '4'!V50/'4'!$E50 * $E50 )</f>
        <v>0</v>
      </c>
      <c r="Y50" s="170">
        <f ca="1">IF( ISERROR( '4'!W50/'4'!$E50 * $E50),0, '4'!W50/'4'!$E50 * $E50 )</f>
        <v>0</v>
      </c>
      <c r="Z50" s="170">
        <f ca="1">IF( ISERROR( '4'!X50/'4'!$E50 * $E50),0, '4'!X50/'4'!$E50 * $E50 )</f>
        <v>0</v>
      </c>
      <c r="AA50" s="170">
        <f ca="1">IF( ISERROR( '4'!Y50/'4'!$E50 * $E50),0, '4'!Y50/'4'!$E50 * $E50 )</f>
        <v>0</v>
      </c>
      <c r="AB50" s="170">
        <f ca="1">IF( ISERROR( '4'!Z50/'4'!$E50 * $E50),0, '4'!Z50/'4'!$E50 * $E50 )</f>
        <v>0</v>
      </c>
      <c r="AC50" s="170">
        <f ca="1">IF( ISERROR( '4'!AA50/'4'!$E50 * $E50),0, '4'!AA50/'4'!$E50 * $E50 )</f>
        <v>0</v>
      </c>
      <c r="AD50" s="170">
        <f ca="1">IF( ISERROR( '4'!AB50/'4'!$E50 * $E50),0, '4'!AB50/'4'!$E50 * $E50 )</f>
        <v>0</v>
      </c>
      <c r="AE50" s="170">
        <f ca="1">IF( ISERROR( '4'!AC50/'4'!$E50 * $E50),0, '4'!AC50/'4'!$E50 * $E50 )</f>
        <v>0</v>
      </c>
      <c r="AF50" s="170">
        <f ca="1">IF( ISERROR( '4'!AD50/'4'!$E50 * $E50),0, '4'!AD50/'4'!$E50 * $E50 )</f>
        <v>0</v>
      </c>
      <c r="AG50" s="170">
        <f ca="1">IF( ISERROR( '4'!AE50/'4'!$E50 * $E50),0, '4'!AE50/'4'!$E50 * $E50 )</f>
        <v>0</v>
      </c>
      <c r="AH50" s="170">
        <f ca="1">IF( ISERROR( '4'!AF50/'4'!$E50 * $E50),0, '4'!AF50/'4'!$E50 * $E50 )</f>
        <v>0</v>
      </c>
      <c r="AI50" s="170">
        <f ca="1">IF( ISERROR( '4'!AG50/'4'!$E50 * $E50),0, '4'!AG50/'4'!$E50 * $E50 )</f>
        <v>0</v>
      </c>
      <c r="AJ50" s="170">
        <f ca="1">IF( ISERROR( '4'!AH50/'4'!$E50 * $E50),0, '4'!AH50/'4'!$E50 * $E50 )</f>
        <v>0</v>
      </c>
      <c r="AK50" s="170">
        <f ca="1">IF( ISERROR( '4'!AI50/'4'!$E50 * $E50),0, '4'!AI50/'4'!$E50 * $E50 )</f>
        <v>0</v>
      </c>
      <c r="AL50" s="170">
        <f ca="1">IF( ISERROR( '4'!AJ50/'4'!$E50 * $E50),0, '4'!AJ50/'4'!$E50 * $E50 )</f>
        <v>0</v>
      </c>
    </row>
    <row r="51" spans="2:38" s="3" customFormat="1" ht="12.75">
      <c r="B51" s="65" t="s">
        <v>346</v>
      </c>
      <c r="C51" s="485" t="str">
        <f>IF(Kalba="EN",Data2!C$75,Data2!B$75)</f>
        <v>bendra SE naudos komponеntų finansinė išraiška</v>
      </c>
      <c r="D51" s="170">
        <f ca="1">'4'!E51</f>
        <v>0</v>
      </c>
      <c r="E51" s="170">
        <f t="shared" ca="1" si="33"/>
        <v>0</v>
      </c>
      <c r="F51" s="170">
        <f ca="1">H51+NPV(SDN,I51:INDEX(I51:AL51,PAL))</f>
        <v>0</v>
      </c>
      <c r="G51" s="170">
        <f t="shared" ca="1" si="34"/>
        <v>0</v>
      </c>
      <c r="H51" s="170">
        <f ca="1">IF( ISERROR( '4'!F51/'4'!$E51 * $E51),0, '4'!F51/'4'!$E51 * $E51 )</f>
        <v>0</v>
      </c>
      <c r="I51" s="170">
        <f ca="1">IF( ISERROR( '4'!G51/'4'!$E51 * $E51),0, '4'!G51/'4'!$E51 * $E51 )</f>
        <v>0</v>
      </c>
      <c r="J51" s="170">
        <f ca="1">IF( ISERROR( '4'!H51/'4'!$E51 * $E51),0, '4'!H51/'4'!$E51 * $E51 )</f>
        <v>0</v>
      </c>
      <c r="K51" s="170">
        <f ca="1">IF( ISERROR( '4'!I51/'4'!$E51 * $E51),0, '4'!I51/'4'!$E51 * $E51 )</f>
        <v>0</v>
      </c>
      <c r="L51" s="170">
        <f ca="1">IF( ISERROR( '4'!J51/'4'!$E51 * $E51),0, '4'!J51/'4'!$E51 * $E51 )</f>
        <v>0</v>
      </c>
      <c r="M51" s="170">
        <f ca="1">IF( ISERROR( '4'!K51/'4'!$E51 * $E51),0, '4'!K51/'4'!$E51 * $E51 )</f>
        <v>0</v>
      </c>
      <c r="N51" s="170">
        <f ca="1">IF( ISERROR( '4'!L51/'4'!$E51 * $E51),0, '4'!L51/'4'!$E51 * $E51 )</f>
        <v>0</v>
      </c>
      <c r="O51" s="170">
        <f ca="1">IF( ISERROR( '4'!M51/'4'!$E51 * $E51),0, '4'!M51/'4'!$E51 * $E51 )</f>
        <v>0</v>
      </c>
      <c r="P51" s="170">
        <f ca="1">IF( ISERROR( '4'!N51/'4'!$E51 * $E51),0, '4'!N51/'4'!$E51 * $E51 )</f>
        <v>0</v>
      </c>
      <c r="Q51" s="170">
        <f ca="1">IF( ISERROR( '4'!O51/'4'!$E51 * $E51),0, '4'!O51/'4'!$E51 * $E51 )</f>
        <v>0</v>
      </c>
      <c r="R51" s="170">
        <f ca="1">IF( ISERROR( '4'!P51/'4'!$E51 * $E51),0, '4'!P51/'4'!$E51 * $E51 )</f>
        <v>0</v>
      </c>
      <c r="S51" s="170">
        <f ca="1">IF( ISERROR( '4'!Q51/'4'!$E51 * $E51),0, '4'!Q51/'4'!$E51 * $E51 )</f>
        <v>0</v>
      </c>
      <c r="T51" s="170">
        <f ca="1">IF( ISERROR( '4'!R51/'4'!$E51 * $E51),0, '4'!R51/'4'!$E51 * $E51 )</f>
        <v>0</v>
      </c>
      <c r="U51" s="170">
        <f ca="1">IF( ISERROR( '4'!S51/'4'!$E51 * $E51),0, '4'!S51/'4'!$E51 * $E51 )</f>
        <v>0</v>
      </c>
      <c r="V51" s="170">
        <f ca="1">IF( ISERROR( '4'!T51/'4'!$E51 * $E51),0, '4'!T51/'4'!$E51 * $E51 )</f>
        <v>0</v>
      </c>
      <c r="W51" s="170">
        <f ca="1">IF( ISERROR( '4'!U51/'4'!$E51 * $E51),0, '4'!U51/'4'!$E51 * $E51 )</f>
        <v>0</v>
      </c>
      <c r="X51" s="170">
        <f ca="1">IF( ISERROR( '4'!V51/'4'!$E51 * $E51),0, '4'!V51/'4'!$E51 * $E51 )</f>
        <v>0</v>
      </c>
      <c r="Y51" s="170">
        <f ca="1">IF( ISERROR( '4'!W51/'4'!$E51 * $E51),0, '4'!W51/'4'!$E51 * $E51 )</f>
        <v>0</v>
      </c>
      <c r="Z51" s="170">
        <f ca="1">IF( ISERROR( '4'!X51/'4'!$E51 * $E51),0, '4'!X51/'4'!$E51 * $E51 )</f>
        <v>0</v>
      </c>
      <c r="AA51" s="170">
        <f ca="1">IF( ISERROR( '4'!Y51/'4'!$E51 * $E51),0, '4'!Y51/'4'!$E51 * $E51 )</f>
        <v>0</v>
      </c>
      <c r="AB51" s="170">
        <f ca="1">IF( ISERROR( '4'!Z51/'4'!$E51 * $E51),0, '4'!Z51/'4'!$E51 * $E51 )</f>
        <v>0</v>
      </c>
      <c r="AC51" s="170">
        <f ca="1">IF( ISERROR( '4'!AA51/'4'!$E51 * $E51),0, '4'!AA51/'4'!$E51 * $E51 )</f>
        <v>0</v>
      </c>
      <c r="AD51" s="170">
        <f ca="1">IF( ISERROR( '4'!AB51/'4'!$E51 * $E51),0, '4'!AB51/'4'!$E51 * $E51 )</f>
        <v>0</v>
      </c>
      <c r="AE51" s="170">
        <f ca="1">IF( ISERROR( '4'!AC51/'4'!$E51 * $E51),0, '4'!AC51/'4'!$E51 * $E51 )</f>
        <v>0</v>
      </c>
      <c r="AF51" s="170">
        <f ca="1">IF( ISERROR( '4'!AD51/'4'!$E51 * $E51),0, '4'!AD51/'4'!$E51 * $E51 )</f>
        <v>0</v>
      </c>
      <c r="AG51" s="170">
        <f ca="1">IF( ISERROR( '4'!AE51/'4'!$E51 * $E51),0, '4'!AE51/'4'!$E51 * $E51 )</f>
        <v>0</v>
      </c>
      <c r="AH51" s="170">
        <f ca="1">IF( ISERROR( '4'!AF51/'4'!$E51 * $E51),0, '4'!AF51/'4'!$E51 * $E51 )</f>
        <v>0</v>
      </c>
      <c r="AI51" s="170">
        <f ca="1">IF( ISERROR( '4'!AG51/'4'!$E51 * $E51),0, '4'!AG51/'4'!$E51 * $E51 )</f>
        <v>0</v>
      </c>
      <c r="AJ51" s="170">
        <f ca="1">IF( ISERROR( '4'!AH51/'4'!$E51 * $E51),0, '4'!AH51/'4'!$E51 * $E51 )</f>
        <v>0</v>
      </c>
      <c r="AK51" s="170">
        <f ca="1">IF( ISERROR( '4'!AI51/'4'!$E51 * $E51),0, '4'!AI51/'4'!$E51 * $E51 )</f>
        <v>0</v>
      </c>
      <c r="AL51" s="170">
        <f ca="1">IF( ISERROR( '4'!AJ51/'4'!$E51 * $E51),0, '4'!AJ51/'4'!$E51 * $E51 )</f>
        <v>0</v>
      </c>
    </row>
    <row r="52" spans="2:38" s="3" customFormat="1" ht="12.75">
      <c r="B52" s="65" t="s">
        <v>347</v>
      </c>
      <c r="C52" s="485" t="str">
        <f>IF(Kalba="EN",Data2!C$75,Data2!B$75)</f>
        <v>bendra SE naudos komponеntų finansinė išraiška</v>
      </c>
      <c r="D52" s="170">
        <f ca="1">'4'!E52</f>
        <v>0</v>
      </c>
      <c r="E52" s="170">
        <f t="shared" ca="1" si="33"/>
        <v>0</v>
      </c>
      <c r="F52" s="170">
        <f ca="1">H52+NPV(SDN,I52:INDEX(I52:AL52,PAL))</f>
        <v>0</v>
      </c>
      <c r="G52" s="170">
        <f t="shared" ca="1" si="34"/>
        <v>0</v>
      </c>
      <c r="H52" s="170">
        <f ca="1">IF( ISERROR( '4'!F52/'4'!$E52 * $E52),0, '4'!F52/'4'!$E52 * $E52 )</f>
        <v>0</v>
      </c>
      <c r="I52" s="170">
        <f ca="1">IF( ISERROR( '4'!G52/'4'!$E52 * $E52),0, '4'!G52/'4'!$E52 * $E52 )</f>
        <v>0</v>
      </c>
      <c r="J52" s="170">
        <f ca="1">IF( ISERROR( '4'!H52/'4'!$E52 * $E52),0, '4'!H52/'4'!$E52 * $E52 )</f>
        <v>0</v>
      </c>
      <c r="K52" s="170">
        <f ca="1">IF( ISERROR( '4'!I52/'4'!$E52 * $E52),0, '4'!I52/'4'!$E52 * $E52 )</f>
        <v>0</v>
      </c>
      <c r="L52" s="170">
        <f ca="1">IF( ISERROR( '4'!J52/'4'!$E52 * $E52),0, '4'!J52/'4'!$E52 * $E52 )</f>
        <v>0</v>
      </c>
      <c r="M52" s="170">
        <f ca="1">IF( ISERROR( '4'!K52/'4'!$E52 * $E52),0, '4'!K52/'4'!$E52 * $E52 )</f>
        <v>0</v>
      </c>
      <c r="N52" s="170">
        <f ca="1">IF( ISERROR( '4'!L52/'4'!$E52 * $E52),0, '4'!L52/'4'!$E52 * $E52 )</f>
        <v>0</v>
      </c>
      <c r="O52" s="170">
        <f ca="1">IF( ISERROR( '4'!M52/'4'!$E52 * $E52),0, '4'!M52/'4'!$E52 * $E52 )</f>
        <v>0</v>
      </c>
      <c r="P52" s="170">
        <f ca="1">IF( ISERROR( '4'!N52/'4'!$E52 * $E52),0, '4'!N52/'4'!$E52 * $E52 )</f>
        <v>0</v>
      </c>
      <c r="Q52" s="170">
        <f ca="1">IF( ISERROR( '4'!O52/'4'!$E52 * $E52),0, '4'!O52/'4'!$E52 * $E52 )</f>
        <v>0</v>
      </c>
      <c r="R52" s="170">
        <f ca="1">IF( ISERROR( '4'!P52/'4'!$E52 * $E52),0, '4'!P52/'4'!$E52 * $E52 )</f>
        <v>0</v>
      </c>
      <c r="S52" s="170">
        <f ca="1">IF( ISERROR( '4'!Q52/'4'!$E52 * $E52),0, '4'!Q52/'4'!$E52 * $E52 )</f>
        <v>0</v>
      </c>
      <c r="T52" s="170">
        <f ca="1">IF( ISERROR( '4'!R52/'4'!$E52 * $E52),0, '4'!R52/'4'!$E52 * $E52 )</f>
        <v>0</v>
      </c>
      <c r="U52" s="170">
        <f ca="1">IF( ISERROR( '4'!S52/'4'!$E52 * $E52),0, '4'!S52/'4'!$E52 * $E52 )</f>
        <v>0</v>
      </c>
      <c r="V52" s="170">
        <f ca="1">IF( ISERROR( '4'!T52/'4'!$E52 * $E52),0, '4'!T52/'4'!$E52 * $E52 )</f>
        <v>0</v>
      </c>
      <c r="W52" s="170">
        <f ca="1">IF( ISERROR( '4'!U52/'4'!$E52 * $E52),0, '4'!U52/'4'!$E52 * $E52 )</f>
        <v>0</v>
      </c>
      <c r="X52" s="170">
        <f ca="1">IF( ISERROR( '4'!V52/'4'!$E52 * $E52),0, '4'!V52/'4'!$E52 * $E52 )</f>
        <v>0</v>
      </c>
      <c r="Y52" s="170">
        <f ca="1">IF( ISERROR( '4'!W52/'4'!$E52 * $E52),0, '4'!W52/'4'!$E52 * $E52 )</f>
        <v>0</v>
      </c>
      <c r="Z52" s="170">
        <f ca="1">IF( ISERROR( '4'!X52/'4'!$E52 * $E52),0, '4'!X52/'4'!$E52 * $E52 )</f>
        <v>0</v>
      </c>
      <c r="AA52" s="170">
        <f ca="1">IF( ISERROR( '4'!Y52/'4'!$E52 * $E52),0, '4'!Y52/'4'!$E52 * $E52 )</f>
        <v>0</v>
      </c>
      <c r="AB52" s="170">
        <f ca="1">IF( ISERROR( '4'!Z52/'4'!$E52 * $E52),0, '4'!Z52/'4'!$E52 * $E52 )</f>
        <v>0</v>
      </c>
      <c r="AC52" s="170">
        <f ca="1">IF( ISERROR( '4'!AA52/'4'!$E52 * $E52),0, '4'!AA52/'4'!$E52 * $E52 )</f>
        <v>0</v>
      </c>
      <c r="AD52" s="170">
        <f ca="1">IF( ISERROR( '4'!AB52/'4'!$E52 * $E52),0, '4'!AB52/'4'!$E52 * $E52 )</f>
        <v>0</v>
      </c>
      <c r="AE52" s="170">
        <f ca="1">IF( ISERROR( '4'!AC52/'4'!$E52 * $E52),0, '4'!AC52/'4'!$E52 * $E52 )</f>
        <v>0</v>
      </c>
      <c r="AF52" s="170">
        <f ca="1">IF( ISERROR( '4'!AD52/'4'!$E52 * $E52),0, '4'!AD52/'4'!$E52 * $E52 )</f>
        <v>0</v>
      </c>
      <c r="AG52" s="170">
        <f ca="1">IF( ISERROR( '4'!AE52/'4'!$E52 * $E52),0, '4'!AE52/'4'!$E52 * $E52 )</f>
        <v>0</v>
      </c>
      <c r="AH52" s="170">
        <f ca="1">IF( ISERROR( '4'!AF52/'4'!$E52 * $E52),0, '4'!AF52/'4'!$E52 * $E52 )</f>
        <v>0</v>
      </c>
      <c r="AI52" s="170">
        <f ca="1">IF( ISERROR( '4'!AG52/'4'!$E52 * $E52),0, '4'!AG52/'4'!$E52 * $E52 )</f>
        <v>0</v>
      </c>
      <c r="AJ52" s="170">
        <f ca="1">IF( ISERROR( '4'!AH52/'4'!$E52 * $E52),0, '4'!AH52/'4'!$E52 * $E52 )</f>
        <v>0</v>
      </c>
      <c r="AK52" s="170">
        <f ca="1">IF( ISERROR( '4'!AI52/'4'!$E52 * $E52),0, '4'!AI52/'4'!$E52 * $E52 )</f>
        <v>0</v>
      </c>
      <c r="AL52" s="170">
        <f ca="1">IF( ISERROR( '4'!AJ52/'4'!$E52 * $E52),0, '4'!AJ52/'4'!$E52 * $E52 )</f>
        <v>0</v>
      </c>
    </row>
    <row r="53" spans="2:38" s="3" customFormat="1" ht="12.75">
      <c r="B53" s="65" t="s">
        <v>348</v>
      </c>
      <c r="C53" s="485" t="str">
        <f>IF(Kalba="EN",Data2!C$75,Data2!B$75)</f>
        <v>bendra SE naudos komponеntų finansinė išraiška</v>
      </c>
      <c r="D53" s="170">
        <f ca="1">'4'!E53</f>
        <v>0</v>
      </c>
      <c r="E53" s="170">
        <f t="shared" ca="1" si="33"/>
        <v>0</v>
      </c>
      <c r="F53" s="170">
        <f ca="1">H53+NPV(SDN,I53:INDEX(I53:AL53,PAL))</f>
        <v>0</v>
      </c>
      <c r="G53" s="170">
        <f t="shared" ca="1" si="34"/>
        <v>0</v>
      </c>
      <c r="H53" s="170">
        <f ca="1">IF( ISERROR( '4'!F53/'4'!$E53 * $E53),0, '4'!F53/'4'!$E53 * $E53 )</f>
        <v>0</v>
      </c>
      <c r="I53" s="170">
        <f ca="1">IF( ISERROR( '4'!G53/'4'!$E53 * $E53),0, '4'!G53/'4'!$E53 * $E53 )</f>
        <v>0</v>
      </c>
      <c r="J53" s="170">
        <f ca="1">IF( ISERROR( '4'!H53/'4'!$E53 * $E53),0, '4'!H53/'4'!$E53 * $E53 )</f>
        <v>0</v>
      </c>
      <c r="K53" s="170">
        <f ca="1">IF( ISERROR( '4'!I53/'4'!$E53 * $E53),0, '4'!I53/'4'!$E53 * $E53 )</f>
        <v>0</v>
      </c>
      <c r="L53" s="170">
        <f ca="1">IF( ISERROR( '4'!J53/'4'!$E53 * $E53),0, '4'!J53/'4'!$E53 * $E53 )</f>
        <v>0</v>
      </c>
      <c r="M53" s="170">
        <f ca="1">IF( ISERROR( '4'!K53/'4'!$E53 * $E53),0, '4'!K53/'4'!$E53 * $E53 )</f>
        <v>0</v>
      </c>
      <c r="N53" s="170">
        <f ca="1">IF( ISERROR( '4'!L53/'4'!$E53 * $E53),0, '4'!L53/'4'!$E53 * $E53 )</f>
        <v>0</v>
      </c>
      <c r="O53" s="170">
        <f ca="1">IF( ISERROR( '4'!M53/'4'!$E53 * $E53),0, '4'!M53/'4'!$E53 * $E53 )</f>
        <v>0</v>
      </c>
      <c r="P53" s="170">
        <f ca="1">IF( ISERROR( '4'!N53/'4'!$E53 * $E53),0, '4'!N53/'4'!$E53 * $E53 )</f>
        <v>0</v>
      </c>
      <c r="Q53" s="170">
        <f ca="1">IF( ISERROR( '4'!O53/'4'!$E53 * $E53),0, '4'!O53/'4'!$E53 * $E53 )</f>
        <v>0</v>
      </c>
      <c r="R53" s="170">
        <f ca="1">IF( ISERROR( '4'!P53/'4'!$E53 * $E53),0, '4'!P53/'4'!$E53 * $E53 )</f>
        <v>0</v>
      </c>
      <c r="S53" s="170">
        <f ca="1">IF( ISERROR( '4'!Q53/'4'!$E53 * $E53),0, '4'!Q53/'4'!$E53 * $E53 )</f>
        <v>0</v>
      </c>
      <c r="T53" s="170">
        <f ca="1">IF( ISERROR( '4'!R53/'4'!$E53 * $E53),0, '4'!R53/'4'!$E53 * $E53 )</f>
        <v>0</v>
      </c>
      <c r="U53" s="170">
        <f ca="1">IF( ISERROR( '4'!S53/'4'!$E53 * $E53),0, '4'!S53/'4'!$E53 * $E53 )</f>
        <v>0</v>
      </c>
      <c r="V53" s="170">
        <f ca="1">IF( ISERROR( '4'!T53/'4'!$E53 * $E53),0, '4'!T53/'4'!$E53 * $E53 )</f>
        <v>0</v>
      </c>
      <c r="W53" s="170">
        <f ca="1">IF( ISERROR( '4'!U53/'4'!$E53 * $E53),0, '4'!U53/'4'!$E53 * $E53 )</f>
        <v>0</v>
      </c>
      <c r="X53" s="170">
        <f ca="1">IF( ISERROR( '4'!V53/'4'!$E53 * $E53),0, '4'!V53/'4'!$E53 * $E53 )</f>
        <v>0</v>
      </c>
      <c r="Y53" s="170">
        <f ca="1">IF( ISERROR( '4'!W53/'4'!$E53 * $E53),0, '4'!W53/'4'!$E53 * $E53 )</f>
        <v>0</v>
      </c>
      <c r="Z53" s="170">
        <f ca="1">IF( ISERROR( '4'!X53/'4'!$E53 * $E53),0, '4'!X53/'4'!$E53 * $E53 )</f>
        <v>0</v>
      </c>
      <c r="AA53" s="170">
        <f ca="1">IF( ISERROR( '4'!Y53/'4'!$E53 * $E53),0, '4'!Y53/'4'!$E53 * $E53 )</f>
        <v>0</v>
      </c>
      <c r="AB53" s="170">
        <f ca="1">IF( ISERROR( '4'!Z53/'4'!$E53 * $E53),0, '4'!Z53/'4'!$E53 * $E53 )</f>
        <v>0</v>
      </c>
      <c r="AC53" s="170">
        <f ca="1">IF( ISERROR( '4'!AA53/'4'!$E53 * $E53),0, '4'!AA53/'4'!$E53 * $E53 )</f>
        <v>0</v>
      </c>
      <c r="AD53" s="170">
        <f ca="1">IF( ISERROR( '4'!AB53/'4'!$E53 * $E53),0, '4'!AB53/'4'!$E53 * $E53 )</f>
        <v>0</v>
      </c>
      <c r="AE53" s="170">
        <f ca="1">IF( ISERROR( '4'!AC53/'4'!$E53 * $E53),0, '4'!AC53/'4'!$E53 * $E53 )</f>
        <v>0</v>
      </c>
      <c r="AF53" s="170">
        <f ca="1">IF( ISERROR( '4'!AD53/'4'!$E53 * $E53),0, '4'!AD53/'4'!$E53 * $E53 )</f>
        <v>0</v>
      </c>
      <c r="AG53" s="170">
        <f ca="1">IF( ISERROR( '4'!AE53/'4'!$E53 * $E53),0, '4'!AE53/'4'!$E53 * $E53 )</f>
        <v>0</v>
      </c>
      <c r="AH53" s="170">
        <f ca="1">IF( ISERROR( '4'!AF53/'4'!$E53 * $E53),0, '4'!AF53/'4'!$E53 * $E53 )</f>
        <v>0</v>
      </c>
      <c r="AI53" s="170">
        <f ca="1">IF( ISERROR( '4'!AG53/'4'!$E53 * $E53),0, '4'!AG53/'4'!$E53 * $E53 )</f>
        <v>0</v>
      </c>
      <c r="AJ53" s="170">
        <f ca="1">IF( ISERROR( '4'!AH53/'4'!$E53 * $E53),0, '4'!AH53/'4'!$E53 * $E53 )</f>
        <v>0</v>
      </c>
      <c r="AK53" s="170">
        <f ca="1">IF( ISERROR( '4'!AI53/'4'!$E53 * $E53),0, '4'!AI53/'4'!$E53 * $E53 )</f>
        <v>0</v>
      </c>
      <c r="AL53" s="170">
        <f ca="1">IF( ISERROR( '4'!AJ53/'4'!$E53 * $E53),0, '4'!AJ53/'4'!$E53 * $E53 )</f>
        <v>0</v>
      </c>
    </row>
    <row r="54" spans="2:38" s="3" customFormat="1" ht="12.75">
      <c r="B54" s="65" t="s">
        <v>349</v>
      </c>
      <c r="C54" s="485" t="str">
        <f>IF(Kalba="EN",Data2!C$75,Data2!B$75)</f>
        <v>bendra SE naudos komponеntų finansinė išraiška</v>
      </c>
      <c r="D54" s="170">
        <f ca="1">'4'!E54</f>
        <v>0</v>
      </c>
      <c r="E54" s="170">
        <f t="shared" ca="1" si="33"/>
        <v>0</v>
      </c>
      <c r="F54" s="170">
        <f ca="1">H54+NPV(SDN,I54:INDEX(I54:AL54,PAL))</f>
        <v>0</v>
      </c>
      <c r="G54" s="170">
        <f t="shared" ca="1" si="34"/>
        <v>0</v>
      </c>
      <c r="H54" s="170">
        <f ca="1">IF( ISERROR( '4'!F54/'4'!$E54 * $E54),0, '4'!F54/'4'!$E54 * $E54 )</f>
        <v>0</v>
      </c>
      <c r="I54" s="170">
        <f ca="1">IF( ISERROR( '4'!G54/'4'!$E54 * $E54),0, '4'!G54/'4'!$E54 * $E54 )</f>
        <v>0</v>
      </c>
      <c r="J54" s="170">
        <f ca="1">IF( ISERROR( '4'!H54/'4'!$E54 * $E54),0, '4'!H54/'4'!$E54 * $E54 )</f>
        <v>0</v>
      </c>
      <c r="K54" s="170">
        <f ca="1">IF( ISERROR( '4'!I54/'4'!$E54 * $E54),0, '4'!I54/'4'!$E54 * $E54 )</f>
        <v>0</v>
      </c>
      <c r="L54" s="170">
        <f ca="1">IF( ISERROR( '4'!J54/'4'!$E54 * $E54),0, '4'!J54/'4'!$E54 * $E54 )</f>
        <v>0</v>
      </c>
      <c r="M54" s="170">
        <f ca="1">IF( ISERROR( '4'!K54/'4'!$E54 * $E54),0, '4'!K54/'4'!$E54 * $E54 )</f>
        <v>0</v>
      </c>
      <c r="N54" s="170">
        <f ca="1">IF( ISERROR( '4'!L54/'4'!$E54 * $E54),0, '4'!L54/'4'!$E54 * $E54 )</f>
        <v>0</v>
      </c>
      <c r="O54" s="170">
        <f ca="1">IF( ISERROR( '4'!M54/'4'!$E54 * $E54),0, '4'!M54/'4'!$E54 * $E54 )</f>
        <v>0</v>
      </c>
      <c r="P54" s="170">
        <f ca="1">IF( ISERROR( '4'!N54/'4'!$E54 * $E54),0, '4'!N54/'4'!$E54 * $E54 )</f>
        <v>0</v>
      </c>
      <c r="Q54" s="170">
        <f ca="1">IF( ISERROR( '4'!O54/'4'!$E54 * $E54),0, '4'!O54/'4'!$E54 * $E54 )</f>
        <v>0</v>
      </c>
      <c r="R54" s="170">
        <f ca="1">IF( ISERROR( '4'!P54/'4'!$E54 * $E54),0, '4'!P54/'4'!$E54 * $E54 )</f>
        <v>0</v>
      </c>
      <c r="S54" s="170">
        <f ca="1">IF( ISERROR( '4'!Q54/'4'!$E54 * $E54),0, '4'!Q54/'4'!$E54 * $E54 )</f>
        <v>0</v>
      </c>
      <c r="T54" s="170">
        <f ca="1">IF( ISERROR( '4'!R54/'4'!$E54 * $E54),0, '4'!R54/'4'!$E54 * $E54 )</f>
        <v>0</v>
      </c>
      <c r="U54" s="170">
        <f ca="1">IF( ISERROR( '4'!S54/'4'!$E54 * $E54),0, '4'!S54/'4'!$E54 * $E54 )</f>
        <v>0</v>
      </c>
      <c r="V54" s="170">
        <f ca="1">IF( ISERROR( '4'!T54/'4'!$E54 * $E54),0, '4'!T54/'4'!$E54 * $E54 )</f>
        <v>0</v>
      </c>
      <c r="W54" s="170">
        <f ca="1">IF( ISERROR( '4'!U54/'4'!$E54 * $E54),0, '4'!U54/'4'!$E54 * $E54 )</f>
        <v>0</v>
      </c>
      <c r="X54" s="170">
        <f ca="1">IF( ISERROR( '4'!V54/'4'!$E54 * $E54),0, '4'!V54/'4'!$E54 * $E54 )</f>
        <v>0</v>
      </c>
      <c r="Y54" s="170">
        <f ca="1">IF( ISERROR( '4'!W54/'4'!$E54 * $E54),0, '4'!W54/'4'!$E54 * $E54 )</f>
        <v>0</v>
      </c>
      <c r="Z54" s="170">
        <f ca="1">IF( ISERROR( '4'!X54/'4'!$E54 * $E54),0, '4'!X54/'4'!$E54 * $E54 )</f>
        <v>0</v>
      </c>
      <c r="AA54" s="170">
        <f ca="1">IF( ISERROR( '4'!Y54/'4'!$E54 * $E54),0, '4'!Y54/'4'!$E54 * $E54 )</f>
        <v>0</v>
      </c>
      <c r="AB54" s="170">
        <f ca="1">IF( ISERROR( '4'!Z54/'4'!$E54 * $E54),0, '4'!Z54/'4'!$E54 * $E54 )</f>
        <v>0</v>
      </c>
      <c r="AC54" s="170">
        <f ca="1">IF( ISERROR( '4'!AA54/'4'!$E54 * $E54),0, '4'!AA54/'4'!$E54 * $E54 )</f>
        <v>0</v>
      </c>
      <c r="AD54" s="170">
        <f ca="1">IF( ISERROR( '4'!AB54/'4'!$E54 * $E54),0, '4'!AB54/'4'!$E54 * $E54 )</f>
        <v>0</v>
      </c>
      <c r="AE54" s="170">
        <f ca="1">IF( ISERROR( '4'!AC54/'4'!$E54 * $E54),0, '4'!AC54/'4'!$E54 * $E54 )</f>
        <v>0</v>
      </c>
      <c r="AF54" s="170">
        <f ca="1">IF( ISERROR( '4'!AD54/'4'!$E54 * $E54),0, '4'!AD54/'4'!$E54 * $E54 )</f>
        <v>0</v>
      </c>
      <c r="AG54" s="170">
        <f ca="1">IF( ISERROR( '4'!AE54/'4'!$E54 * $E54),0, '4'!AE54/'4'!$E54 * $E54 )</f>
        <v>0</v>
      </c>
      <c r="AH54" s="170">
        <f ca="1">IF( ISERROR( '4'!AF54/'4'!$E54 * $E54),0, '4'!AF54/'4'!$E54 * $E54 )</f>
        <v>0</v>
      </c>
      <c r="AI54" s="170">
        <f ca="1">IF( ISERROR( '4'!AG54/'4'!$E54 * $E54),0, '4'!AG54/'4'!$E54 * $E54 )</f>
        <v>0</v>
      </c>
      <c r="AJ54" s="170">
        <f ca="1">IF( ISERROR( '4'!AH54/'4'!$E54 * $E54),0, '4'!AH54/'4'!$E54 * $E54 )</f>
        <v>0</v>
      </c>
      <c r="AK54" s="170">
        <f ca="1">IF( ISERROR( '4'!AI54/'4'!$E54 * $E54),0, '4'!AI54/'4'!$E54 * $E54 )</f>
        <v>0</v>
      </c>
      <c r="AL54" s="170">
        <f ca="1">IF( ISERROR( '4'!AJ54/'4'!$E54 * $E54),0, '4'!AJ54/'4'!$E54 * $E54 )</f>
        <v>0</v>
      </c>
    </row>
    <row r="55" spans="2:38" s="3" customFormat="1" ht="12.75">
      <c r="B55" s="65" t="s">
        <v>350</v>
      </c>
      <c r="C55" s="485" t="str">
        <f>IF(Kalba="EN",Data2!C$75,Data2!B$75)</f>
        <v>bendra SE naudos komponеntų finansinė išraiška</v>
      </c>
      <c r="D55" s="170">
        <f ca="1">'4'!E55</f>
        <v>0</v>
      </c>
      <c r="E55" s="170">
        <f t="shared" ca="1" si="33"/>
        <v>0</v>
      </c>
      <c r="F55" s="170">
        <f ca="1">H55+NPV(SDN,I55:INDEX(I55:AL55,PAL))</f>
        <v>0</v>
      </c>
      <c r="G55" s="170">
        <f t="shared" ca="1" si="34"/>
        <v>0</v>
      </c>
      <c r="H55" s="170">
        <f ca="1">IF( ISERROR( '4'!F55/'4'!$E55 * $E55),0, '4'!F55/'4'!$E55 * $E55 )</f>
        <v>0</v>
      </c>
      <c r="I55" s="170">
        <f ca="1">IF( ISERROR( '4'!G55/'4'!$E55 * $E55),0, '4'!G55/'4'!$E55 * $E55 )</f>
        <v>0</v>
      </c>
      <c r="J55" s="170">
        <f ca="1">IF( ISERROR( '4'!H55/'4'!$E55 * $E55),0, '4'!H55/'4'!$E55 * $E55 )</f>
        <v>0</v>
      </c>
      <c r="K55" s="170">
        <f ca="1">IF( ISERROR( '4'!I55/'4'!$E55 * $E55),0, '4'!I55/'4'!$E55 * $E55 )</f>
        <v>0</v>
      </c>
      <c r="L55" s="170">
        <f ca="1">IF( ISERROR( '4'!J55/'4'!$E55 * $E55),0, '4'!J55/'4'!$E55 * $E55 )</f>
        <v>0</v>
      </c>
      <c r="M55" s="170">
        <f ca="1">IF( ISERROR( '4'!K55/'4'!$E55 * $E55),0, '4'!K55/'4'!$E55 * $E55 )</f>
        <v>0</v>
      </c>
      <c r="N55" s="170">
        <f ca="1">IF( ISERROR( '4'!L55/'4'!$E55 * $E55),0, '4'!L55/'4'!$E55 * $E55 )</f>
        <v>0</v>
      </c>
      <c r="O55" s="170">
        <f ca="1">IF( ISERROR( '4'!M55/'4'!$E55 * $E55),0, '4'!M55/'4'!$E55 * $E55 )</f>
        <v>0</v>
      </c>
      <c r="P55" s="170">
        <f ca="1">IF( ISERROR( '4'!N55/'4'!$E55 * $E55),0, '4'!N55/'4'!$E55 * $E55 )</f>
        <v>0</v>
      </c>
      <c r="Q55" s="170">
        <f ca="1">IF( ISERROR( '4'!O55/'4'!$E55 * $E55),0, '4'!O55/'4'!$E55 * $E55 )</f>
        <v>0</v>
      </c>
      <c r="R55" s="170">
        <f ca="1">IF( ISERROR( '4'!P55/'4'!$E55 * $E55),0, '4'!P55/'4'!$E55 * $E55 )</f>
        <v>0</v>
      </c>
      <c r="S55" s="170">
        <f ca="1">IF( ISERROR( '4'!Q55/'4'!$E55 * $E55),0, '4'!Q55/'4'!$E55 * $E55 )</f>
        <v>0</v>
      </c>
      <c r="T55" s="170">
        <f ca="1">IF( ISERROR( '4'!R55/'4'!$E55 * $E55),0, '4'!R55/'4'!$E55 * $E55 )</f>
        <v>0</v>
      </c>
      <c r="U55" s="170">
        <f ca="1">IF( ISERROR( '4'!S55/'4'!$E55 * $E55),0, '4'!S55/'4'!$E55 * $E55 )</f>
        <v>0</v>
      </c>
      <c r="V55" s="170">
        <f ca="1">IF( ISERROR( '4'!T55/'4'!$E55 * $E55),0, '4'!T55/'4'!$E55 * $E55 )</f>
        <v>0</v>
      </c>
      <c r="W55" s="170">
        <f ca="1">IF( ISERROR( '4'!U55/'4'!$E55 * $E55),0, '4'!U55/'4'!$E55 * $E55 )</f>
        <v>0</v>
      </c>
      <c r="X55" s="170">
        <f ca="1">IF( ISERROR( '4'!V55/'4'!$E55 * $E55),0, '4'!V55/'4'!$E55 * $E55 )</f>
        <v>0</v>
      </c>
      <c r="Y55" s="170">
        <f ca="1">IF( ISERROR( '4'!W55/'4'!$E55 * $E55),0, '4'!W55/'4'!$E55 * $E55 )</f>
        <v>0</v>
      </c>
      <c r="Z55" s="170">
        <f ca="1">IF( ISERROR( '4'!X55/'4'!$E55 * $E55),0, '4'!X55/'4'!$E55 * $E55 )</f>
        <v>0</v>
      </c>
      <c r="AA55" s="170">
        <f ca="1">IF( ISERROR( '4'!Y55/'4'!$E55 * $E55),0, '4'!Y55/'4'!$E55 * $E55 )</f>
        <v>0</v>
      </c>
      <c r="AB55" s="170">
        <f ca="1">IF( ISERROR( '4'!Z55/'4'!$E55 * $E55),0, '4'!Z55/'4'!$E55 * $E55 )</f>
        <v>0</v>
      </c>
      <c r="AC55" s="170">
        <f ca="1">IF( ISERROR( '4'!AA55/'4'!$E55 * $E55),0, '4'!AA55/'4'!$E55 * $E55 )</f>
        <v>0</v>
      </c>
      <c r="AD55" s="170">
        <f ca="1">IF( ISERROR( '4'!AB55/'4'!$E55 * $E55),0, '4'!AB55/'4'!$E55 * $E55 )</f>
        <v>0</v>
      </c>
      <c r="AE55" s="170">
        <f ca="1">IF( ISERROR( '4'!AC55/'4'!$E55 * $E55),0, '4'!AC55/'4'!$E55 * $E55 )</f>
        <v>0</v>
      </c>
      <c r="AF55" s="170">
        <f ca="1">IF( ISERROR( '4'!AD55/'4'!$E55 * $E55),0, '4'!AD55/'4'!$E55 * $E55 )</f>
        <v>0</v>
      </c>
      <c r="AG55" s="170">
        <f ca="1">IF( ISERROR( '4'!AE55/'4'!$E55 * $E55),0, '4'!AE55/'4'!$E55 * $E55 )</f>
        <v>0</v>
      </c>
      <c r="AH55" s="170">
        <f ca="1">IF( ISERROR( '4'!AF55/'4'!$E55 * $E55),0, '4'!AF55/'4'!$E55 * $E55 )</f>
        <v>0</v>
      </c>
      <c r="AI55" s="170">
        <f ca="1">IF( ISERROR( '4'!AG55/'4'!$E55 * $E55),0, '4'!AG55/'4'!$E55 * $E55 )</f>
        <v>0</v>
      </c>
      <c r="AJ55" s="170">
        <f ca="1">IF( ISERROR( '4'!AH55/'4'!$E55 * $E55),0, '4'!AH55/'4'!$E55 * $E55 )</f>
        <v>0</v>
      </c>
      <c r="AK55" s="170">
        <f ca="1">IF( ISERROR( '4'!AI55/'4'!$E55 * $E55),0, '4'!AI55/'4'!$E55 * $E55 )</f>
        <v>0</v>
      </c>
      <c r="AL55" s="170">
        <f ca="1">IF( ISERROR( '4'!AJ55/'4'!$E55 * $E55),0, '4'!AJ55/'4'!$E55 * $E55 )</f>
        <v>0</v>
      </c>
    </row>
    <row r="56" spans="2:38" s="3" customFormat="1" ht="12.75">
      <c r="B56" s="67" t="s">
        <v>53</v>
      </c>
      <c r="C56" s="181" t="str">
        <f>IF(Kalba="EN",Data2!C76,Data2!B76)</f>
        <v>SE žala</v>
      </c>
      <c r="D56" s="171">
        <f ca="1">'4'!E56</f>
        <v>0</v>
      </c>
      <c r="E56" s="171">
        <f ca="1">ROUND(SUM(E57:E59),0)</f>
        <v>0</v>
      </c>
      <c r="F56" s="171">
        <f ca="1">ROUND(SUM(F57:F59),0)</f>
        <v>0</v>
      </c>
      <c r="G56" s="171">
        <f ca="1">ROUND(SUM(G57:G59),0)</f>
        <v>0</v>
      </c>
      <c r="H56" s="171">
        <f ca="1">ROUND(SUM(H57:H59),0)</f>
        <v>0</v>
      </c>
      <c r="I56" s="171">
        <f t="shared" ref="I56:Q56" ca="1" si="35">ROUND(SUM(I57:I59),0)</f>
        <v>0</v>
      </c>
      <c r="J56" s="171">
        <f t="shared" ca="1" si="35"/>
        <v>0</v>
      </c>
      <c r="K56" s="171">
        <f t="shared" ca="1" si="35"/>
        <v>0</v>
      </c>
      <c r="L56" s="171">
        <f t="shared" ca="1" si="35"/>
        <v>0</v>
      </c>
      <c r="M56" s="171">
        <f t="shared" ca="1" si="35"/>
        <v>0</v>
      </c>
      <c r="N56" s="171">
        <f t="shared" ca="1" si="35"/>
        <v>0</v>
      </c>
      <c r="O56" s="171">
        <f t="shared" ca="1" si="35"/>
        <v>0</v>
      </c>
      <c r="P56" s="171">
        <f t="shared" ca="1" si="35"/>
        <v>0</v>
      </c>
      <c r="Q56" s="171">
        <f t="shared" ca="1" si="35"/>
        <v>0</v>
      </c>
      <c r="R56" s="171">
        <f t="shared" ref="R56:AL56" ca="1" si="36">ROUND(SUM(R57:R59),0)</f>
        <v>0</v>
      </c>
      <c r="S56" s="171">
        <f t="shared" ca="1" si="36"/>
        <v>0</v>
      </c>
      <c r="T56" s="171">
        <f t="shared" ca="1" si="36"/>
        <v>0</v>
      </c>
      <c r="U56" s="171">
        <f t="shared" ca="1" si="36"/>
        <v>0</v>
      </c>
      <c r="V56" s="171">
        <f t="shared" ca="1" si="36"/>
        <v>0</v>
      </c>
      <c r="W56" s="171">
        <f t="shared" ca="1" si="36"/>
        <v>0</v>
      </c>
      <c r="X56" s="171">
        <f t="shared" ca="1" si="36"/>
        <v>0</v>
      </c>
      <c r="Y56" s="171">
        <f t="shared" ca="1" si="36"/>
        <v>0</v>
      </c>
      <c r="Z56" s="171">
        <f t="shared" ca="1" si="36"/>
        <v>0</v>
      </c>
      <c r="AA56" s="171">
        <f t="shared" ca="1" si="36"/>
        <v>0</v>
      </c>
      <c r="AB56" s="171">
        <f t="shared" ca="1" si="36"/>
        <v>0</v>
      </c>
      <c r="AC56" s="171">
        <f t="shared" ca="1" si="36"/>
        <v>0</v>
      </c>
      <c r="AD56" s="171">
        <f t="shared" ca="1" si="36"/>
        <v>0</v>
      </c>
      <c r="AE56" s="171">
        <f t="shared" ca="1" si="36"/>
        <v>0</v>
      </c>
      <c r="AF56" s="171">
        <f t="shared" ca="1" si="36"/>
        <v>0</v>
      </c>
      <c r="AG56" s="171">
        <f t="shared" ca="1" si="36"/>
        <v>0</v>
      </c>
      <c r="AH56" s="171">
        <f t="shared" ca="1" si="36"/>
        <v>0</v>
      </c>
      <c r="AI56" s="171">
        <f t="shared" ca="1" si="36"/>
        <v>0</v>
      </c>
      <c r="AJ56" s="171">
        <f t="shared" ca="1" si="36"/>
        <v>0</v>
      </c>
      <c r="AK56" s="171">
        <f t="shared" ca="1" si="36"/>
        <v>0</v>
      </c>
      <c r="AL56" s="171">
        <f t="shared" ca="1" si="36"/>
        <v>0</v>
      </c>
    </row>
    <row r="57" spans="2:38" s="3" customFormat="1" ht="12.75">
      <c r="B57" s="65" t="s">
        <v>351</v>
      </c>
      <c r="C57" s="485" t="str">
        <f>IF(Kalba="EN",Data2!C$78,Data2!B$78)</f>
        <v>bendra SE žalos komponеntų finansinė išraiška</v>
      </c>
      <c r="D57" s="170">
        <f ca="1">'4'!E57</f>
        <v>0</v>
      </c>
      <c r="E57" s="170">
        <f t="shared" ref="E57:E59" ca="1" si="37">IF(ISERROR(NORMINV(70%,ABS(D57),ABS(D57*50%))),0,NORMINV(70%,ABS(D57),ABS(D57*50%))-ABS(D57))</f>
        <v>0</v>
      </c>
      <c r="F57" s="170">
        <f ca="1">H57+NPV(SDN,I57:INDEX(I57:AL57,PAL))</f>
        <v>0</v>
      </c>
      <c r="G57" s="170">
        <f ca="1">SUMIF($H$5:$AL$5,"&lt;="&amp;PAL,$H57:$AL57)</f>
        <v>0</v>
      </c>
      <c r="H57" s="170">
        <f ca="1">IF( ISERROR( '4'!F57/'4'!$E57 * $E57),0, '4'!F57/'4'!$E57 * $E57 )</f>
        <v>0</v>
      </c>
      <c r="I57" s="170">
        <f ca="1">IF( ISERROR( '4'!G57/'4'!$E57 * $E57),0, '4'!G57/'4'!$E57 * $E57 )</f>
        <v>0</v>
      </c>
      <c r="J57" s="170">
        <f ca="1">IF( ISERROR( '4'!H57/'4'!$E57 * $E57),0, '4'!H57/'4'!$E57 * $E57 )</f>
        <v>0</v>
      </c>
      <c r="K57" s="170">
        <f ca="1">IF( ISERROR( '4'!I57/'4'!$E57 * $E57),0, '4'!I57/'4'!$E57 * $E57 )</f>
        <v>0</v>
      </c>
      <c r="L57" s="170">
        <f ca="1">IF( ISERROR( '4'!J57/'4'!$E57 * $E57),0, '4'!J57/'4'!$E57 * $E57 )</f>
        <v>0</v>
      </c>
      <c r="M57" s="170">
        <f ca="1">IF( ISERROR( '4'!K57/'4'!$E57 * $E57),0, '4'!K57/'4'!$E57 * $E57 )</f>
        <v>0</v>
      </c>
      <c r="N57" s="170">
        <f ca="1">IF( ISERROR( '4'!L57/'4'!$E57 * $E57),0, '4'!L57/'4'!$E57 * $E57 )</f>
        <v>0</v>
      </c>
      <c r="O57" s="170">
        <f ca="1">IF( ISERROR( '4'!M57/'4'!$E57 * $E57),0, '4'!M57/'4'!$E57 * $E57 )</f>
        <v>0</v>
      </c>
      <c r="P57" s="170">
        <f ca="1">IF( ISERROR( '4'!N57/'4'!$E57 * $E57),0, '4'!N57/'4'!$E57 * $E57 )</f>
        <v>0</v>
      </c>
      <c r="Q57" s="170">
        <f ca="1">IF( ISERROR( '4'!O57/'4'!$E57 * $E57),0, '4'!O57/'4'!$E57 * $E57 )</f>
        <v>0</v>
      </c>
      <c r="R57" s="170">
        <f ca="1">IF( ISERROR( '4'!P57/'4'!$E57 * $E57),0, '4'!P57/'4'!$E57 * $E57 )</f>
        <v>0</v>
      </c>
      <c r="S57" s="170">
        <f ca="1">IF( ISERROR( '4'!Q57/'4'!$E57 * $E57),0, '4'!Q57/'4'!$E57 * $E57 )</f>
        <v>0</v>
      </c>
      <c r="T57" s="170">
        <f ca="1">IF( ISERROR( '4'!R57/'4'!$E57 * $E57),0, '4'!R57/'4'!$E57 * $E57 )</f>
        <v>0</v>
      </c>
      <c r="U57" s="170">
        <f ca="1">IF( ISERROR( '4'!S57/'4'!$E57 * $E57),0, '4'!S57/'4'!$E57 * $E57 )</f>
        <v>0</v>
      </c>
      <c r="V57" s="170">
        <f ca="1">IF( ISERROR( '4'!T57/'4'!$E57 * $E57),0, '4'!T57/'4'!$E57 * $E57 )</f>
        <v>0</v>
      </c>
      <c r="W57" s="170">
        <f ca="1">IF( ISERROR( '4'!U57/'4'!$E57 * $E57),0, '4'!U57/'4'!$E57 * $E57 )</f>
        <v>0</v>
      </c>
      <c r="X57" s="170">
        <f ca="1">IF( ISERROR( '4'!V57/'4'!$E57 * $E57),0, '4'!V57/'4'!$E57 * $E57 )</f>
        <v>0</v>
      </c>
      <c r="Y57" s="170">
        <f ca="1">IF( ISERROR( '4'!W57/'4'!$E57 * $E57),0, '4'!W57/'4'!$E57 * $E57 )</f>
        <v>0</v>
      </c>
      <c r="Z57" s="170">
        <f ca="1">IF( ISERROR( '4'!X57/'4'!$E57 * $E57),0, '4'!X57/'4'!$E57 * $E57 )</f>
        <v>0</v>
      </c>
      <c r="AA57" s="170">
        <f ca="1">IF( ISERROR( '4'!Y57/'4'!$E57 * $E57),0, '4'!Y57/'4'!$E57 * $E57 )</f>
        <v>0</v>
      </c>
      <c r="AB57" s="170">
        <f ca="1">IF( ISERROR( '4'!Z57/'4'!$E57 * $E57),0, '4'!Z57/'4'!$E57 * $E57 )</f>
        <v>0</v>
      </c>
      <c r="AC57" s="170">
        <f ca="1">IF( ISERROR( '4'!AA57/'4'!$E57 * $E57),0, '4'!AA57/'4'!$E57 * $E57 )</f>
        <v>0</v>
      </c>
      <c r="AD57" s="170">
        <f ca="1">IF( ISERROR( '4'!AB57/'4'!$E57 * $E57),0, '4'!AB57/'4'!$E57 * $E57 )</f>
        <v>0</v>
      </c>
      <c r="AE57" s="170">
        <f ca="1">IF( ISERROR( '4'!AC57/'4'!$E57 * $E57),0, '4'!AC57/'4'!$E57 * $E57 )</f>
        <v>0</v>
      </c>
      <c r="AF57" s="170">
        <f ca="1">IF( ISERROR( '4'!AD57/'4'!$E57 * $E57),0, '4'!AD57/'4'!$E57 * $E57 )</f>
        <v>0</v>
      </c>
      <c r="AG57" s="170">
        <f ca="1">IF( ISERROR( '4'!AE57/'4'!$E57 * $E57),0, '4'!AE57/'4'!$E57 * $E57 )</f>
        <v>0</v>
      </c>
      <c r="AH57" s="170">
        <f ca="1">IF( ISERROR( '4'!AF57/'4'!$E57 * $E57),0, '4'!AF57/'4'!$E57 * $E57 )</f>
        <v>0</v>
      </c>
      <c r="AI57" s="170">
        <f ca="1">IF( ISERROR( '4'!AG57/'4'!$E57 * $E57),0, '4'!AG57/'4'!$E57 * $E57 )</f>
        <v>0</v>
      </c>
      <c r="AJ57" s="170">
        <f ca="1">IF( ISERROR( '4'!AH57/'4'!$E57 * $E57),0, '4'!AH57/'4'!$E57 * $E57 )</f>
        <v>0</v>
      </c>
      <c r="AK57" s="170">
        <f ca="1">IF( ISERROR( '4'!AI57/'4'!$E57 * $E57),0, '4'!AI57/'4'!$E57 * $E57 )</f>
        <v>0</v>
      </c>
      <c r="AL57" s="170">
        <f ca="1">IF( ISERROR( '4'!AJ57/'4'!$E57 * $E57),0, '4'!AJ57/'4'!$E57 * $E57 )</f>
        <v>0</v>
      </c>
    </row>
    <row r="58" spans="2:38" s="3" customFormat="1" ht="12.75">
      <c r="B58" s="65" t="s">
        <v>352</v>
      </c>
      <c r="C58" s="485" t="str">
        <f>IF(Kalba="EN",Data2!C$78,Data2!B$78)</f>
        <v>bendra SE žalos komponеntų finansinė išraiška</v>
      </c>
      <c r="D58" s="170">
        <f ca="1">'4'!E58</f>
        <v>0</v>
      </c>
      <c r="E58" s="170">
        <f t="shared" ca="1" si="37"/>
        <v>0</v>
      </c>
      <c r="F58" s="170">
        <f ca="1">H58+NPV(SDN,I58:INDEX(I58:AL58,PAL))</f>
        <v>0</v>
      </c>
      <c r="G58" s="170">
        <f ca="1">SUMIF($H$5:$AL$5,"&lt;="&amp;PAL,$H58:$AL58)</f>
        <v>0</v>
      </c>
      <c r="H58" s="170">
        <f ca="1">IF( ISERROR( '4'!F58/'4'!$E58 * $E58),0, '4'!F58/'4'!$E58 * $E58 )</f>
        <v>0</v>
      </c>
      <c r="I58" s="170">
        <f ca="1">IF( ISERROR( '4'!G58/'4'!$E58 * $E58),0, '4'!G58/'4'!$E58 * $E58 )</f>
        <v>0</v>
      </c>
      <c r="J58" s="170">
        <f ca="1">IF( ISERROR( '4'!H58/'4'!$E58 * $E58),0, '4'!H58/'4'!$E58 * $E58 )</f>
        <v>0</v>
      </c>
      <c r="K58" s="170">
        <f ca="1">IF( ISERROR( '4'!I58/'4'!$E58 * $E58),0, '4'!I58/'4'!$E58 * $E58 )</f>
        <v>0</v>
      </c>
      <c r="L58" s="170">
        <f ca="1">IF( ISERROR( '4'!J58/'4'!$E58 * $E58),0, '4'!J58/'4'!$E58 * $E58 )</f>
        <v>0</v>
      </c>
      <c r="M58" s="170">
        <f ca="1">IF( ISERROR( '4'!K58/'4'!$E58 * $E58),0, '4'!K58/'4'!$E58 * $E58 )</f>
        <v>0</v>
      </c>
      <c r="N58" s="170">
        <f ca="1">IF( ISERROR( '4'!L58/'4'!$E58 * $E58),0, '4'!L58/'4'!$E58 * $E58 )</f>
        <v>0</v>
      </c>
      <c r="O58" s="170">
        <f ca="1">IF( ISERROR( '4'!M58/'4'!$E58 * $E58),0, '4'!M58/'4'!$E58 * $E58 )</f>
        <v>0</v>
      </c>
      <c r="P58" s="170">
        <f ca="1">IF( ISERROR( '4'!N58/'4'!$E58 * $E58),0, '4'!N58/'4'!$E58 * $E58 )</f>
        <v>0</v>
      </c>
      <c r="Q58" s="170">
        <f ca="1">IF( ISERROR( '4'!O58/'4'!$E58 * $E58),0, '4'!O58/'4'!$E58 * $E58 )</f>
        <v>0</v>
      </c>
      <c r="R58" s="170">
        <f ca="1">IF( ISERROR( '4'!P58/'4'!$E58 * $E58),0, '4'!P58/'4'!$E58 * $E58 )</f>
        <v>0</v>
      </c>
      <c r="S58" s="170">
        <f ca="1">IF( ISERROR( '4'!Q58/'4'!$E58 * $E58),0, '4'!Q58/'4'!$E58 * $E58 )</f>
        <v>0</v>
      </c>
      <c r="T58" s="170">
        <f ca="1">IF( ISERROR( '4'!R58/'4'!$E58 * $E58),0, '4'!R58/'4'!$E58 * $E58 )</f>
        <v>0</v>
      </c>
      <c r="U58" s="170">
        <f ca="1">IF( ISERROR( '4'!S58/'4'!$E58 * $E58),0, '4'!S58/'4'!$E58 * $E58 )</f>
        <v>0</v>
      </c>
      <c r="V58" s="170">
        <f ca="1">IF( ISERROR( '4'!T58/'4'!$E58 * $E58),0, '4'!T58/'4'!$E58 * $E58 )</f>
        <v>0</v>
      </c>
      <c r="W58" s="170">
        <f ca="1">IF( ISERROR( '4'!U58/'4'!$E58 * $E58),0, '4'!U58/'4'!$E58 * $E58 )</f>
        <v>0</v>
      </c>
      <c r="X58" s="170">
        <f ca="1">IF( ISERROR( '4'!V58/'4'!$E58 * $E58),0, '4'!V58/'4'!$E58 * $E58 )</f>
        <v>0</v>
      </c>
      <c r="Y58" s="170">
        <f ca="1">IF( ISERROR( '4'!W58/'4'!$E58 * $E58),0, '4'!W58/'4'!$E58 * $E58 )</f>
        <v>0</v>
      </c>
      <c r="Z58" s="170">
        <f ca="1">IF( ISERROR( '4'!X58/'4'!$E58 * $E58),0, '4'!X58/'4'!$E58 * $E58 )</f>
        <v>0</v>
      </c>
      <c r="AA58" s="170">
        <f ca="1">IF( ISERROR( '4'!Y58/'4'!$E58 * $E58),0, '4'!Y58/'4'!$E58 * $E58 )</f>
        <v>0</v>
      </c>
      <c r="AB58" s="170">
        <f ca="1">IF( ISERROR( '4'!Z58/'4'!$E58 * $E58),0, '4'!Z58/'4'!$E58 * $E58 )</f>
        <v>0</v>
      </c>
      <c r="AC58" s="170">
        <f ca="1">IF( ISERROR( '4'!AA58/'4'!$E58 * $E58),0, '4'!AA58/'4'!$E58 * $E58 )</f>
        <v>0</v>
      </c>
      <c r="AD58" s="170">
        <f ca="1">IF( ISERROR( '4'!AB58/'4'!$E58 * $E58),0, '4'!AB58/'4'!$E58 * $E58 )</f>
        <v>0</v>
      </c>
      <c r="AE58" s="170">
        <f ca="1">IF( ISERROR( '4'!AC58/'4'!$E58 * $E58),0, '4'!AC58/'4'!$E58 * $E58 )</f>
        <v>0</v>
      </c>
      <c r="AF58" s="170">
        <f ca="1">IF( ISERROR( '4'!AD58/'4'!$E58 * $E58),0, '4'!AD58/'4'!$E58 * $E58 )</f>
        <v>0</v>
      </c>
      <c r="AG58" s="170">
        <f ca="1">IF( ISERROR( '4'!AE58/'4'!$E58 * $E58),0, '4'!AE58/'4'!$E58 * $E58 )</f>
        <v>0</v>
      </c>
      <c r="AH58" s="170">
        <f ca="1">IF( ISERROR( '4'!AF58/'4'!$E58 * $E58),0, '4'!AF58/'4'!$E58 * $E58 )</f>
        <v>0</v>
      </c>
      <c r="AI58" s="170">
        <f ca="1">IF( ISERROR( '4'!AG58/'4'!$E58 * $E58),0, '4'!AG58/'4'!$E58 * $E58 )</f>
        <v>0</v>
      </c>
      <c r="AJ58" s="170">
        <f ca="1">IF( ISERROR( '4'!AH58/'4'!$E58 * $E58),0, '4'!AH58/'4'!$E58 * $E58 )</f>
        <v>0</v>
      </c>
      <c r="AK58" s="170">
        <f ca="1">IF( ISERROR( '4'!AI58/'4'!$E58 * $E58),0, '4'!AI58/'4'!$E58 * $E58 )</f>
        <v>0</v>
      </c>
      <c r="AL58" s="170">
        <f ca="1">IF( ISERROR( '4'!AJ58/'4'!$E58 * $E58),0, '4'!AJ58/'4'!$E58 * $E58 )</f>
        <v>0</v>
      </c>
    </row>
    <row r="59" spans="2:38" s="3" customFormat="1" ht="12.75">
      <c r="B59" s="65" t="s">
        <v>353</v>
      </c>
      <c r="C59" s="485" t="str">
        <f>IF(Kalba="EN",Data2!C$78,Data2!B$78)</f>
        <v>bendra SE žalos komponеntų finansinė išraiška</v>
      </c>
      <c r="D59" s="170">
        <f ca="1">'4'!E59</f>
        <v>0</v>
      </c>
      <c r="E59" s="170">
        <f t="shared" ca="1" si="37"/>
        <v>0</v>
      </c>
      <c r="F59" s="170">
        <f ca="1">H59+NPV(SDN,I59:INDEX(I59:AL59,PAL))</f>
        <v>0</v>
      </c>
      <c r="G59" s="170">
        <f ca="1">SUMIF($H$5:$AL$5,"&lt;="&amp;PAL,$H59:$AL59)</f>
        <v>0</v>
      </c>
      <c r="H59" s="170">
        <f ca="1">IF( ISERROR( '4'!F59/'4'!$E59 * $E59),0, '4'!F59/'4'!$E59 * $E59 )</f>
        <v>0</v>
      </c>
      <c r="I59" s="170">
        <f ca="1">IF( ISERROR( '4'!G59/'4'!$E59 * $E59),0, '4'!G59/'4'!$E59 * $E59 )</f>
        <v>0</v>
      </c>
      <c r="J59" s="170">
        <f ca="1">IF( ISERROR( '4'!H59/'4'!$E59 * $E59),0, '4'!H59/'4'!$E59 * $E59 )</f>
        <v>0</v>
      </c>
      <c r="K59" s="170">
        <f ca="1">IF( ISERROR( '4'!I59/'4'!$E59 * $E59),0, '4'!I59/'4'!$E59 * $E59 )</f>
        <v>0</v>
      </c>
      <c r="L59" s="170">
        <f ca="1">IF( ISERROR( '4'!J59/'4'!$E59 * $E59),0, '4'!J59/'4'!$E59 * $E59 )</f>
        <v>0</v>
      </c>
      <c r="M59" s="170">
        <f ca="1">IF( ISERROR( '4'!K59/'4'!$E59 * $E59),0, '4'!K59/'4'!$E59 * $E59 )</f>
        <v>0</v>
      </c>
      <c r="N59" s="170">
        <f ca="1">IF( ISERROR( '4'!L59/'4'!$E59 * $E59),0, '4'!L59/'4'!$E59 * $E59 )</f>
        <v>0</v>
      </c>
      <c r="O59" s="170">
        <f ca="1">IF( ISERROR( '4'!M59/'4'!$E59 * $E59),0, '4'!M59/'4'!$E59 * $E59 )</f>
        <v>0</v>
      </c>
      <c r="P59" s="170">
        <f ca="1">IF( ISERROR( '4'!N59/'4'!$E59 * $E59),0, '4'!N59/'4'!$E59 * $E59 )</f>
        <v>0</v>
      </c>
      <c r="Q59" s="170">
        <f ca="1">IF( ISERROR( '4'!O59/'4'!$E59 * $E59),0, '4'!O59/'4'!$E59 * $E59 )</f>
        <v>0</v>
      </c>
      <c r="R59" s="170">
        <f ca="1">IF( ISERROR( '4'!P59/'4'!$E59 * $E59),0, '4'!P59/'4'!$E59 * $E59 )</f>
        <v>0</v>
      </c>
      <c r="S59" s="170">
        <f ca="1">IF( ISERROR( '4'!Q59/'4'!$E59 * $E59),0, '4'!Q59/'4'!$E59 * $E59 )</f>
        <v>0</v>
      </c>
      <c r="T59" s="170">
        <f ca="1">IF( ISERROR( '4'!R59/'4'!$E59 * $E59),0, '4'!R59/'4'!$E59 * $E59 )</f>
        <v>0</v>
      </c>
      <c r="U59" s="170">
        <f ca="1">IF( ISERROR( '4'!S59/'4'!$E59 * $E59),0, '4'!S59/'4'!$E59 * $E59 )</f>
        <v>0</v>
      </c>
      <c r="V59" s="170">
        <f ca="1">IF( ISERROR( '4'!T59/'4'!$E59 * $E59),0, '4'!T59/'4'!$E59 * $E59 )</f>
        <v>0</v>
      </c>
      <c r="W59" s="170">
        <f ca="1">IF( ISERROR( '4'!U59/'4'!$E59 * $E59),0, '4'!U59/'4'!$E59 * $E59 )</f>
        <v>0</v>
      </c>
      <c r="X59" s="170">
        <f ca="1">IF( ISERROR( '4'!V59/'4'!$E59 * $E59),0, '4'!V59/'4'!$E59 * $E59 )</f>
        <v>0</v>
      </c>
      <c r="Y59" s="170">
        <f ca="1">IF( ISERROR( '4'!W59/'4'!$E59 * $E59),0, '4'!W59/'4'!$E59 * $E59 )</f>
        <v>0</v>
      </c>
      <c r="Z59" s="170">
        <f ca="1">IF( ISERROR( '4'!X59/'4'!$E59 * $E59),0, '4'!X59/'4'!$E59 * $E59 )</f>
        <v>0</v>
      </c>
      <c r="AA59" s="170">
        <f ca="1">IF( ISERROR( '4'!Y59/'4'!$E59 * $E59),0, '4'!Y59/'4'!$E59 * $E59 )</f>
        <v>0</v>
      </c>
      <c r="AB59" s="170">
        <f ca="1">IF( ISERROR( '4'!Z59/'4'!$E59 * $E59),0, '4'!Z59/'4'!$E59 * $E59 )</f>
        <v>0</v>
      </c>
      <c r="AC59" s="170">
        <f ca="1">IF( ISERROR( '4'!AA59/'4'!$E59 * $E59),0, '4'!AA59/'4'!$E59 * $E59 )</f>
        <v>0</v>
      </c>
      <c r="AD59" s="170">
        <f ca="1">IF( ISERROR( '4'!AB59/'4'!$E59 * $E59),0, '4'!AB59/'4'!$E59 * $E59 )</f>
        <v>0</v>
      </c>
      <c r="AE59" s="170">
        <f ca="1">IF( ISERROR( '4'!AC59/'4'!$E59 * $E59),0, '4'!AC59/'4'!$E59 * $E59 )</f>
        <v>0</v>
      </c>
      <c r="AF59" s="170">
        <f ca="1">IF( ISERROR( '4'!AD59/'4'!$E59 * $E59),0, '4'!AD59/'4'!$E59 * $E59 )</f>
        <v>0</v>
      </c>
      <c r="AG59" s="170">
        <f ca="1">IF( ISERROR( '4'!AE59/'4'!$E59 * $E59),0, '4'!AE59/'4'!$E59 * $E59 )</f>
        <v>0</v>
      </c>
      <c r="AH59" s="170">
        <f ca="1">IF( ISERROR( '4'!AF59/'4'!$E59 * $E59),0, '4'!AF59/'4'!$E59 * $E59 )</f>
        <v>0</v>
      </c>
      <c r="AI59" s="170">
        <f ca="1">IF( ISERROR( '4'!AG59/'4'!$E59 * $E59),0, '4'!AG59/'4'!$E59 * $E59 )</f>
        <v>0</v>
      </c>
      <c r="AJ59" s="170">
        <f ca="1">IF( ISERROR( '4'!AH59/'4'!$E59 * $E59),0, '4'!AH59/'4'!$E59 * $E59 )</f>
        <v>0</v>
      </c>
      <c r="AK59" s="170">
        <f ca="1">IF( ISERROR( '4'!AI59/'4'!$E59 * $E59),0, '4'!AI59/'4'!$E59 * $E59 )</f>
        <v>0</v>
      </c>
      <c r="AL59" s="170">
        <f ca="1">IF( ISERROR( '4'!AJ59/'4'!$E59 * $E59),0, '4'!AJ59/'4'!$E59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5" t="s">
        <v>70</v>
      </c>
      <c r="C62" s="705"/>
      <c r="D62" s="705"/>
      <c r="E62" s="705"/>
      <c r="F62" s="61" t="s">
        <v>390</v>
      </c>
      <c r="G62" s="61" t="s">
        <v>521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5" t="s">
        <v>587</v>
      </c>
      <c r="C63" s="705"/>
      <c r="D63" s="705"/>
      <c r="E63" s="705"/>
      <c r="F63" s="370">
        <f ca="1">H63+NPV(FDN,I63:INDEX(I63:AL63,PAL))</f>
        <v>0</v>
      </c>
      <c r="G63" s="66">
        <f ca="1">SUMIF($H$5:$AL$5,"&lt;="&amp;PAL,$H63:$AL63)</f>
        <v>0</v>
      </c>
      <c r="H63" s="66">
        <f t="shared" ref="H63:AL63" ca="1" si="38">IF(H62&lt;=PAL,SUM(H7,H16,H17,H21),0)</f>
        <v>0</v>
      </c>
      <c r="I63" s="66">
        <f t="shared" ca="1" si="38"/>
        <v>0</v>
      </c>
      <c r="J63" s="66">
        <f t="shared" ca="1" si="38"/>
        <v>0</v>
      </c>
      <c r="K63" s="66">
        <f t="shared" ca="1" si="38"/>
        <v>0</v>
      </c>
      <c r="L63" s="66">
        <f t="shared" ca="1" si="38"/>
        <v>0</v>
      </c>
      <c r="M63" s="66">
        <f t="shared" ca="1" si="38"/>
        <v>0</v>
      </c>
      <c r="N63" s="66">
        <f t="shared" ca="1" si="38"/>
        <v>0</v>
      </c>
      <c r="O63" s="66">
        <f t="shared" ca="1" si="38"/>
        <v>0</v>
      </c>
      <c r="P63" s="66">
        <f t="shared" ca="1" si="38"/>
        <v>0</v>
      </c>
      <c r="Q63" s="66">
        <f t="shared" ca="1" si="38"/>
        <v>0</v>
      </c>
      <c r="R63" s="66">
        <f t="shared" ca="1" si="38"/>
        <v>0</v>
      </c>
      <c r="S63" s="66">
        <f t="shared" ca="1" si="38"/>
        <v>0</v>
      </c>
      <c r="T63" s="66">
        <f t="shared" ca="1" si="38"/>
        <v>0</v>
      </c>
      <c r="U63" s="66">
        <f t="shared" ca="1" si="38"/>
        <v>0</v>
      </c>
      <c r="V63" s="66">
        <f t="shared" ca="1" si="38"/>
        <v>0</v>
      </c>
      <c r="W63" s="66">
        <f t="shared" ca="1" si="38"/>
        <v>0</v>
      </c>
      <c r="X63" s="66">
        <f t="shared" ca="1" si="38"/>
        <v>0</v>
      </c>
      <c r="Y63" s="66">
        <f t="shared" ca="1" si="38"/>
        <v>0</v>
      </c>
      <c r="Z63" s="66">
        <f t="shared" ca="1" si="38"/>
        <v>0</v>
      </c>
      <c r="AA63" s="66">
        <f t="shared" ca="1" si="38"/>
        <v>0</v>
      </c>
      <c r="AB63" s="66">
        <f t="shared" ca="1" si="38"/>
        <v>0</v>
      </c>
      <c r="AC63" s="66">
        <f t="shared" ca="1" si="38"/>
        <v>0</v>
      </c>
      <c r="AD63" s="66">
        <f t="shared" ca="1" si="38"/>
        <v>0</v>
      </c>
      <c r="AE63" s="66">
        <f t="shared" ca="1" si="38"/>
        <v>0</v>
      </c>
      <c r="AF63" s="66">
        <f t="shared" ca="1" si="38"/>
        <v>0</v>
      </c>
      <c r="AG63" s="66">
        <f t="shared" ca="1" si="38"/>
        <v>0</v>
      </c>
      <c r="AH63" s="66">
        <f t="shared" si="38"/>
        <v>0</v>
      </c>
      <c r="AI63" s="66">
        <f t="shared" si="38"/>
        <v>0</v>
      </c>
      <c r="AJ63" s="66">
        <f t="shared" si="38"/>
        <v>0</v>
      </c>
      <c r="AK63" s="66">
        <f t="shared" si="38"/>
        <v>0</v>
      </c>
      <c r="AL63" s="66">
        <f t="shared" si="38"/>
        <v>0</v>
      </c>
    </row>
    <row r="64" spans="2:38" s="3" customFormat="1" ht="14.25" customHeight="1" thickTop="1" thickBot="1">
      <c r="B64" s="705" t="s">
        <v>588</v>
      </c>
      <c r="C64" s="705"/>
      <c r="D64" s="705"/>
      <c r="E64" s="705"/>
      <c r="F64" s="370">
        <f ca="1">SUMIF($H$62:$AL$62,"&lt;="&amp;PAL,$H64:$AL64)</f>
        <v>0</v>
      </c>
      <c r="G64" s="66" t="s">
        <v>70</v>
      </c>
      <c r="H64" s="66">
        <f t="shared" ref="H64:AL64" ca="1" si="39">IF(H62&lt;=PAL,H63/(1+FDN)^H62,0)</f>
        <v>0</v>
      </c>
      <c r="I64" s="66">
        <f t="shared" ca="1" si="39"/>
        <v>0</v>
      </c>
      <c r="J64" s="66">
        <f t="shared" ca="1" si="39"/>
        <v>0</v>
      </c>
      <c r="K64" s="66">
        <f t="shared" ca="1" si="39"/>
        <v>0</v>
      </c>
      <c r="L64" s="66">
        <f t="shared" ca="1" si="39"/>
        <v>0</v>
      </c>
      <c r="M64" s="66">
        <f t="shared" ca="1" si="39"/>
        <v>0</v>
      </c>
      <c r="N64" s="66">
        <f t="shared" ca="1" si="39"/>
        <v>0</v>
      </c>
      <c r="O64" s="66">
        <f t="shared" ca="1" si="39"/>
        <v>0</v>
      </c>
      <c r="P64" s="66">
        <f t="shared" ca="1" si="39"/>
        <v>0</v>
      </c>
      <c r="Q64" s="66">
        <f t="shared" ca="1" si="39"/>
        <v>0</v>
      </c>
      <c r="R64" s="66">
        <f t="shared" ca="1" si="39"/>
        <v>0</v>
      </c>
      <c r="S64" s="66">
        <f t="shared" ca="1" si="39"/>
        <v>0</v>
      </c>
      <c r="T64" s="66">
        <f t="shared" ca="1" si="39"/>
        <v>0</v>
      </c>
      <c r="U64" s="66">
        <f t="shared" ca="1" si="39"/>
        <v>0</v>
      </c>
      <c r="V64" s="66">
        <f t="shared" ca="1" si="39"/>
        <v>0</v>
      </c>
      <c r="W64" s="66">
        <f t="shared" ca="1" si="39"/>
        <v>0</v>
      </c>
      <c r="X64" s="66">
        <f t="shared" ca="1" si="39"/>
        <v>0</v>
      </c>
      <c r="Y64" s="66">
        <f t="shared" ca="1" si="39"/>
        <v>0</v>
      </c>
      <c r="Z64" s="66">
        <f t="shared" ca="1" si="39"/>
        <v>0</v>
      </c>
      <c r="AA64" s="66">
        <f t="shared" ca="1" si="39"/>
        <v>0</v>
      </c>
      <c r="AB64" s="66">
        <f t="shared" ca="1" si="39"/>
        <v>0</v>
      </c>
      <c r="AC64" s="66">
        <f t="shared" ca="1" si="39"/>
        <v>0</v>
      </c>
      <c r="AD64" s="66">
        <f t="shared" ca="1" si="39"/>
        <v>0</v>
      </c>
      <c r="AE64" s="66">
        <f t="shared" ca="1" si="39"/>
        <v>0</v>
      </c>
      <c r="AF64" s="66">
        <f t="shared" ca="1" si="39"/>
        <v>0</v>
      </c>
      <c r="AG64" s="66">
        <f t="shared" ca="1" si="39"/>
        <v>0</v>
      </c>
      <c r="AH64" s="66">
        <f t="shared" si="39"/>
        <v>0</v>
      </c>
      <c r="AI64" s="66">
        <f t="shared" si="39"/>
        <v>0</v>
      </c>
      <c r="AJ64" s="66">
        <f t="shared" si="39"/>
        <v>0</v>
      </c>
      <c r="AK64" s="66">
        <f t="shared" si="39"/>
        <v>0</v>
      </c>
      <c r="AL64" s="66">
        <f t="shared" si="39"/>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658</v>
      </c>
      <c r="E69" s="362" t="s">
        <v>580</v>
      </c>
    </row>
    <row r="70" spans="3:38">
      <c r="C70" s="366" t="s">
        <v>573</v>
      </c>
      <c r="D70" s="368">
        <f ca="1">SUM(F12:F13)</f>
        <v>0</v>
      </c>
      <c r="E70" s="363" t="s">
        <v>583</v>
      </c>
    </row>
    <row r="71" spans="3:38">
      <c r="C71" s="366" t="s">
        <v>574</v>
      </c>
      <c r="D71" s="368">
        <f ca="1">SUM(F8:F10)</f>
        <v>0</v>
      </c>
      <c r="E71" s="363" t="s">
        <v>582</v>
      </c>
    </row>
    <row r="72" spans="3:38">
      <c r="C72" s="366" t="s">
        <v>575</v>
      </c>
      <c r="D72" s="368">
        <f ca="1">SUM(F14)</f>
        <v>0</v>
      </c>
      <c r="E72" s="363" t="s">
        <v>18</v>
      </c>
    </row>
    <row r="73" spans="3:38" ht="26.25">
      <c r="C73" s="366" t="s">
        <v>576</v>
      </c>
      <c r="D73" s="368">
        <f ca="1">SUM(F11)</f>
        <v>0</v>
      </c>
      <c r="E73" s="363" t="s">
        <v>13</v>
      </c>
    </row>
    <row r="74" spans="3:38">
      <c r="C74" s="366" t="s">
        <v>581</v>
      </c>
      <c r="D74" s="368">
        <f ca="1">SUM(F29)</f>
        <v>0</v>
      </c>
      <c r="E74" s="363" t="s">
        <v>312</v>
      </c>
    </row>
    <row r="75" spans="3:38" ht="38.25">
      <c r="C75" s="366" t="s">
        <v>577</v>
      </c>
      <c r="D75" s="368">
        <f ca="1">SUM(F23:F28)</f>
        <v>0</v>
      </c>
      <c r="E75" s="363" t="s">
        <v>585</v>
      </c>
    </row>
    <row r="76" spans="3:38" ht="26.25">
      <c r="C76" s="366" t="s">
        <v>578</v>
      </c>
      <c r="D76" s="368">
        <f ca="1">SUM(F18:F20)</f>
        <v>0</v>
      </c>
      <c r="E76" s="363" t="s">
        <v>584</v>
      </c>
    </row>
    <row r="77" spans="3:38" ht="27" thickBot="1">
      <c r="C77" s="367" t="s">
        <v>579</v>
      </c>
      <c r="D77" s="369">
        <f ca="1">SUM(F15:F16)</f>
        <v>0</v>
      </c>
      <c r="E77" s="363" t="s">
        <v>586</v>
      </c>
    </row>
    <row r="78" spans="3:38" ht="7.5" customHeight="1" thickTop="1"/>
  </sheetData>
  <sheetProtection algorithmName="SHA-512" hashValue="wB37Tfi2NM1zROUA6fKlb2SaReisdoqvx0pGMF1P4z0r5+tWtPcbBI9EFA8cTyzfgeuhVRtSNDwor1OD764+Zg==" saltValue="MW4p2+m65vc3w+tRvCM3Mw=="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14" priority="3" stopIfTrue="1">
      <formula>#REF!=1</formula>
    </cfRule>
  </conditionalFormatting>
  <conditionalFormatting sqref="C4:E4">
    <cfRule type="expression" dxfId="13"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B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D34" sqref="D34:AJ34"/>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7" customWidth="1"/>
    <col min="11" max="11" width="14.42578125" style="27" customWidth="1"/>
    <col min="12" max="36" width="11.42578125" style="27" customWidth="1"/>
    <col min="37" max="37" width="1.42578125" style="2" customWidth="1"/>
    <col min="38" max="38" width="10" style="2" hidden="1" customWidth="1"/>
    <col min="39" max="39" width="22" style="212" hidden="1" customWidth="1"/>
    <col min="40" max="40" width="11.42578125" style="2" hidden="1" customWidth="1"/>
    <col min="41" max="41" width="17.7109375" style="2" hidden="1" customWidth="1"/>
    <col min="42" max="16384" width="9.140625" style="2"/>
  </cols>
  <sheetData>
    <row r="1" spans="2:41" ht="7.5" customHeight="1"/>
    <row r="2" spans="2:41" s="3" customFormat="1" ht="27.75" customHeight="1">
      <c r="B2" s="165"/>
      <c r="C2" s="702" t="s">
        <v>627</v>
      </c>
      <c r="D2" s="702"/>
      <c r="E2" s="702"/>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M2" s="27"/>
    </row>
    <row r="3" spans="2:41" s="11" customFormat="1" ht="26.25" customHeight="1">
      <c r="B3" s="166"/>
      <c r="C3" s="704"/>
      <c r="D3" s="704"/>
      <c r="E3" s="704"/>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M3" s="167"/>
    </row>
    <row r="4" spans="2:41" s="3" customFormat="1" ht="7.5" customHeight="1" thickBo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M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L5" s="716" t="s">
        <v>552</v>
      </c>
      <c r="AM5" s="717"/>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L6" s="249"/>
      <c r="AM6" s="250"/>
      <c r="AN6" s="406" t="s">
        <v>623</v>
      </c>
      <c r="AO6" s="408" t="s">
        <v>628</v>
      </c>
    </row>
    <row r="7" spans="2:41" s="62" customFormat="1" ht="12.75" customHeight="1" thickBot="1">
      <c r="B7" s="5" t="s">
        <v>6</v>
      </c>
      <c r="C7" s="483" t="str">
        <f>IF(Kalba="EN",Data2!C32,Data2!B32)</f>
        <v>Alternatyvos investicijos, iš viso</v>
      </c>
      <c r="D7" s="171">
        <f t="shared" ref="D7:T7" ca="1" si="1">ROUND(SUM(D8:D15),0)</f>
        <v>0</v>
      </c>
      <c r="E7" s="171">
        <f t="shared" ca="1" si="1"/>
        <v>0</v>
      </c>
      <c r="F7" s="171">
        <f t="shared" ca="1" si="1"/>
        <v>0</v>
      </c>
      <c r="G7" s="171">
        <f t="shared" ca="1" si="1"/>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ca="1">ROUND(SUM(U8:U15),0)</f>
        <v>0</v>
      </c>
      <c r="V7" s="171">
        <f ca="1">ROUND(SUM(V8:V15),0)</f>
        <v>0</v>
      </c>
      <c r="W7" s="171">
        <f ca="1">ROUND(SUM(W8:W15),0)</f>
        <v>0</v>
      </c>
      <c r="X7" s="171">
        <f ca="1">ROUND(SUM(X8:X15),0)</f>
        <v>0</v>
      </c>
      <c r="Y7" s="171">
        <f ca="1">ROUND(SUM(Y8:Y15),0)</f>
        <v>0</v>
      </c>
      <c r="Z7" s="171">
        <f t="shared" ref="Z7:AJ7" ca="1" si="2">ROUND(SUM(Z8:Z15),0)</f>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L7" s="251"/>
      <c r="AM7" s="252"/>
      <c r="AN7" s="407">
        <f ca="1">ROUND(SUM(AN8:AN15),0)</f>
        <v>0</v>
      </c>
      <c r="AO7" s="409" t="e">
        <f ca="1">ROUND(D80,-1)</f>
        <v>#VALUE!</v>
      </c>
    </row>
    <row r="8" spans="2:41" s="3" customFormat="1" ht="12.75" hidden="1">
      <c r="B8" s="65" t="s">
        <v>7</v>
      </c>
      <c r="C8" s="484" t="str">
        <f>IF(Kalba="EN",Data2!C33,Data2!B33)</f>
        <v>Žemė</v>
      </c>
      <c r="D8" s="170">
        <f ca="1">F8+NPV(FDN,G8:INDEX(G8:AJ8,PAL))</f>
        <v>0</v>
      </c>
      <c r="E8" s="170">
        <f t="shared" ref="E8:E16" ca="1" si="3">SUMIF($F$5:$AJ$5,"&lt;="&amp;PAL,$F8:$AJ8)</f>
        <v>0</v>
      </c>
      <c r="F8" s="170">
        <f ca="1">'4'!F8 * $AM8</f>
        <v>0</v>
      </c>
      <c r="G8" s="170">
        <f ca="1">'4'!G8 * $AM8</f>
        <v>0</v>
      </c>
      <c r="H8" s="170">
        <f ca="1">'4'!H8 * $AM8</f>
        <v>0</v>
      </c>
      <c r="I8" s="170">
        <f ca="1">'4'!I8 * $AM8</f>
        <v>0</v>
      </c>
      <c r="J8" s="170">
        <f ca="1">'4'!J8 * $AM8</f>
        <v>0</v>
      </c>
      <c r="K8" s="170">
        <f ca="1">'4'!K8 * $AM8</f>
        <v>0</v>
      </c>
      <c r="L8" s="170">
        <f ca="1">'4'!L8 * $AM8</f>
        <v>0</v>
      </c>
      <c r="M8" s="170">
        <f ca="1">'4'!M8 * $AM8</f>
        <v>0</v>
      </c>
      <c r="N8" s="170">
        <f ca="1">'4'!N8 * $AM8</f>
        <v>0</v>
      </c>
      <c r="O8" s="170">
        <f ca="1">'4'!O8 * $AM8</f>
        <v>0</v>
      </c>
      <c r="P8" s="170">
        <f ca="1">'4'!P8 * $AM8</f>
        <v>0</v>
      </c>
      <c r="Q8" s="170">
        <f ca="1">'4'!Q8 * $AM8</f>
        <v>0</v>
      </c>
      <c r="R8" s="170">
        <f ca="1">'4'!R8 * $AM8</f>
        <v>0</v>
      </c>
      <c r="S8" s="170">
        <f ca="1">'4'!S8 * $AM8</f>
        <v>0</v>
      </c>
      <c r="T8" s="170">
        <f ca="1">'4'!T8 * $AM8</f>
        <v>0</v>
      </c>
      <c r="U8" s="170">
        <f ca="1">'4'!U8 * $AM8</f>
        <v>0</v>
      </c>
      <c r="V8" s="170">
        <f ca="1">'4'!V8 * $AM8</f>
        <v>0</v>
      </c>
      <c r="W8" s="170">
        <f ca="1">'4'!W8 * $AM8</f>
        <v>0</v>
      </c>
      <c r="X8" s="170">
        <f ca="1">'4'!X8 * $AM8</f>
        <v>0</v>
      </c>
      <c r="Y8" s="170">
        <f ca="1">'4'!Y8 * $AM8</f>
        <v>0</v>
      </c>
      <c r="Z8" s="170">
        <f ca="1">'4'!Z8 * $AM8</f>
        <v>0</v>
      </c>
      <c r="AA8" s="170">
        <f ca="1">'4'!AA8 * $AM8</f>
        <v>0</v>
      </c>
      <c r="AB8" s="170">
        <f ca="1">'4'!AB8 * $AM8</f>
        <v>0</v>
      </c>
      <c r="AC8" s="170">
        <f ca="1">'4'!AC8 * $AM8</f>
        <v>0</v>
      </c>
      <c r="AD8" s="170">
        <f ca="1">'4'!AD8 * $AM8</f>
        <v>0</v>
      </c>
      <c r="AE8" s="170">
        <f ca="1">'4'!AE8 * $AM8</f>
        <v>0</v>
      </c>
      <c r="AF8" s="170">
        <f ca="1">'4'!AF8 * $AM8</f>
        <v>0</v>
      </c>
      <c r="AG8" s="170">
        <f ca="1">'4'!AG8 * $AM8</f>
        <v>0</v>
      </c>
      <c r="AH8" s="170">
        <f ca="1">'4'!AH8 * $AM8</f>
        <v>0</v>
      </c>
      <c r="AI8" s="170">
        <f ca="1">'4'!AI8 * $AM8</f>
        <v>0</v>
      </c>
      <c r="AJ8" s="170">
        <f ca="1">'4'!AJ8 * $AM8</f>
        <v>0</v>
      </c>
      <c r="AL8" s="256" t="s">
        <v>7</v>
      </c>
      <c r="AM8" s="257">
        <v>1</v>
      </c>
      <c r="AN8" s="384">
        <f ca="1">F8+NPV(SDN,G8:INDEX(G8:AJ8,PAL))</f>
        <v>0</v>
      </c>
    </row>
    <row r="9" spans="2:41" s="3" customFormat="1" ht="12.75" hidden="1">
      <c r="B9" s="65" t="s">
        <v>9</v>
      </c>
      <c r="C9" s="484" t="str">
        <f>IF(Kalba="EN",Data2!C34,Data2!B34)</f>
        <v>Nekilnojamasis turtas</v>
      </c>
      <c r="D9" s="170">
        <f ca="1">F9+NPV(FDN,G9:INDEX(G9:AJ9,PAL))</f>
        <v>0</v>
      </c>
      <c r="E9" s="170">
        <f t="shared" ca="1" si="3"/>
        <v>0</v>
      </c>
      <c r="F9" s="170">
        <f ca="1">'4'!F9 * $AM9</f>
        <v>0</v>
      </c>
      <c r="G9" s="170">
        <f ca="1">'4'!G9 * $AM9</f>
        <v>0</v>
      </c>
      <c r="H9" s="170">
        <f ca="1">'4'!H9 * $AM9</f>
        <v>0</v>
      </c>
      <c r="I9" s="170">
        <f ca="1">'4'!I9 * $AM9</f>
        <v>0</v>
      </c>
      <c r="J9" s="170">
        <f ca="1">'4'!J9 * $AM9</f>
        <v>0</v>
      </c>
      <c r="K9" s="170">
        <f ca="1">'4'!K9 * $AM9</f>
        <v>0</v>
      </c>
      <c r="L9" s="170">
        <f ca="1">'4'!L9 * $AM9</f>
        <v>0</v>
      </c>
      <c r="M9" s="170">
        <f ca="1">'4'!M9 * $AM9</f>
        <v>0</v>
      </c>
      <c r="N9" s="170">
        <f ca="1">'4'!N9 * $AM9</f>
        <v>0</v>
      </c>
      <c r="O9" s="170">
        <f ca="1">'4'!O9 * $AM9</f>
        <v>0</v>
      </c>
      <c r="P9" s="170">
        <f ca="1">'4'!P9 * $AM9</f>
        <v>0</v>
      </c>
      <c r="Q9" s="170">
        <f ca="1">'4'!Q9 * $AM9</f>
        <v>0</v>
      </c>
      <c r="R9" s="170">
        <f ca="1">'4'!R9 * $AM9</f>
        <v>0</v>
      </c>
      <c r="S9" s="170">
        <f ca="1">'4'!S9 * $AM9</f>
        <v>0</v>
      </c>
      <c r="T9" s="170">
        <f ca="1">'4'!T9 * $AM9</f>
        <v>0</v>
      </c>
      <c r="U9" s="170">
        <f ca="1">'4'!U9 * $AM9</f>
        <v>0</v>
      </c>
      <c r="V9" s="170">
        <f ca="1">'4'!V9 * $AM9</f>
        <v>0</v>
      </c>
      <c r="W9" s="170">
        <f ca="1">'4'!W9 * $AM9</f>
        <v>0</v>
      </c>
      <c r="X9" s="170">
        <f ca="1">'4'!X9 * $AM9</f>
        <v>0</v>
      </c>
      <c r="Y9" s="170">
        <f ca="1">'4'!Y9 * $AM9</f>
        <v>0</v>
      </c>
      <c r="Z9" s="170">
        <f ca="1">'4'!Z9 * $AM9</f>
        <v>0</v>
      </c>
      <c r="AA9" s="170">
        <f ca="1">'4'!AA9 * $AM9</f>
        <v>0</v>
      </c>
      <c r="AB9" s="170">
        <f ca="1">'4'!AB9 * $AM9</f>
        <v>0</v>
      </c>
      <c r="AC9" s="170">
        <f ca="1">'4'!AC9 * $AM9</f>
        <v>0</v>
      </c>
      <c r="AD9" s="170">
        <f ca="1">'4'!AD9 * $AM9</f>
        <v>0</v>
      </c>
      <c r="AE9" s="170">
        <f ca="1">'4'!AE9 * $AM9</f>
        <v>0</v>
      </c>
      <c r="AF9" s="170">
        <f ca="1">'4'!AF9 * $AM9</f>
        <v>0</v>
      </c>
      <c r="AG9" s="170">
        <f ca="1">'4'!AG9 * $AM9</f>
        <v>0</v>
      </c>
      <c r="AH9" s="170">
        <f ca="1">'4'!AH9 * $AM9</f>
        <v>0</v>
      </c>
      <c r="AI9" s="170">
        <f ca="1">'4'!AI9 * $AM9</f>
        <v>0</v>
      </c>
      <c r="AJ9" s="170">
        <f ca="1">'4'!AJ9 * $AM9</f>
        <v>0</v>
      </c>
      <c r="AL9" s="256" t="s">
        <v>9</v>
      </c>
      <c r="AM9" s="257">
        <v>1</v>
      </c>
      <c r="AN9" s="384">
        <f ca="1">F9+NPV(SDN,G9:INDEX(G9:AJ9,PAL))</f>
        <v>0</v>
      </c>
    </row>
    <row r="10" spans="2:41" s="3" customFormat="1" ht="12.75" hidden="1">
      <c r="B10" s="65" t="s">
        <v>11</v>
      </c>
      <c r="C10" s="484" t="str">
        <f>IF(Kalba="EN",Data2!C35,Data2!B35)</f>
        <v>Statyba, rekonstravimas, kapitalinis remontas ir kiti darbai</v>
      </c>
      <c r="D10" s="170">
        <f ca="1">F10+NPV(FDN,G10:INDEX(G10:AJ10,PAL))</f>
        <v>0</v>
      </c>
      <c r="E10" s="170">
        <f t="shared" ca="1" si="3"/>
        <v>0</v>
      </c>
      <c r="F10" s="170">
        <f ca="1">'4'!F10 * $AM10</f>
        <v>0</v>
      </c>
      <c r="G10" s="170">
        <f ca="1">'4'!G10 * $AM10</f>
        <v>0</v>
      </c>
      <c r="H10" s="170">
        <f ca="1">'4'!H10 * $AM10</f>
        <v>0</v>
      </c>
      <c r="I10" s="170">
        <f ca="1">'4'!I10 * $AM10</f>
        <v>0</v>
      </c>
      <c r="J10" s="170">
        <f ca="1">'4'!J10 * $AM10</f>
        <v>0</v>
      </c>
      <c r="K10" s="170">
        <f ca="1">'4'!K10 * $AM10</f>
        <v>0</v>
      </c>
      <c r="L10" s="170">
        <f ca="1">'4'!L10 * $AM10</f>
        <v>0</v>
      </c>
      <c r="M10" s="170">
        <f ca="1">'4'!M10 * $AM10</f>
        <v>0</v>
      </c>
      <c r="N10" s="170">
        <f ca="1">'4'!N10 * $AM10</f>
        <v>0</v>
      </c>
      <c r="O10" s="170">
        <f ca="1">'4'!O10 * $AM10</f>
        <v>0</v>
      </c>
      <c r="P10" s="170">
        <f ca="1">'4'!P10 * $AM10</f>
        <v>0</v>
      </c>
      <c r="Q10" s="170">
        <f ca="1">'4'!Q10 * $AM10</f>
        <v>0</v>
      </c>
      <c r="R10" s="170">
        <f ca="1">'4'!R10 * $AM10</f>
        <v>0</v>
      </c>
      <c r="S10" s="170">
        <f ca="1">'4'!S10 * $AM10</f>
        <v>0</v>
      </c>
      <c r="T10" s="170">
        <f ca="1">'4'!T10 * $AM10</f>
        <v>0</v>
      </c>
      <c r="U10" s="170">
        <f ca="1">'4'!U10 * $AM10</f>
        <v>0</v>
      </c>
      <c r="V10" s="170">
        <f ca="1">'4'!V10 * $AM10</f>
        <v>0</v>
      </c>
      <c r="W10" s="170">
        <f ca="1">'4'!W10 * $AM10</f>
        <v>0</v>
      </c>
      <c r="X10" s="170">
        <f ca="1">'4'!X10 * $AM10</f>
        <v>0</v>
      </c>
      <c r="Y10" s="170">
        <f ca="1">'4'!Y10 * $AM10</f>
        <v>0</v>
      </c>
      <c r="Z10" s="170">
        <f ca="1">'4'!Z10 * $AM10</f>
        <v>0</v>
      </c>
      <c r="AA10" s="170">
        <f ca="1">'4'!AA10 * $AM10</f>
        <v>0</v>
      </c>
      <c r="AB10" s="170">
        <f ca="1">'4'!AB10 * $AM10</f>
        <v>0</v>
      </c>
      <c r="AC10" s="170">
        <f ca="1">'4'!AC10 * $AM10</f>
        <v>0</v>
      </c>
      <c r="AD10" s="170">
        <f ca="1">'4'!AD10 * $AM10</f>
        <v>0</v>
      </c>
      <c r="AE10" s="170">
        <f ca="1">'4'!AE10 * $AM10</f>
        <v>0</v>
      </c>
      <c r="AF10" s="170">
        <f ca="1">'4'!AF10 * $AM10</f>
        <v>0</v>
      </c>
      <c r="AG10" s="170">
        <f ca="1">'4'!AG10 * $AM10</f>
        <v>0</v>
      </c>
      <c r="AH10" s="170">
        <f ca="1">'4'!AH10 * $AM10</f>
        <v>0</v>
      </c>
      <c r="AI10" s="170">
        <f ca="1">'4'!AI10 * $AM10</f>
        <v>0</v>
      </c>
      <c r="AJ10" s="170">
        <f ca="1">'4'!AJ10 * $AM10</f>
        <v>0</v>
      </c>
      <c r="AL10" s="256" t="s">
        <v>11</v>
      </c>
      <c r="AM10" s="257">
        <v>1</v>
      </c>
      <c r="AN10" s="384">
        <f ca="1">F10+NPV(SDN,G10:INDEX(G10:AJ10,PAL))</f>
        <v>0</v>
      </c>
    </row>
    <row r="11" spans="2:41" s="3" customFormat="1" ht="12.75" hidden="1">
      <c r="B11" s="65" t="s">
        <v>13</v>
      </c>
      <c r="C11" s="484" t="str">
        <f>IF(Kalba="EN",Data2!C36,Data2!B36)</f>
        <v>Įranga, įrenginiai ir kitas ilgalaikis turtas</v>
      </c>
      <c r="D11" s="170">
        <f ca="1">F11+NPV(FDN,G11:INDEX(G11:AJ11,PAL))</f>
        <v>0</v>
      </c>
      <c r="E11" s="170">
        <f t="shared" ca="1" si="3"/>
        <v>0</v>
      </c>
      <c r="F11" s="170">
        <f ca="1">'4'!F11 * $AM11</f>
        <v>0</v>
      </c>
      <c r="G11" s="170">
        <f ca="1">'4'!G11 * $AM11</f>
        <v>0</v>
      </c>
      <c r="H11" s="170">
        <f ca="1">'4'!H11 * $AM11</f>
        <v>0</v>
      </c>
      <c r="I11" s="170">
        <f ca="1">'4'!I11 * $AM11</f>
        <v>0</v>
      </c>
      <c r="J11" s="170">
        <f ca="1">'4'!J11 * $AM11</f>
        <v>0</v>
      </c>
      <c r="K11" s="170">
        <f ca="1">'4'!K11 * $AM11</f>
        <v>0</v>
      </c>
      <c r="L11" s="170">
        <f ca="1">'4'!L11 * $AM11</f>
        <v>0</v>
      </c>
      <c r="M11" s="170">
        <f ca="1">'4'!M11 * $AM11</f>
        <v>0</v>
      </c>
      <c r="N11" s="170">
        <f ca="1">'4'!N11 * $AM11</f>
        <v>0</v>
      </c>
      <c r="O11" s="170">
        <f ca="1">'4'!O11 * $AM11</f>
        <v>0</v>
      </c>
      <c r="P11" s="170">
        <f ca="1">'4'!P11 * $AM11</f>
        <v>0</v>
      </c>
      <c r="Q11" s="170">
        <f ca="1">'4'!Q11 * $AM11</f>
        <v>0</v>
      </c>
      <c r="R11" s="170">
        <f ca="1">'4'!R11 * $AM11</f>
        <v>0</v>
      </c>
      <c r="S11" s="170">
        <f ca="1">'4'!S11 * $AM11</f>
        <v>0</v>
      </c>
      <c r="T11" s="170">
        <f ca="1">'4'!T11 * $AM11</f>
        <v>0</v>
      </c>
      <c r="U11" s="170">
        <f ca="1">'4'!U11 * $AM11</f>
        <v>0</v>
      </c>
      <c r="V11" s="170">
        <f ca="1">'4'!V11 * $AM11</f>
        <v>0</v>
      </c>
      <c r="W11" s="170">
        <f ca="1">'4'!W11 * $AM11</f>
        <v>0</v>
      </c>
      <c r="X11" s="170">
        <f ca="1">'4'!X11 * $AM11</f>
        <v>0</v>
      </c>
      <c r="Y11" s="170">
        <f ca="1">'4'!Y11 * $AM11</f>
        <v>0</v>
      </c>
      <c r="Z11" s="170">
        <f ca="1">'4'!Z11 * $AM11</f>
        <v>0</v>
      </c>
      <c r="AA11" s="170">
        <f ca="1">'4'!AA11 * $AM11</f>
        <v>0</v>
      </c>
      <c r="AB11" s="170">
        <f ca="1">'4'!AB11 * $AM11</f>
        <v>0</v>
      </c>
      <c r="AC11" s="170">
        <f ca="1">'4'!AC11 * $AM11</f>
        <v>0</v>
      </c>
      <c r="AD11" s="170">
        <f ca="1">'4'!AD11 * $AM11</f>
        <v>0</v>
      </c>
      <c r="AE11" s="170">
        <f ca="1">'4'!AE11 * $AM11</f>
        <v>0</v>
      </c>
      <c r="AF11" s="170">
        <f ca="1">'4'!AF11 * $AM11</f>
        <v>0</v>
      </c>
      <c r="AG11" s="170">
        <f ca="1">'4'!AG11 * $AM11</f>
        <v>0</v>
      </c>
      <c r="AH11" s="170">
        <f ca="1">'4'!AH11 * $AM11</f>
        <v>0</v>
      </c>
      <c r="AI11" s="170">
        <f ca="1">'4'!AI11 * $AM11</f>
        <v>0</v>
      </c>
      <c r="AJ11" s="170">
        <f ca="1">'4'!AJ11 * $AM11</f>
        <v>0</v>
      </c>
      <c r="AL11" s="256" t="s">
        <v>13</v>
      </c>
      <c r="AM11" s="257">
        <v>1</v>
      </c>
      <c r="AN11" s="384">
        <f ca="1">F11+NPV(SDN,G11:INDEX(G11:AJ11,PAL))</f>
        <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ca="1">'4'!F12 * $AM12</f>
        <v>0</v>
      </c>
      <c r="G12" s="170">
        <f ca="1">'4'!G12 * $AM12</f>
        <v>0</v>
      </c>
      <c r="H12" s="170">
        <f ca="1">'4'!H12 * $AM12</f>
        <v>0</v>
      </c>
      <c r="I12" s="170">
        <f ca="1">'4'!I12 * $AM12</f>
        <v>0</v>
      </c>
      <c r="J12" s="170">
        <f ca="1">'4'!J12 * $AM12</f>
        <v>0</v>
      </c>
      <c r="K12" s="170">
        <f ca="1">'4'!K12 * $AM12</f>
        <v>0</v>
      </c>
      <c r="L12" s="170">
        <f ca="1">'4'!L12 * $AM12</f>
        <v>0</v>
      </c>
      <c r="M12" s="170">
        <f ca="1">'4'!M12 * $AM12</f>
        <v>0</v>
      </c>
      <c r="N12" s="170">
        <f ca="1">'4'!N12 * $AM12</f>
        <v>0</v>
      </c>
      <c r="O12" s="170">
        <f ca="1">'4'!O12 * $AM12</f>
        <v>0</v>
      </c>
      <c r="P12" s="170">
        <f ca="1">'4'!P12 * $AM12</f>
        <v>0</v>
      </c>
      <c r="Q12" s="170">
        <f ca="1">'4'!Q12 * $AM12</f>
        <v>0</v>
      </c>
      <c r="R12" s="170">
        <f ca="1">'4'!R12 * $AM12</f>
        <v>0</v>
      </c>
      <c r="S12" s="170">
        <f ca="1">'4'!S12 * $AM12</f>
        <v>0</v>
      </c>
      <c r="T12" s="170">
        <f ca="1">'4'!T12 * $AM12</f>
        <v>0</v>
      </c>
      <c r="U12" s="170">
        <f ca="1">'4'!U12 * $AM12</f>
        <v>0</v>
      </c>
      <c r="V12" s="170">
        <f ca="1">'4'!V12 * $AM12</f>
        <v>0</v>
      </c>
      <c r="W12" s="170">
        <f ca="1">'4'!W12 * $AM12</f>
        <v>0</v>
      </c>
      <c r="X12" s="170">
        <f ca="1">'4'!X12 * $AM12</f>
        <v>0</v>
      </c>
      <c r="Y12" s="170">
        <f ca="1">'4'!Y12 * $AM12</f>
        <v>0</v>
      </c>
      <c r="Z12" s="170">
        <f ca="1">'4'!Z12 * $AM12</f>
        <v>0</v>
      </c>
      <c r="AA12" s="170">
        <f ca="1">'4'!AA12 * $AM12</f>
        <v>0</v>
      </c>
      <c r="AB12" s="170">
        <f ca="1">'4'!AB12 * $AM12</f>
        <v>0</v>
      </c>
      <c r="AC12" s="170">
        <f ca="1">'4'!AC12 * $AM12</f>
        <v>0</v>
      </c>
      <c r="AD12" s="170">
        <f ca="1">'4'!AD12 * $AM12</f>
        <v>0</v>
      </c>
      <c r="AE12" s="170">
        <f ca="1">'4'!AE12 * $AM12</f>
        <v>0</v>
      </c>
      <c r="AF12" s="170">
        <f ca="1">'4'!AF12 * $AM12</f>
        <v>0</v>
      </c>
      <c r="AG12" s="170">
        <f ca="1">'4'!AG12 * $AM12</f>
        <v>0</v>
      </c>
      <c r="AH12" s="170">
        <f ca="1">'4'!AH12 * $AM12</f>
        <v>0</v>
      </c>
      <c r="AI12" s="170">
        <f ca="1">'4'!AI12 * $AM12</f>
        <v>0</v>
      </c>
      <c r="AJ12" s="170">
        <f ca="1">'4'!AJ12 * $AM12</f>
        <v>0</v>
      </c>
      <c r="AL12" s="256" t="s">
        <v>15</v>
      </c>
      <c r="AM12" s="257">
        <v>1</v>
      </c>
      <c r="AN12" s="384">
        <f ca="1">F12+NPV(SDN,G12:INDEX(G12:AJ12,PAL))</f>
        <v>0</v>
      </c>
    </row>
    <row r="13" spans="2:41" s="3" customFormat="1" ht="12.75" hidden="1">
      <c r="B13" s="65" t="s">
        <v>16</v>
      </c>
      <c r="C13" s="484" t="str">
        <f>IF(Kalba="EN",Data2!C38,Data2!B38)</f>
        <v>Projekto administravimas ir vykdymas</v>
      </c>
      <c r="D13" s="170">
        <f ca="1">F13+NPV(FDN,G13:INDEX(G13:AJ13,PAL))</f>
        <v>0</v>
      </c>
      <c r="E13" s="170">
        <f t="shared" ca="1" si="3"/>
        <v>0</v>
      </c>
      <c r="F13" s="170">
        <f ca="1">'4'!F13 * $AM13</f>
        <v>0</v>
      </c>
      <c r="G13" s="170">
        <f ca="1">'4'!G13 * $AM13</f>
        <v>0</v>
      </c>
      <c r="H13" s="170">
        <f ca="1">'4'!H13 * $AM13</f>
        <v>0</v>
      </c>
      <c r="I13" s="170">
        <f ca="1">'4'!I13 * $AM13</f>
        <v>0</v>
      </c>
      <c r="J13" s="170">
        <f ca="1">'4'!J13 * $AM13</f>
        <v>0</v>
      </c>
      <c r="K13" s="170">
        <f ca="1">'4'!K13 * $AM13</f>
        <v>0</v>
      </c>
      <c r="L13" s="170">
        <f ca="1">'4'!L13 * $AM13</f>
        <v>0</v>
      </c>
      <c r="M13" s="170">
        <f ca="1">'4'!M13 * $AM13</f>
        <v>0</v>
      </c>
      <c r="N13" s="170">
        <f ca="1">'4'!N13 * $AM13</f>
        <v>0</v>
      </c>
      <c r="O13" s="170">
        <f ca="1">'4'!O13 * $AM13</f>
        <v>0</v>
      </c>
      <c r="P13" s="170">
        <f ca="1">'4'!P13 * $AM13</f>
        <v>0</v>
      </c>
      <c r="Q13" s="170">
        <f ca="1">'4'!Q13 * $AM13</f>
        <v>0</v>
      </c>
      <c r="R13" s="170">
        <f ca="1">'4'!R13 * $AM13</f>
        <v>0</v>
      </c>
      <c r="S13" s="170">
        <f ca="1">'4'!S13 * $AM13</f>
        <v>0</v>
      </c>
      <c r="T13" s="170">
        <f ca="1">'4'!T13 * $AM13</f>
        <v>0</v>
      </c>
      <c r="U13" s="170">
        <f ca="1">'4'!U13 * $AM13</f>
        <v>0</v>
      </c>
      <c r="V13" s="170">
        <f ca="1">'4'!V13 * $AM13</f>
        <v>0</v>
      </c>
      <c r="W13" s="170">
        <f ca="1">'4'!W13 * $AM13</f>
        <v>0</v>
      </c>
      <c r="X13" s="170">
        <f ca="1">'4'!X13 * $AM13</f>
        <v>0</v>
      </c>
      <c r="Y13" s="170">
        <f ca="1">'4'!Y13 * $AM13</f>
        <v>0</v>
      </c>
      <c r="Z13" s="170">
        <f ca="1">'4'!Z13 * $AM13</f>
        <v>0</v>
      </c>
      <c r="AA13" s="170">
        <f ca="1">'4'!AA13 * $AM13</f>
        <v>0</v>
      </c>
      <c r="AB13" s="170">
        <f ca="1">'4'!AB13 * $AM13</f>
        <v>0</v>
      </c>
      <c r="AC13" s="170">
        <f ca="1">'4'!AC13 * $AM13</f>
        <v>0</v>
      </c>
      <c r="AD13" s="170">
        <f ca="1">'4'!AD13 * $AM13</f>
        <v>0</v>
      </c>
      <c r="AE13" s="170">
        <f ca="1">'4'!AE13 * $AM13</f>
        <v>0</v>
      </c>
      <c r="AF13" s="170">
        <f ca="1">'4'!AF13 * $AM13</f>
        <v>0</v>
      </c>
      <c r="AG13" s="170">
        <f ca="1">'4'!AG13 * $AM13</f>
        <v>0</v>
      </c>
      <c r="AH13" s="170">
        <f ca="1">'4'!AH13 * $AM13</f>
        <v>0</v>
      </c>
      <c r="AI13" s="170">
        <f ca="1">'4'!AI13 * $AM13</f>
        <v>0</v>
      </c>
      <c r="AJ13" s="170">
        <f ca="1">'4'!AJ13 * $AM13</f>
        <v>0</v>
      </c>
      <c r="AL13" s="256" t="s">
        <v>16</v>
      </c>
      <c r="AM13" s="257">
        <v>1</v>
      </c>
      <c r="AN13" s="384">
        <f ca="1">F13+NPV(SDN,G13:INDEX(G13:AJ13,PAL))</f>
        <v>0</v>
      </c>
    </row>
    <row r="14" spans="2:41" s="3" customFormat="1" ht="12.75" hidden="1">
      <c r="B14" s="65" t="s">
        <v>18</v>
      </c>
      <c r="C14" s="484" t="str">
        <f>IF(Kalba="EN",Data2!C39,Data2!B39)</f>
        <v>Kitos paslaugos ir išlaidos</v>
      </c>
      <c r="D14" s="170">
        <f ca="1">F14+NPV(FDN,G14:INDEX(G14:AJ14,PAL))</f>
        <v>0</v>
      </c>
      <c r="E14" s="170">
        <f t="shared" ca="1" si="3"/>
        <v>0</v>
      </c>
      <c r="F14" s="170">
        <f ca="1">'4'!F14 * $AM14</f>
        <v>0</v>
      </c>
      <c r="G14" s="170">
        <f ca="1">'4'!G14 * $AM14</f>
        <v>0</v>
      </c>
      <c r="H14" s="170">
        <f ca="1">'4'!H14 * $AM14</f>
        <v>0</v>
      </c>
      <c r="I14" s="170">
        <f ca="1">'4'!I14 * $AM14</f>
        <v>0</v>
      </c>
      <c r="J14" s="170">
        <f ca="1">'4'!J14 * $AM14</f>
        <v>0</v>
      </c>
      <c r="K14" s="170">
        <f ca="1">'4'!K14 * $AM14</f>
        <v>0</v>
      </c>
      <c r="L14" s="170">
        <f ca="1">'4'!L14 * $AM14</f>
        <v>0</v>
      </c>
      <c r="M14" s="170">
        <f ca="1">'4'!M14 * $AM14</f>
        <v>0</v>
      </c>
      <c r="N14" s="170">
        <f ca="1">'4'!N14 * $AM14</f>
        <v>0</v>
      </c>
      <c r="O14" s="170">
        <f ca="1">'4'!O14 * $AM14</f>
        <v>0</v>
      </c>
      <c r="P14" s="170">
        <f ca="1">'4'!P14 * $AM14</f>
        <v>0</v>
      </c>
      <c r="Q14" s="170">
        <f ca="1">'4'!Q14 * $AM14</f>
        <v>0</v>
      </c>
      <c r="R14" s="170">
        <f ca="1">'4'!R14 * $AM14</f>
        <v>0</v>
      </c>
      <c r="S14" s="170">
        <f ca="1">'4'!S14 * $AM14</f>
        <v>0</v>
      </c>
      <c r="T14" s="170">
        <f ca="1">'4'!T14 * $AM14</f>
        <v>0</v>
      </c>
      <c r="U14" s="170">
        <f ca="1">'4'!U14 * $AM14</f>
        <v>0</v>
      </c>
      <c r="V14" s="170">
        <f ca="1">'4'!V14 * $AM14</f>
        <v>0</v>
      </c>
      <c r="W14" s="170">
        <f ca="1">'4'!W14 * $AM14</f>
        <v>0</v>
      </c>
      <c r="X14" s="170">
        <f ca="1">'4'!X14 * $AM14</f>
        <v>0</v>
      </c>
      <c r="Y14" s="170">
        <f ca="1">'4'!Y14 * $AM14</f>
        <v>0</v>
      </c>
      <c r="Z14" s="170">
        <f ca="1">'4'!Z14 * $AM14</f>
        <v>0</v>
      </c>
      <c r="AA14" s="170">
        <f ca="1">'4'!AA14 * $AM14</f>
        <v>0</v>
      </c>
      <c r="AB14" s="170">
        <f ca="1">'4'!AB14 * $AM14</f>
        <v>0</v>
      </c>
      <c r="AC14" s="170">
        <f ca="1">'4'!AC14 * $AM14</f>
        <v>0</v>
      </c>
      <c r="AD14" s="170">
        <f ca="1">'4'!AD14 * $AM14</f>
        <v>0</v>
      </c>
      <c r="AE14" s="170">
        <f ca="1">'4'!AE14 * $AM14</f>
        <v>0</v>
      </c>
      <c r="AF14" s="170">
        <f ca="1">'4'!AF14 * $AM14</f>
        <v>0</v>
      </c>
      <c r="AG14" s="170">
        <f ca="1">'4'!AG14 * $AM14</f>
        <v>0</v>
      </c>
      <c r="AH14" s="170">
        <f ca="1">'4'!AH14 * $AM14</f>
        <v>0</v>
      </c>
      <c r="AI14" s="170">
        <f ca="1">'4'!AI14 * $AM14</f>
        <v>0</v>
      </c>
      <c r="AJ14" s="170">
        <f ca="1">'4'!AJ14 * $AM14</f>
        <v>0</v>
      </c>
      <c r="AL14" s="256" t="s">
        <v>18</v>
      </c>
      <c r="AM14" s="257">
        <v>1</v>
      </c>
      <c r="AN14" s="384">
        <f ca="1">F14+NPV(SDN,G14:INDEX(G14:AJ14,PAL))</f>
        <v>0</v>
      </c>
    </row>
    <row r="15" spans="2:41" s="3" customFormat="1" ht="12.75" hidden="1">
      <c r="B15" s="65" t="s">
        <v>301</v>
      </c>
      <c r="C15" s="484" t="str">
        <f>IF(Kalba="EN",Data2!C40,Data2!B40)</f>
        <v>Reinvesticijos </v>
      </c>
      <c r="D15" s="170">
        <f ca="1">F15+NPV(FDN,G15:INDEX(G15:AJ15,PAL))</f>
        <v>0</v>
      </c>
      <c r="E15" s="170">
        <f t="shared" ca="1" si="3"/>
        <v>0</v>
      </c>
      <c r="F15" s="170">
        <f ca="1">'4'!F15 * $AM15</f>
        <v>0</v>
      </c>
      <c r="G15" s="170">
        <f ca="1">'4'!G15 * $AM15</f>
        <v>0</v>
      </c>
      <c r="H15" s="170">
        <f ca="1">'4'!H15 * $AM15</f>
        <v>0</v>
      </c>
      <c r="I15" s="170">
        <f ca="1">'4'!I15 * $AM15</f>
        <v>0</v>
      </c>
      <c r="J15" s="170">
        <f ca="1">'4'!J15 * $AM15</f>
        <v>0</v>
      </c>
      <c r="K15" s="170">
        <f ca="1">'4'!K15 * $AM15</f>
        <v>0</v>
      </c>
      <c r="L15" s="170">
        <f ca="1">'4'!L15 * $AM15</f>
        <v>0</v>
      </c>
      <c r="M15" s="170">
        <f ca="1">'4'!M15 * $AM15</f>
        <v>0</v>
      </c>
      <c r="N15" s="170">
        <f ca="1">'4'!N15 * $AM15</f>
        <v>0</v>
      </c>
      <c r="O15" s="170">
        <f ca="1">'4'!O15 * $AM15</f>
        <v>0</v>
      </c>
      <c r="P15" s="170">
        <f ca="1">'4'!P15 * $AM15</f>
        <v>0</v>
      </c>
      <c r="Q15" s="170">
        <f ca="1">'4'!Q15 * $AM15</f>
        <v>0</v>
      </c>
      <c r="R15" s="170">
        <f ca="1">'4'!R15 * $AM15</f>
        <v>0</v>
      </c>
      <c r="S15" s="170">
        <f ca="1">'4'!S15 * $AM15</f>
        <v>0</v>
      </c>
      <c r="T15" s="170">
        <f ca="1">'4'!T15 * $AM15</f>
        <v>0</v>
      </c>
      <c r="U15" s="170">
        <f ca="1">'4'!U15 * $AM15</f>
        <v>0</v>
      </c>
      <c r="V15" s="170">
        <f ca="1">'4'!V15 * $AM15</f>
        <v>0</v>
      </c>
      <c r="W15" s="170">
        <f ca="1">'4'!W15 * $AM15</f>
        <v>0</v>
      </c>
      <c r="X15" s="170">
        <f ca="1">'4'!X15 * $AM15</f>
        <v>0</v>
      </c>
      <c r="Y15" s="170">
        <f ca="1">'4'!Y15 * $AM15</f>
        <v>0</v>
      </c>
      <c r="Z15" s="170">
        <f ca="1">'4'!Z15 * $AM15</f>
        <v>0</v>
      </c>
      <c r="AA15" s="170">
        <f ca="1">'4'!AA15 * $AM15</f>
        <v>0</v>
      </c>
      <c r="AB15" s="170">
        <f ca="1">'4'!AB15 * $AM15</f>
        <v>0</v>
      </c>
      <c r="AC15" s="170">
        <f ca="1">'4'!AC15 * $AM15</f>
        <v>0</v>
      </c>
      <c r="AD15" s="170">
        <f ca="1">'4'!AD15 * $AM15</f>
        <v>0</v>
      </c>
      <c r="AE15" s="170">
        <f ca="1">'4'!AE15 * $AM15</f>
        <v>0</v>
      </c>
      <c r="AF15" s="170">
        <f ca="1">'4'!AF15 * $AM15</f>
        <v>0</v>
      </c>
      <c r="AG15" s="170">
        <f ca="1">'4'!AG15 * $AM15</f>
        <v>0</v>
      </c>
      <c r="AH15" s="170">
        <f ca="1">'4'!AH15 * $AM15</f>
        <v>0</v>
      </c>
      <c r="AI15" s="170">
        <f ca="1">'4'!AI15 * $AM15</f>
        <v>0</v>
      </c>
      <c r="AJ15" s="170">
        <f ca="1">'4'!AJ15 * $AM15</f>
        <v>0</v>
      </c>
      <c r="AL15" s="256" t="s">
        <v>301</v>
      </c>
      <c r="AM15" s="257">
        <v>1</v>
      </c>
      <c r="AN15" s="384">
        <f ca="1">F15+NPV(SDN,G15:INDEX(G15:AJ15,PAL))</f>
        <v>0</v>
      </c>
    </row>
    <row r="16" spans="2:41" s="62" customFormat="1" ht="12.75">
      <c r="B16" s="65" t="s">
        <v>20</v>
      </c>
      <c r="C16" s="484" t="str">
        <f>IF(Kalba="EN",Data2!C41,Data2!B41)</f>
        <v>Investicijų likutinė vertė</v>
      </c>
      <c r="D16" s="170">
        <f ca="1">F16+NPV(FDN,G16:INDEX(G16:AJ16,PAL))</f>
        <v>0</v>
      </c>
      <c r="E16" s="170">
        <f t="shared" ca="1" si="3"/>
        <v>0</v>
      </c>
      <c r="F16" s="170">
        <f ca="1">'4'!F16 * $AM16</f>
        <v>0</v>
      </c>
      <c r="G16" s="170">
        <f ca="1">'4'!G16 * $AM16</f>
        <v>0</v>
      </c>
      <c r="H16" s="170">
        <f ca="1">'4'!H16 * $AM16</f>
        <v>0</v>
      </c>
      <c r="I16" s="170">
        <f ca="1">'4'!I16 * $AM16</f>
        <v>0</v>
      </c>
      <c r="J16" s="170">
        <f ca="1">'4'!J16 * $AM16</f>
        <v>0</v>
      </c>
      <c r="K16" s="170">
        <f ca="1">'4'!K16 * $AM16</f>
        <v>0</v>
      </c>
      <c r="L16" s="170">
        <f ca="1">'4'!L16 * $AM16</f>
        <v>0</v>
      </c>
      <c r="M16" s="170">
        <f ca="1">'4'!M16 * $AM16</f>
        <v>0</v>
      </c>
      <c r="N16" s="170">
        <f ca="1">'4'!N16 * $AM16</f>
        <v>0</v>
      </c>
      <c r="O16" s="170">
        <f ca="1">'4'!O16 * $AM16</f>
        <v>0</v>
      </c>
      <c r="P16" s="170">
        <f ca="1">'4'!P16 * $AM16</f>
        <v>0</v>
      </c>
      <c r="Q16" s="170">
        <f ca="1">'4'!Q16 * $AM16</f>
        <v>0</v>
      </c>
      <c r="R16" s="170">
        <f ca="1">'4'!R16 * $AM16</f>
        <v>0</v>
      </c>
      <c r="S16" s="170">
        <f ca="1">'4'!S16 * $AM16</f>
        <v>0</v>
      </c>
      <c r="T16" s="170">
        <f ca="1">'4'!T16 * $AM16</f>
        <v>0</v>
      </c>
      <c r="U16" s="170">
        <f ca="1">'4'!U16 * $AM16</f>
        <v>0</v>
      </c>
      <c r="V16" s="170">
        <f ca="1">'4'!V16 * $AM16</f>
        <v>0</v>
      </c>
      <c r="W16" s="170">
        <f ca="1">'4'!W16 * $AM16</f>
        <v>0</v>
      </c>
      <c r="X16" s="170">
        <f ca="1">'4'!X16 * $AM16</f>
        <v>0</v>
      </c>
      <c r="Y16" s="170">
        <f ca="1">'4'!Y16 * $AM16</f>
        <v>0</v>
      </c>
      <c r="Z16" s="170">
        <f ca="1">'4'!Z16 * $AM16</f>
        <v>0</v>
      </c>
      <c r="AA16" s="170">
        <f ca="1">'4'!AA16 * $AM16</f>
        <v>0</v>
      </c>
      <c r="AB16" s="170">
        <f ca="1">'4'!AB16 * $AM16</f>
        <v>0</v>
      </c>
      <c r="AC16" s="170">
        <f ca="1">'4'!AC16 * $AM16</f>
        <v>0</v>
      </c>
      <c r="AD16" s="170">
        <f ca="1">'4'!AD16 * $AM16</f>
        <v>0</v>
      </c>
      <c r="AE16" s="170">
        <f ca="1">'4'!AE16 * $AM16</f>
        <v>0</v>
      </c>
      <c r="AF16" s="170">
        <f ca="1">'4'!AF16 * $AM16</f>
        <v>0</v>
      </c>
      <c r="AG16" s="170">
        <f ca="1">'4'!AG16 * $AM16</f>
        <v>0</v>
      </c>
      <c r="AH16" s="170">
        <f ca="1">'4'!AH16 * $AM16</f>
        <v>0</v>
      </c>
      <c r="AI16" s="170">
        <f ca="1">'4'!AI16 * $AM16</f>
        <v>0</v>
      </c>
      <c r="AJ16" s="170">
        <f ca="1">'4'!AJ16 * $AM16</f>
        <v>0</v>
      </c>
      <c r="AL16" s="256" t="s">
        <v>20</v>
      </c>
      <c r="AM16" s="257">
        <v>1</v>
      </c>
      <c r="AN16" s="384">
        <f ca="1">F16+NPV(SDN,G16:INDEX(G16:AJ16,PAL))</f>
        <v>0</v>
      </c>
    </row>
    <row r="17" spans="2:40" s="62" customFormat="1" ht="12.75">
      <c r="B17" s="5" t="s">
        <v>21</v>
      </c>
      <c r="C17" s="483" t="str">
        <f>IF(Kalba="EN",Data2!C42,Data2!B42)</f>
        <v>Veiklos pajamos, iš viso</v>
      </c>
      <c r="D17" s="171">
        <f t="shared" ref="D17:T17" ca="1" si="4">ROUND(SUM(D18:D20),0)</f>
        <v>0</v>
      </c>
      <c r="E17" s="171">
        <f t="shared" ca="1" si="4"/>
        <v>0</v>
      </c>
      <c r="F17" s="171">
        <f t="shared" ca="1" si="4"/>
        <v>0</v>
      </c>
      <c r="G17" s="171">
        <f t="shared" ca="1" si="4"/>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ca="1">ROUND(SUM(U18:U20),0)</f>
        <v>0</v>
      </c>
      <c r="V17" s="171">
        <f ca="1">ROUND(SUM(V18:V20),0)</f>
        <v>0</v>
      </c>
      <c r="W17" s="171">
        <f ca="1">ROUND(SUM(W18:W20),0)</f>
        <v>0</v>
      </c>
      <c r="X17" s="171">
        <f ca="1">ROUND(SUM(X18:X20),0)</f>
        <v>0</v>
      </c>
      <c r="Y17" s="171">
        <f ca="1">ROUND(SUM(Y18:Y20),0)</f>
        <v>0</v>
      </c>
      <c r="Z17" s="171">
        <f t="shared" ref="Z17:AJ17" ca="1" si="5">ROUND(SUM(Z18:Z20),0)</f>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L17" s="256" t="s">
        <v>22</v>
      </c>
      <c r="AM17" s="257">
        <v>1</v>
      </c>
      <c r="AN17" s="383">
        <f ca="1">ROUND(SUM(AN18:AN20),0)</f>
        <v>0</v>
      </c>
    </row>
    <row r="18" spans="2:40" s="3" customFormat="1" ht="12.75" hidden="1">
      <c r="B18" s="65" t="s">
        <v>22</v>
      </c>
      <c r="C18" s="484" t="str">
        <f>IF(Kalba="EN",Data2!C43,Data2!B43)</f>
        <v>Prekių pardavimo pajamos</v>
      </c>
      <c r="D18" s="170">
        <f ca="1">F18+NPV(FDN,G18:INDEX(G18:AJ18,PAL))</f>
        <v>0</v>
      </c>
      <c r="E18" s="170">
        <f ca="1">SUMIF($F$5:$AJ$5,"&lt;="&amp;PAL,$F18:$AJ18)</f>
        <v>0</v>
      </c>
      <c r="F18" s="170">
        <f ca="1">'4'!F18 * $AM17</f>
        <v>0</v>
      </c>
      <c r="G18" s="170">
        <f ca="1">'4'!G18 * $AM17</f>
        <v>0</v>
      </c>
      <c r="H18" s="170">
        <f ca="1">'4'!H18 * $AM17</f>
        <v>0</v>
      </c>
      <c r="I18" s="170">
        <f ca="1">'4'!I18 * $AM17</f>
        <v>0</v>
      </c>
      <c r="J18" s="170">
        <f ca="1">'4'!J18 * $AM17</f>
        <v>0</v>
      </c>
      <c r="K18" s="170">
        <f ca="1">'4'!K18 * $AM17</f>
        <v>0</v>
      </c>
      <c r="L18" s="170">
        <f ca="1">'4'!L18 * $AM17</f>
        <v>0</v>
      </c>
      <c r="M18" s="170">
        <f ca="1">'4'!M18 * $AM17</f>
        <v>0</v>
      </c>
      <c r="N18" s="170">
        <f ca="1">'4'!N18 * $AM17</f>
        <v>0</v>
      </c>
      <c r="O18" s="170">
        <f ca="1">'4'!O18 * $AM17</f>
        <v>0</v>
      </c>
      <c r="P18" s="170">
        <f ca="1">'4'!P18 * $AM17</f>
        <v>0</v>
      </c>
      <c r="Q18" s="170">
        <f ca="1">'4'!Q18 * $AM17</f>
        <v>0</v>
      </c>
      <c r="R18" s="170">
        <f ca="1">'4'!R18 * $AM17</f>
        <v>0</v>
      </c>
      <c r="S18" s="170">
        <f ca="1">'4'!S18 * $AM17</f>
        <v>0</v>
      </c>
      <c r="T18" s="170">
        <f ca="1">'4'!T18 * $AM17</f>
        <v>0</v>
      </c>
      <c r="U18" s="170">
        <f ca="1">'4'!U18 * $AM17</f>
        <v>0</v>
      </c>
      <c r="V18" s="170">
        <f ca="1">'4'!V18 * $AM17</f>
        <v>0</v>
      </c>
      <c r="W18" s="170">
        <f ca="1">'4'!W18 * $AM17</f>
        <v>0</v>
      </c>
      <c r="X18" s="170">
        <f ca="1">'4'!X18 * $AM17</f>
        <v>0</v>
      </c>
      <c r="Y18" s="170">
        <f ca="1">'4'!Y18 * $AM17</f>
        <v>0</v>
      </c>
      <c r="Z18" s="170">
        <f ca="1">'4'!Z18 * $AM17</f>
        <v>0</v>
      </c>
      <c r="AA18" s="170">
        <f ca="1">'4'!AA18 * $AM17</f>
        <v>0</v>
      </c>
      <c r="AB18" s="170">
        <f ca="1">'4'!AB18 * $AM17</f>
        <v>0</v>
      </c>
      <c r="AC18" s="170">
        <f ca="1">'4'!AC18 * $AM17</f>
        <v>0</v>
      </c>
      <c r="AD18" s="170">
        <f ca="1">'4'!AD18 * $AM17</f>
        <v>0</v>
      </c>
      <c r="AE18" s="170">
        <f ca="1">'4'!AE18 * $AM17</f>
        <v>0</v>
      </c>
      <c r="AF18" s="170">
        <f ca="1">'4'!AF18 * $AM17</f>
        <v>0</v>
      </c>
      <c r="AG18" s="170">
        <f ca="1">'4'!AG18 * $AM17</f>
        <v>0</v>
      </c>
      <c r="AH18" s="170">
        <f ca="1">'4'!AH18 * $AM17</f>
        <v>0</v>
      </c>
      <c r="AI18" s="170">
        <f ca="1">'4'!AI18 * $AM17</f>
        <v>0</v>
      </c>
      <c r="AJ18" s="170">
        <f ca="1">'4'!AJ18 * $AM17</f>
        <v>0</v>
      </c>
      <c r="AL18" s="256" t="s">
        <v>23</v>
      </c>
      <c r="AM18" s="257">
        <v>1</v>
      </c>
      <c r="AN18" s="384">
        <f ca="1">F18+NPV(SDN,G18:INDEX(G18:AJ18,PAL))</f>
        <v>0</v>
      </c>
    </row>
    <row r="19" spans="2:40" s="3" customFormat="1" ht="12.75" hidden="1">
      <c r="B19" s="65" t="s">
        <v>23</v>
      </c>
      <c r="C19" s="484" t="str">
        <f>IF(Kalba="EN",Data2!C44,Data2!B44)</f>
        <v>Paslaugų suteikimo pajamos</v>
      </c>
      <c r="D19" s="170">
        <f ca="1">F19+NPV(FDN,G19:INDEX(G19:AJ19,PAL))</f>
        <v>0</v>
      </c>
      <c r="E19" s="170">
        <f ca="1">SUMIF($F$5:$AJ$5,"&lt;="&amp;PAL,$F19:$AJ19)</f>
        <v>0</v>
      </c>
      <c r="F19" s="170">
        <f ca="1">'4'!F19 * $AM18</f>
        <v>0</v>
      </c>
      <c r="G19" s="170">
        <f ca="1">'4'!G19 * $AM18</f>
        <v>0</v>
      </c>
      <c r="H19" s="170">
        <f ca="1">'4'!H19 * $AM18</f>
        <v>0</v>
      </c>
      <c r="I19" s="170">
        <f ca="1">'4'!I19 * $AM18</f>
        <v>0</v>
      </c>
      <c r="J19" s="170">
        <f ca="1">'4'!J19 * $AM18</f>
        <v>0</v>
      </c>
      <c r="K19" s="170">
        <f ca="1">'4'!K19 * $AM18</f>
        <v>0</v>
      </c>
      <c r="L19" s="170">
        <f ca="1">'4'!L19 * $AM18</f>
        <v>0</v>
      </c>
      <c r="M19" s="170">
        <f ca="1">'4'!M19 * $AM18</f>
        <v>0</v>
      </c>
      <c r="N19" s="170">
        <f ca="1">'4'!N19 * $AM18</f>
        <v>0</v>
      </c>
      <c r="O19" s="170">
        <f ca="1">'4'!O19 * $AM18</f>
        <v>0</v>
      </c>
      <c r="P19" s="170">
        <f ca="1">'4'!P19 * $AM18</f>
        <v>0</v>
      </c>
      <c r="Q19" s="170">
        <f ca="1">'4'!Q19 * $AM18</f>
        <v>0</v>
      </c>
      <c r="R19" s="170">
        <f ca="1">'4'!R19 * $AM18</f>
        <v>0</v>
      </c>
      <c r="S19" s="170">
        <f ca="1">'4'!S19 * $AM18</f>
        <v>0</v>
      </c>
      <c r="T19" s="170">
        <f ca="1">'4'!T19 * $AM18</f>
        <v>0</v>
      </c>
      <c r="U19" s="170">
        <f ca="1">'4'!U19 * $AM18</f>
        <v>0</v>
      </c>
      <c r="V19" s="170">
        <f ca="1">'4'!V19 * $AM18</f>
        <v>0</v>
      </c>
      <c r="W19" s="170">
        <f ca="1">'4'!W19 * $AM18</f>
        <v>0</v>
      </c>
      <c r="X19" s="170">
        <f ca="1">'4'!X19 * $AM18</f>
        <v>0</v>
      </c>
      <c r="Y19" s="170">
        <f ca="1">'4'!Y19 * $AM18</f>
        <v>0</v>
      </c>
      <c r="Z19" s="170">
        <f ca="1">'4'!Z19 * $AM18</f>
        <v>0</v>
      </c>
      <c r="AA19" s="170">
        <f ca="1">'4'!AA19 * $AM18</f>
        <v>0</v>
      </c>
      <c r="AB19" s="170">
        <f ca="1">'4'!AB19 * $AM18</f>
        <v>0</v>
      </c>
      <c r="AC19" s="170">
        <f ca="1">'4'!AC19 * $AM18</f>
        <v>0</v>
      </c>
      <c r="AD19" s="170">
        <f ca="1">'4'!AD19 * $AM18</f>
        <v>0</v>
      </c>
      <c r="AE19" s="170">
        <f ca="1">'4'!AE19 * $AM18</f>
        <v>0</v>
      </c>
      <c r="AF19" s="170">
        <f ca="1">'4'!AF19 * $AM18</f>
        <v>0</v>
      </c>
      <c r="AG19" s="170">
        <f ca="1">'4'!AG19 * $AM18</f>
        <v>0</v>
      </c>
      <c r="AH19" s="170">
        <f ca="1">'4'!AH19 * $AM18</f>
        <v>0</v>
      </c>
      <c r="AI19" s="170">
        <f ca="1">'4'!AI19 * $AM18</f>
        <v>0</v>
      </c>
      <c r="AJ19" s="170">
        <f ca="1">'4'!AJ19 * $AM18</f>
        <v>0</v>
      </c>
      <c r="AL19" s="256" t="s">
        <v>24</v>
      </c>
      <c r="AM19" s="257">
        <v>1</v>
      </c>
      <c r="AN19" s="384">
        <f ca="1">F19+NPV(SDN,G19:INDEX(G19:AJ19,PAL))</f>
        <v>0</v>
      </c>
    </row>
    <row r="20" spans="2:40"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$AM19</f>
        <v>0</v>
      </c>
      <c r="G20" s="170">
        <f ca="1">'4'!G20 * $AM19</f>
        <v>0</v>
      </c>
      <c r="H20" s="170">
        <f ca="1">'4'!H20 * $AM19</f>
        <v>0</v>
      </c>
      <c r="I20" s="170">
        <f ca="1">'4'!I20 * $AM19</f>
        <v>0</v>
      </c>
      <c r="J20" s="170">
        <f ca="1">'4'!J20 * $AM19</f>
        <v>0</v>
      </c>
      <c r="K20" s="170">
        <f ca="1">'4'!K20 * $AM19</f>
        <v>0</v>
      </c>
      <c r="L20" s="170">
        <f ca="1">'4'!L20 * $AM19</f>
        <v>0</v>
      </c>
      <c r="M20" s="170">
        <f ca="1">'4'!M20 * $AM19</f>
        <v>0</v>
      </c>
      <c r="N20" s="170">
        <f ca="1">'4'!N20 * $AM19</f>
        <v>0</v>
      </c>
      <c r="O20" s="170">
        <f ca="1">'4'!O20 * $AM19</f>
        <v>0</v>
      </c>
      <c r="P20" s="170">
        <f ca="1">'4'!P20 * $AM19</f>
        <v>0</v>
      </c>
      <c r="Q20" s="170">
        <f ca="1">'4'!Q20 * $AM19</f>
        <v>0</v>
      </c>
      <c r="R20" s="170">
        <f ca="1">'4'!R20 * $AM19</f>
        <v>0</v>
      </c>
      <c r="S20" s="170">
        <f ca="1">'4'!S20 * $AM19</f>
        <v>0</v>
      </c>
      <c r="T20" s="170">
        <f ca="1">'4'!T20 * $AM19</f>
        <v>0</v>
      </c>
      <c r="U20" s="170">
        <f ca="1">'4'!U20 * $AM19</f>
        <v>0</v>
      </c>
      <c r="V20" s="170">
        <f ca="1">'4'!V20 * $AM19</f>
        <v>0</v>
      </c>
      <c r="W20" s="170">
        <f ca="1">'4'!W20 * $AM19</f>
        <v>0</v>
      </c>
      <c r="X20" s="170">
        <f ca="1">'4'!X20 * $AM19</f>
        <v>0</v>
      </c>
      <c r="Y20" s="170">
        <f ca="1">'4'!Y20 * $AM19</f>
        <v>0</v>
      </c>
      <c r="Z20" s="170">
        <f ca="1">'4'!Z20 * $AM19</f>
        <v>0</v>
      </c>
      <c r="AA20" s="170">
        <f ca="1">'4'!AA20 * $AM19</f>
        <v>0</v>
      </c>
      <c r="AB20" s="170">
        <f ca="1">'4'!AB20 * $AM19</f>
        <v>0</v>
      </c>
      <c r="AC20" s="170">
        <f ca="1">'4'!AC20 * $AM19</f>
        <v>0</v>
      </c>
      <c r="AD20" s="170">
        <f ca="1">'4'!AD20 * $AM19</f>
        <v>0</v>
      </c>
      <c r="AE20" s="170">
        <f ca="1">'4'!AE20 * $AM19</f>
        <v>0</v>
      </c>
      <c r="AF20" s="170">
        <f ca="1">'4'!AF20 * $AM19</f>
        <v>0</v>
      </c>
      <c r="AG20" s="170">
        <f ca="1">'4'!AG20 * $AM19</f>
        <v>0</v>
      </c>
      <c r="AH20" s="170">
        <f ca="1">'4'!AH20 * $AM19</f>
        <v>0</v>
      </c>
      <c r="AI20" s="170">
        <f ca="1">'4'!AI20 * $AM19</f>
        <v>0</v>
      </c>
      <c r="AJ20" s="170">
        <f ca="1">'4'!AJ20 * $AM19</f>
        <v>0</v>
      </c>
      <c r="AL20" s="256" t="s">
        <v>305</v>
      </c>
      <c r="AM20" s="257">
        <v>1</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T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ca="1">ROUND(SUM(U22,U29),0)</f>
        <v>0</v>
      </c>
      <c r="V21" s="171">
        <f ca="1">ROUND(SUM(V22,V29),0)</f>
        <v>0</v>
      </c>
      <c r="W21" s="171">
        <f ca="1">ROUND(SUM(W22,W29),0)</f>
        <v>0</v>
      </c>
      <c r="X21" s="171">
        <f ca="1">ROUND(SUM(X22,X29),0)</f>
        <v>0</v>
      </c>
      <c r="Y21" s="171">
        <f ca="1">ROUND(SUM(Y22,Y29),0)</f>
        <v>0</v>
      </c>
      <c r="Z21" s="171">
        <f t="shared" ref="Z21:AJ21" ca="1" si="7">ROUND(SUM(Z22,Z29),0)</f>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L21" s="256" t="s">
        <v>306</v>
      </c>
      <c r="AM21" s="257">
        <v>1</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T22" ca="1" si="8">ROUND(SUM(F23:F28),0)</f>
        <v>0</v>
      </c>
      <c r="G22" s="171">
        <f t="shared" ca="1" si="8"/>
        <v>0</v>
      </c>
      <c r="H22" s="171">
        <f t="shared" ca="1" si="8"/>
        <v>0</v>
      </c>
      <c r="I22" s="171">
        <f t="shared" ca="1" si="8"/>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ca="1" si="8"/>
        <v>0</v>
      </c>
      <c r="S22" s="171">
        <f t="shared" ca="1" si="8"/>
        <v>0</v>
      </c>
      <c r="T22" s="171">
        <f t="shared" ca="1" si="8"/>
        <v>0</v>
      </c>
      <c r="U22" s="171">
        <f ca="1">ROUND(SUM(U23:U28),0)</f>
        <v>0</v>
      </c>
      <c r="V22" s="171">
        <f ca="1">ROUND(SUM(V23:V28),0)</f>
        <v>0</v>
      </c>
      <c r="W22" s="171">
        <f ca="1">ROUND(SUM(W23:W28),0)</f>
        <v>0</v>
      </c>
      <c r="X22" s="171">
        <f ca="1">ROUND(SUM(X23:X28),0)</f>
        <v>0</v>
      </c>
      <c r="Y22" s="171">
        <f ca="1">ROUND(SUM(Y23:Y28),0)</f>
        <v>0</v>
      </c>
      <c r="Z22" s="171">
        <f t="shared" ref="Z22:AJ22" ca="1" si="9">ROUND(SUM(Z23:Z28),0)</f>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L22" s="256" t="s">
        <v>307</v>
      </c>
      <c r="AM22" s="257">
        <v>1</v>
      </c>
      <c r="AN22" s="383">
        <f ca="1">ROUND(SUM(AN23:AN28),0)</f>
        <v>0</v>
      </c>
    </row>
    <row r="23" spans="2:40" s="3" customFormat="1" ht="12.75" hidden="1">
      <c r="B23" s="65" t="s">
        <v>305</v>
      </c>
      <c r="C23" s="484" t="str">
        <f>IF(Kalba="EN",Data2!C48,Data2!B48)</f>
        <v>Žaliavos</v>
      </c>
      <c r="D23" s="170">
        <f ca="1">F23+NPV(FDN,G23:INDEX(G23:AJ23,PAL))</f>
        <v>0</v>
      </c>
      <c r="E23" s="170">
        <f t="shared" ref="E23:E29" ca="1" si="10">SUMIF($F$5:$AJ$5,"&lt;="&amp;PAL,$F23:$AJ23)</f>
        <v>0</v>
      </c>
      <c r="F23" s="170">
        <f ca="1">'4'!F23 * $AM20</f>
        <v>0</v>
      </c>
      <c r="G23" s="170">
        <f ca="1">'4'!G23 * $AM20</f>
        <v>0</v>
      </c>
      <c r="H23" s="170">
        <f ca="1">'4'!H23 * $AM20</f>
        <v>0</v>
      </c>
      <c r="I23" s="170">
        <f ca="1">'4'!I23 * $AM20</f>
        <v>0</v>
      </c>
      <c r="J23" s="170">
        <f ca="1">'4'!J23 * $AM20</f>
        <v>0</v>
      </c>
      <c r="K23" s="170">
        <f ca="1">'4'!K23 * $AM20</f>
        <v>0</v>
      </c>
      <c r="L23" s="170">
        <f ca="1">'4'!L23 * $AM20</f>
        <v>0</v>
      </c>
      <c r="M23" s="170">
        <f ca="1">'4'!M23 * $AM20</f>
        <v>0</v>
      </c>
      <c r="N23" s="170">
        <f ca="1">'4'!N23 * $AM20</f>
        <v>0</v>
      </c>
      <c r="O23" s="170">
        <f ca="1">'4'!O23 * $AM20</f>
        <v>0</v>
      </c>
      <c r="P23" s="170">
        <f ca="1">'4'!P23 * $AM20</f>
        <v>0</v>
      </c>
      <c r="Q23" s="170">
        <f ca="1">'4'!Q23 * $AM20</f>
        <v>0</v>
      </c>
      <c r="R23" s="170">
        <f ca="1">'4'!R23 * $AM20</f>
        <v>0</v>
      </c>
      <c r="S23" s="170">
        <f ca="1">'4'!S23 * $AM20</f>
        <v>0</v>
      </c>
      <c r="T23" s="170">
        <f ca="1">'4'!T23 * $AM20</f>
        <v>0</v>
      </c>
      <c r="U23" s="170">
        <f ca="1">'4'!U23 * $AM20</f>
        <v>0</v>
      </c>
      <c r="V23" s="170">
        <f ca="1">'4'!V23 * $AM20</f>
        <v>0</v>
      </c>
      <c r="W23" s="170">
        <f ca="1">'4'!W23 * $AM20</f>
        <v>0</v>
      </c>
      <c r="X23" s="170">
        <f ca="1">'4'!X23 * $AM20</f>
        <v>0</v>
      </c>
      <c r="Y23" s="170">
        <f ca="1">'4'!Y23 * $AM20</f>
        <v>0</v>
      </c>
      <c r="Z23" s="170">
        <f ca="1">'4'!Z23 * $AM20</f>
        <v>0</v>
      </c>
      <c r="AA23" s="170">
        <f ca="1">'4'!AA23 * $AM20</f>
        <v>0</v>
      </c>
      <c r="AB23" s="170">
        <f ca="1">'4'!AB23 * $AM20</f>
        <v>0</v>
      </c>
      <c r="AC23" s="170">
        <f ca="1">'4'!AC23 * $AM20</f>
        <v>0</v>
      </c>
      <c r="AD23" s="170">
        <f ca="1">'4'!AD23 * $AM20</f>
        <v>0</v>
      </c>
      <c r="AE23" s="170">
        <f ca="1">'4'!AE23 * $AM20</f>
        <v>0</v>
      </c>
      <c r="AF23" s="170">
        <f ca="1">'4'!AF23 * $AM20</f>
        <v>0</v>
      </c>
      <c r="AG23" s="170">
        <f ca="1">'4'!AG23 * $AM20</f>
        <v>0</v>
      </c>
      <c r="AH23" s="170">
        <f ca="1">'4'!AH23 * $AM20</f>
        <v>0</v>
      </c>
      <c r="AI23" s="170">
        <f ca="1">'4'!AI23 * $AM20</f>
        <v>0</v>
      </c>
      <c r="AJ23" s="170">
        <f ca="1">'4'!AJ23 * $AM20</f>
        <v>0</v>
      </c>
      <c r="AL23" s="256" t="s">
        <v>308</v>
      </c>
      <c r="AM23" s="257">
        <v>1</v>
      </c>
      <c r="AN23" s="384">
        <f ca="1">F23+NPV(SDN,G23:INDEX(G23:AJ23,PAL))</f>
        <v>0</v>
      </c>
    </row>
    <row r="24" spans="2:40" s="3" customFormat="1" ht="12.75" hidden="1">
      <c r="B24" s="65" t="s">
        <v>306</v>
      </c>
      <c r="C24" s="484" t="str">
        <f>IF(Kalba="EN",Data2!C49,Data2!B49)</f>
        <v>Darbo užmokesčio išlaidos</v>
      </c>
      <c r="D24" s="170">
        <f ca="1">F24+NPV(FDN,G24:INDEX(G24:AJ24,PAL))</f>
        <v>0</v>
      </c>
      <c r="E24" s="170">
        <f t="shared" ca="1" si="10"/>
        <v>0</v>
      </c>
      <c r="F24" s="170">
        <f ca="1">'4'!F24 * $AM21</f>
        <v>0</v>
      </c>
      <c r="G24" s="170">
        <f ca="1">'4'!G24 * $AM21</f>
        <v>0</v>
      </c>
      <c r="H24" s="170">
        <f ca="1">'4'!H24 * $AM21</f>
        <v>0</v>
      </c>
      <c r="I24" s="170">
        <f ca="1">'4'!I24 * $AM21</f>
        <v>0</v>
      </c>
      <c r="J24" s="170">
        <f ca="1">'4'!J24 * $AM21</f>
        <v>0</v>
      </c>
      <c r="K24" s="170">
        <f ca="1">'4'!K24 * $AM21</f>
        <v>0</v>
      </c>
      <c r="L24" s="170">
        <f ca="1">'4'!L24 * $AM21</f>
        <v>0</v>
      </c>
      <c r="M24" s="170">
        <f ca="1">'4'!M24 * $AM21</f>
        <v>0</v>
      </c>
      <c r="N24" s="170">
        <f ca="1">'4'!N24 * $AM21</f>
        <v>0</v>
      </c>
      <c r="O24" s="170">
        <f ca="1">'4'!O24 * $AM21</f>
        <v>0</v>
      </c>
      <c r="P24" s="170">
        <f ca="1">'4'!P24 * $AM21</f>
        <v>0</v>
      </c>
      <c r="Q24" s="170">
        <f ca="1">'4'!Q24 * $AM21</f>
        <v>0</v>
      </c>
      <c r="R24" s="170">
        <f ca="1">'4'!R24 * $AM21</f>
        <v>0</v>
      </c>
      <c r="S24" s="170">
        <f ca="1">'4'!S24 * $AM21</f>
        <v>0</v>
      </c>
      <c r="T24" s="170">
        <f ca="1">'4'!T24 * $AM21</f>
        <v>0</v>
      </c>
      <c r="U24" s="170">
        <f ca="1">'4'!U24 * $AM21</f>
        <v>0</v>
      </c>
      <c r="V24" s="170">
        <f ca="1">'4'!V24 * $AM21</f>
        <v>0</v>
      </c>
      <c r="W24" s="170">
        <f ca="1">'4'!W24 * $AM21</f>
        <v>0</v>
      </c>
      <c r="X24" s="170">
        <f ca="1">'4'!X24 * $AM21</f>
        <v>0</v>
      </c>
      <c r="Y24" s="170">
        <f ca="1">'4'!Y24 * $AM21</f>
        <v>0</v>
      </c>
      <c r="Z24" s="170">
        <f ca="1">'4'!Z24 * $AM21</f>
        <v>0</v>
      </c>
      <c r="AA24" s="170">
        <f ca="1">'4'!AA24 * $AM21</f>
        <v>0</v>
      </c>
      <c r="AB24" s="170">
        <f ca="1">'4'!AB24 * $AM21</f>
        <v>0</v>
      </c>
      <c r="AC24" s="170">
        <f ca="1">'4'!AC24 * $AM21</f>
        <v>0</v>
      </c>
      <c r="AD24" s="170">
        <f ca="1">'4'!AD24 * $AM21</f>
        <v>0</v>
      </c>
      <c r="AE24" s="170">
        <f ca="1">'4'!AE24 * $AM21</f>
        <v>0</v>
      </c>
      <c r="AF24" s="170">
        <f ca="1">'4'!AF24 * $AM21</f>
        <v>0</v>
      </c>
      <c r="AG24" s="170">
        <f ca="1">'4'!AG24 * $AM21</f>
        <v>0</v>
      </c>
      <c r="AH24" s="170">
        <f ca="1">'4'!AH24 * $AM21</f>
        <v>0</v>
      </c>
      <c r="AI24" s="170">
        <f ca="1">'4'!AI24 * $AM21</f>
        <v>0</v>
      </c>
      <c r="AJ24" s="170">
        <f ca="1">'4'!AJ24 * $AM21</f>
        <v>0</v>
      </c>
      <c r="AL24" s="256" t="s">
        <v>310</v>
      </c>
      <c r="AM24" s="257">
        <v>1</v>
      </c>
      <c r="AN24" s="384">
        <f ca="1">F24+NPV(SDN,G24:INDEX(G24:AJ24,PAL))</f>
        <v>0</v>
      </c>
    </row>
    <row r="25" spans="2:40" s="3" customFormat="1" ht="12.75" hidden="1">
      <c r="B25" s="65" t="s">
        <v>307</v>
      </c>
      <c r="C25" s="484" t="str">
        <f>IF(Kalba="EN",Data2!C50,Data2!B50)</f>
        <v>Elektros energijos išlaidos</v>
      </c>
      <c r="D25" s="170">
        <f ca="1">F25+NPV(FDN,G25:INDEX(G25:AJ25,PAL))</f>
        <v>0</v>
      </c>
      <c r="E25" s="170">
        <f t="shared" ca="1" si="10"/>
        <v>0</v>
      </c>
      <c r="F25" s="170">
        <f ca="1">'4'!F25 * $AM22</f>
        <v>0</v>
      </c>
      <c r="G25" s="170">
        <f ca="1">'4'!G25 * $AM22</f>
        <v>0</v>
      </c>
      <c r="H25" s="170">
        <f ca="1">'4'!H25 * $AM22</f>
        <v>0</v>
      </c>
      <c r="I25" s="170">
        <f ca="1">'4'!I25 * $AM22</f>
        <v>0</v>
      </c>
      <c r="J25" s="170">
        <f ca="1">'4'!J25 * $AM22</f>
        <v>0</v>
      </c>
      <c r="K25" s="170">
        <f ca="1">'4'!K25 * $AM22</f>
        <v>0</v>
      </c>
      <c r="L25" s="170">
        <f ca="1">'4'!L25 * $AM22</f>
        <v>0</v>
      </c>
      <c r="M25" s="170">
        <f ca="1">'4'!M25 * $AM22</f>
        <v>0</v>
      </c>
      <c r="N25" s="170">
        <f ca="1">'4'!N25 * $AM22</f>
        <v>0</v>
      </c>
      <c r="O25" s="170">
        <f ca="1">'4'!O25 * $AM22</f>
        <v>0</v>
      </c>
      <c r="P25" s="170">
        <f ca="1">'4'!P25 * $AM22</f>
        <v>0</v>
      </c>
      <c r="Q25" s="170">
        <f ca="1">'4'!Q25 * $AM22</f>
        <v>0</v>
      </c>
      <c r="R25" s="170">
        <f ca="1">'4'!R25 * $AM22</f>
        <v>0</v>
      </c>
      <c r="S25" s="170">
        <f ca="1">'4'!S25 * $AM22</f>
        <v>0</v>
      </c>
      <c r="T25" s="170">
        <f ca="1">'4'!T25 * $AM22</f>
        <v>0</v>
      </c>
      <c r="U25" s="170">
        <f ca="1">'4'!U25 * $AM22</f>
        <v>0</v>
      </c>
      <c r="V25" s="170">
        <f ca="1">'4'!V25 * $AM22</f>
        <v>0</v>
      </c>
      <c r="W25" s="170">
        <f ca="1">'4'!W25 * $AM22</f>
        <v>0</v>
      </c>
      <c r="X25" s="170">
        <f ca="1">'4'!X25 * $AM22</f>
        <v>0</v>
      </c>
      <c r="Y25" s="170">
        <f ca="1">'4'!Y25 * $AM22</f>
        <v>0</v>
      </c>
      <c r="Z25" s="170">
        <f ca="1">'4'!Z25 * $AM22</f>
        <v>0</v>
      </c>
      <c r="AA25" s="170">
        <f ca="1">'4'!AA25 * $AM22</f>
        <v>0</v>
      </c>
      <c r="AB25" s="170">
        <f ca="1">'4'!AB25 * $AM22</f>
        <v>0</v>
      </c>
      <c r="AC25" s="170">
        <f ca="1">'4'!AC25 * $AM22</f>
        <v>0</v>
      </c>
      <c r="AD25" s="170">
        <f ca="1">'4'!AD25 * $AM22</f>
        <v>0</v>
      </c>
      <c r="AE25" s="170">
        <f ca="1">'4'!AE25 * $AM22</f>
        <v>0</v>
      </c>
      <c r="AF25" s="170">
        <f ca="1">'4'!AF25 * $AM22</f>
        <v>0</v>
      </c>
      <c r="AG25" s="170">
        <f ca="1">'4'!AG25 * $AM22</f>
        <v>0</v>
      </c>
      <c r="AH25" s="170">
        <f ca="1">'4'!AH25 * $AM22</f>
        <v>0</v>
      </c>
      <c r="AI25" s="170">
        <f ca="1">'4'!AI25 * $AM22</f>
        <v>0</v>
      </c>
      <c r="AJ25" s="170">
        <f ca="1">'4'!AJ25 * $AM22</f>
        <v>0</v>
      </c>
      <c r="AL25" s="256" t="s">
        <v>311</v>
      </c>
      <c r="AM25" s="257">
        <v>1</v>
      </c>
      <c r="AN25" s="384">
        <f ca="1">F25+NPV(SDN,G25:INDEX(G25:AJ25,PAL))</f>
        <v>0</v>
      </c>
    </row>
    <row r="26" spans="2:40" s="3" customFormat="1" ht="12.75" hidden="1">
      <c r="B26" s="65" t="s">
        <v>308</v>
      </c>
      <c r="C26" s="484" t="str">
        <f>IF(Kalba="EN",Data2!C51,Data2!B51)</f>
        <v>Šildymo (išskyrus elektrą) išlaidos</v>
      </c>
      <c r="D26" s="170">
        <f ca="1">F26+NPV(FDN,G26:INDEX(G26:AJ26,PAL))</f>
        <v>0</v>
      </c>
      <c r="E26" s="170">
        <f t="shared" ca="1" si="10"/>
        <v>0</v>
      </c>
      <c r="F26" s="170">
        <f ca="1">'4'!F26 * $AM23</f>
        <v>0</v>
      </c>
      <c r="G26" s="170">
        <f ca="1">'4'!G26 * $AM23</f>
        <v>0</v>
      </c>
      <c r="H26" s="170">
        <f ca="1">'4'!H26 * $AM23</f>
        <v>0</v>
      </c>
      <c r="I26" s="170">
        <f ca="1">'4'!I26 * $AM23</f>
        <v>0</v>
      </c>
      <c r="J26" s="170">
        <f ca="1">'4'!J26 * $AM23</f>
        <v>0</v>
      </c>
      <c r="K26" s="170">
        <f ca="1">'4'!K26 * $AM23</f>
        <v>0</v>
      </c>
      <c r="L26" s="170">
        <f ca="1">'4'!L26 * $AM23</f>
        <v>0</v>
      </c>
      <c r="M26" s="170">
        <f ca="1">'4'!M26 * $AM23</f>
        <v>0</v>
      </c>
      <c r="N26" s="170">
        <f ca="1">'4'!N26 * $AM23</f>
        <v>0</v>
      </c>
      <c r="O26" s="170">
        <f ca="1">'4'!O26 * $AM23</f>
        <v>0</v>
      </c>
      <c r="P26" s="170">
        <f ca="1">'4'!P26 * $AM23</f>
        <v>0</v>
      </c>
      <c r="Q26" s="170">
        <f ca="1">'4'!Q26 * $AM23</f>
        <v>0</v>
      </c>
      <c r="R26" s="170">
        <f ca="1">'4'!R26 * $AM23</f>
        <v>0</v>
      </c>
      <c r="S26" s="170">
        <f ca="1">'4'!S26 * $AM23</f>
        <v>0</v>
      </c>
      <c r="T26" s="170">
        <f ca="1">'4'!T26 * $AM23</f>
        <v>0</v>
      </c>
      <c r="U26" s="170">
        <f ca="1">'4'!U26 * $AM23</f>
        <v>0</v>
      </c>
      <c r="V26" s="170">
        <f ca="1">'4'!V26 * $AM23</f>
        <v>0</v>
      </c>
      <c r="W26" s="170">
        <f ca="1">'4'!W26 * $AM23</f>
        <v>0</v>
      </c>
      <c r="X26" s="170">
        <f ca="1">'4'!X26 * $AM23</f>
        <v>0</v>
      </c>
      <c r="Y26" s="170">
        <f ca="1">'4'!Y26 * $AM23</f>
        <v>0</v>
      </c>
      <c r="Z26" s="170">
        <f ca="1">'4'!Z26 * $AM23</f>
        <v>0</v>
      </c>
      <c r="AA26" s="170">
        <f ca="1">'4'!AA26 * $AM23</f>
        <v>0</v>
      </c>
      <c r="AB26" s="170">
        <f ca="1">'4'!AB26 * $AM23</f>
        <v>0</v>
      </c>
      <c r="AC26" s="170">
        <f ca="1">'4'!AC26 * $AM23</f>
        <v>0</v>
      </c>
      <c r="AD26" s="170">
        <f ca="1">'4'!AD26 * $AM23</f>
        <v>0</v>
      </c>
      <c r="AE26" s="170">
        <f ca="1">'4'!AE26 * $AM23</f>
        <v>0</v>
      </c>
      <c r="AF26" s="170">
        <f ca="1">'4'!AF26 * $AM23</f>
        <v>0</v>
      </c>
      <c r="AG26" s="170">
        <f ca="1">'4'!AG26 * $AM23</f>
        <v>0</v>
      </c>
      <c r="AH26" s="170">
        <f ca="1">'4'!AH26 * $AM23</f>
        <v>0</v>
      </c>
      <c r="AI26" s="170">
        <f ca="1">'4'!AI26 * $AM23</f>
        <v>0</v>
      </c>
      <c r="AJ26" s="170">
        <f ca="1">'4'!AJ26 * $AM23</f>
        <v>0</v>
      </c>
      <c r="AL26" s="256" t="s">
        <v>312</v>
      </c>
      <c r="AM26" s="257">
        <v>1</v>
      </c>
      <c r="AN26" s="384">
        <f ca="1">F26+NPV(SDN,G26:INDEX(G26:AJ26,PAL))</f>
        <v>0</v>
      </c>
    </row>
    <row r="27" spans="2:40" s="3" customFormat="1" ht="12.75" hidden="1">
      <c r="B27" s="65" t="s">
        <v>310</v>
      </c>
      <c r="C27" s="484" t="str">
        <f>IF(Kalba="EN",Data2!C52,Data2!B52)</f>
        <v>Infrastruktūros būklės palaikymo išlaidos</v>
      </c>
      <c r="D27" s="170">
        <f ca="1">F27+NPV(FDN,G27:INDEX(G27:AJ27,PAL))</f>
        <v>0</v>
      </c>
      <c r="E27" s="170">
        <f t="shared" ca="1" si="10"/>
        <v>0</v>
      </c>
      <c r="F27" s="170">
        <f ca="1">'4'!F27 * $AM24</f>
        <v>0</v>
      </c>
      <c r="G27" s="170">
        <f ca="1">'4'!G27 * $AM24</f>
        <v>0</v>
      </c>
      <c r="H27" s="170">
        <f ca="1">'4'!H27 * $AM24</f>
        <v>0</v>
      </c>
      <c r="I27" s="170">
        <f ca="1">'4'!I27 * $AM24</f>
        <v>0</v>
      </c>
      <c r="J27" s="170">
        <f ca="1">'4'!J27 * $AM24</f>
        <v>0</v>
      </c>
      <c r="K27" s="170">
        <f ca="1">'4'!K27 * $AM24</f>
        <v>0</v>
      </c>
      <c r="L27" s="170">
        <f ca="1">'4'!L27 * $AM24</f>
        <v>0</v>
      </c>
      <c r="M27" s="170">
        <f ca="1">'4'!M27 * $AM24</f>
        <v>0</v>
      </c>
      <c r="N27" s="170">
        <f ca="1">'4'!N27 * $AM24</f>
        <v>0</v>
      </c>
      <c r="O27" s="170">
        <f ca="1">'4'!O27 * $AM24</f>
        <v>0</v>
      </c>
      <c r="P27" s="170">
        <f ca="1">'4'!P27 * $AM24</f>
        <v>0</v>
      </c>
      <c r="Q27" s="170">
        <f ca="1">'4'!Q27 * $AM24</f>
        <v>0</v>
      </c>
      <c r="R27" s="170">
        <f ca="1">'4'!R27 * $AM24</f>
        <v>0</v>
      </c>
      <c r="S27" s="170">
        <f ca="1">'4'!S27 * $AM24</f>
        <v>0</v>
      </c>
      <c r="T27" s="170">
        <f ca="1">'4'!T27 * $AM24</f>
        <v>0</v>
      </c>
      <c r="U27" s="170">
        <f ca="1">'4'!U27 * $AM24</f>
        <v>0</v>
      </c>
      <c r="V27" s="170">
        <f ca="1">'4'!V27 * $AM24</f>
        <v>0</v>
      </c>
      <c r="W27" s="170">
        <f ca="1">'4'!W27 * $AM24</f>
        <v>0</v>
      </c>
      <c r="X27" s="170">
        <f ca="1">'4'!X27 * $AM24</f>
        <v>0</v>
      </c>
      <c r="Y27" s="170">
        <f ca="1">'4'!Y27 * $AM24</f>
        <v>0</v>
      </c>
      <c r="Z27" s="170">
        <f ca="1">'4'!Z27 * $AM24</f>
        <v>0</v>
      </c>
      <c r="AA27" s="170">
        <f ca="1">'4'!AA27 * $AM24</f>
        <v>0</v>
      </c>
      <c r="AB27" s="170">
        <f ca="1">'4'!AB27 * $AM24</f>
        <v>0</v>
      </c>
      <c r="AC27" s="170">
        <f ca="1">'4'!AC27 * $AM24</f>
        <v>0</v>
      </c>
      <c r="AD27" s="170">
        <f ca="1">'4'!AD27 * $AM24</f>
        <v>0</v>
      </c>
      <c r="AE27" s="170">
        <f ca="1">'4'!AE27 * $AM24</f>
        <v>0</v>
      </c>
      <c r="AF27" s="170">
        <f ca="1">'4'!AF27 * $AM24</f>
        <v>0</v>
      </c>
      <c r="AG27" s="170">
        <f ca="1">'4'!AG27 * $AM24</f>
        <v>0</v>
      </c>
      <c r="AH27" s="170">
        <f ca="1">'4'!AH27 * $AM24</f>
        <v>0</v>
      </c>
      <c r="AI27" s="170">
        <f ca="1">'4'!AI27 * $AM24</f>
        <v>0</v>
      </c>
      <c r="AJ27" s="170">
        <f ca="1">'4'!AJ27 * $AM24</f>
        <v>0</v>
      </c>
      <c r="AL27" s="256" t="s">
        <v>51</v>
      </c>
      <c r="AM27" s="257">
        <v>1</v>
      </c>
      <c r="AN27" s="384">
        <f ca="1">F27+NPV(SDN,G27:INDEX(G27:AJ27,PAL))</f>
        <v>0</v>
      </c>
    </row>
    <row r="28" spans="2:40" s="3" customFormat="1" ht="12.75" hidden="1">
      <c r="B28" s="65" t="s">
        <v>311</v>
      </c>
      <c r="C28" s="484" t="str">
        <f>IF(Kalba="EN",Data2!C53,Data2!B53)</f>
        <v>Kitos išlaidos</v>
      </c>
      <c r="D28" s="170">
        <f ca="1">F28+NPV(FDN,G28:INDEX(G28:AJ28,PAL))</f>
        <v>0</v>
      </c>
      <c r="E28" s="170">
        <f t="shared" ca="1" si="10"/>
        <v>0</v>
      </c>
      <c r="F28" s="170">
        <f ca="1">'4'!F28 * $AM25</f>
        <v>0</v>
      </c>
      <c r="G28" s="170">
        <f ca="1">'4'!G28 * $AM25</f>
        <v>0</v>
      </c>
      <c r="H28" s="170">
        <f ca="1">'4'!H28 * $AM25</f>
        <v>0</v>
      </c>
      <c r="I28" s="170">
        <f ca="1">'4'!I28 * $AM25</f>
        <v>0</v>
      </c>
      <c r="J28" s="170">
        <f ca="1">'4'!J28 * $AM25</f>
        <v>0</v>
      </c>
      <c r="K28" s="170">
        <f ca="1">'4'!K28 * $AM25</f>
        <v>0</v>
      </c>
      <c r="L28" s="170">
        <f ca="1">'4'!L28 * $AM25</f>
        <v>0</v>
      </c>
      <c r="M28" s="170">
        <f ca="1">'4'!M28 * $AM25</f>
        <v>0</v>
      </c>
      <c r="N28" s="170">
        <f ca="1">'4'!N28 * $AM25</f>
        <v>0</v>
      </c>
      <c r="O28" s="170">
        <f ca="1">'4'!O28 * $AM25</f>
        <v>0</v>
      </c>
      <c r="P28" s="170">
        <f ca="1">'4'!P28 * $AM25</f>
        <v>0</v>
      </c>
      <c r="Q28" s="170">
        <f ca="1">'4'!Q28 * $AM25</f>
        <v>0</v>
      </c>
      <c r="R28" s="170">
        <f ca="1">'4'!R28 * $AM25</f>
        <v>0</v>
      </c>
      <c r="S28" s="170">
        <f ca="1">'4'!S28 * $AM25</f>
        <v>0</v>
      </c>
      <c r="T28" s="170">
        <f ca="1">'4'!T28 * $AM25</f>
        <v>0</v>
      </c>
      <c r="U28" s="170">
        <f ca="1">'4'!U28 * $AM25</f>
        <v>0</v>
      </c>
      <c r="V28" s="170">
        <f ca="1">'4'!V28 * $AM25</f>
        <v>0</v>
      </c>
      <c r="W28" s="170">
        <f ca="1">'4'!W28 * $AM25</f>
        <v>0</v>
      </c>
      <c r="X28" s="170">
        <f ca="1">'4'!X28 * $AM25</f>
        <v>0</v>
      </c>
      <c r="Y28" s="170">
        <f ca="1">'4'!Y28 * $AM25</f>
        <v>0</v>
      </c>
      <c r="Z28" s="170">
        <f ca="1">'4'!Z28 * $AM25</f>
        <v>0</v>
      </c>
      <c r="AA28" s="170">
        <f ca="1">'4'!AA28 * $AM25</f>
        <v>0</v>
      </c>
      <c r="AB28" s="170">
        <f ca="1">'4'!AB28 * $AM25</f>
        <v>0</v>
      </c>
      <c r="AC28" s="170">
        <f ca="1">'4'!AC28 * $AM25</f>
        <v>0</v>
      </c>
      <c r="AD28" s="170">
        <f ca="1">'4'!AD28 * $AM25</f>
        <v>0</v>
      </c>
      <c r="AE28" s="170">
        <f ca="1">'4'!AE28 * $AM25</f>
        <v>0</v>
      </c>
      <c r="AF28" s="170">
        <f ca="1">'4'!AF28 * $AM25</f>
        <v>0</v>
      </c>
      <c r="AG28" s="170">
        <f ca="1">'4'!AG28 * $AM25</f>
        <v>0</v>
      </c>
      <c r="AH28" s="170">
        <f ca="1">'4'!AH28 * $AM25</f>
        <v>0</v>
      </c>
      <c r="AI28" s="170">
        <f ca="1">'4'!AI28 * $AM25</f>
        <v>0</v>
      </c>
      <c r="AJ28" s="170">
        <f ca="1">'4'!AJ28 * $AM25</f>
        <v>0</v>
      </c>
      <c r="AL28" s="256" t="s">
        <v>52</v>
      </c>
      <c r="AM28" s="257">
        <v>1</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0"/>
        <v>0</v>
      </c>
      <c r="F29" s="170">
        <f ca="1">'4'!F29 * $AM26</f>
        <v>0</v>
      </c>
      <c r="G29" s="170">
        <f ca="1">'4'!G29 * $AM26</f>
        <v>0</v>
      </c>
      <c r="H29" s="170">
        <f ca="1">'4'!H29 * $AM26</f>
        <v>0</v>
      </c>
      <c r="I29" s="170">
        <f ca="1">'4'!I29 * $AM26</f>
        <v>0</v>
      </c>
      <c r="J29" s="170">
        <f ca="1">'4'!J29 * $AM26</f>
        <v>0</v>
      </c>
      <c r="K29" s="170">
        <f ca="1">'4'!K29 * $AM26</f>
        <v>0</v>
      </c>
      <c r="L29" s="170">
        <f ca="1">'4'!L29 * $AM26</f>
        <v>0</v>
      </c>
      <c r="M29" s="170">
        <f ca="1">'4'!M29 * $AM26</f>
        <v>0</v>
      </c>
      <c r="N29" s="170">
        <f ca="1">'4'!N29 * $AM26</f>
        <v>0</v>
      </c>
      <c r="O29" s="170">
        <f ca="1">'4'!O29 * $AM26</f>
        <v>0</v>
      </c>
      <c r="P29" s="170">
        <f ca="1">'4'!P29 * $AM26</f>
        <v>0</v>
      </c>
      <c r="Q29" s="170">
        <f ca="1">'4'!Q29 * $AM26</f>
        <v>0</v>
      </c>
      <c r="R29" s="170">
        <f ca="1">'4'!R29 * $AM26</f>
        <v>0</v>
      </c>
      <c r="S29" s="170">
        <f ca="1">'4'!S29 * $AM26</f>
        <v>0</v>
      </c>
      <c r="T29" s="170">
        <f ca="1">'4'!T29 * $AM26</f>
        <v>0</v>
      </c>
      <c r="U29" s="170">
        <f ca="1">'4'!U29 * $AM26</f>
        <v>0</v>
      </c>
      <c r="V29" s="170">
        <f ca="1">'4'!V29 * $AM26</f>
        <v>0</v>
      </c>
      <c r="W29" s="170">
        <f ca="1">'4'!W29 * $AM26</f>
        <v>0</v>
      </c>
      <c r="X29" s="170">
        <f ca="1">'4'!X29 * $AM26</f>
        <v>0</v>
      </c>
      <c r="Y29" s="170">
        <f ca="1">'4'!Y29 * $AM26</f>
        <v>0</v>
      </c>
      <c r="Z29" s="170">
        <f ca="1">'4'!Z29 * $AM26</f>
        <v>0</v>
      </c>
      <c r="AA29" s="170">
        <f ca="1">'4'!AA29 * $AM26</f>
        <v>0</v>
      </c>
      <c r="AB29" s="170">
        <f ca="1">'4'!AB29 * $AM26</f>
        <v>0</v>
      </c>
      <c r="AC29" s="170">
        <f ca="1">'4'!AC29 * $AM26</f>
        <v>0</v>
      </c>
      <c r="AD29" s="170">
        <f ca="1">'4'!AD29 * $AM26</f>
        <v>0</v>
      </c>
      <c r="AE29" s="170">
        <f ca="1">'4'!AE29 * $AM26</f>
        <v>0</v>
      </c>
      <c r="AF29" s="170">
        <f ca="1">'4'!AF29 * $AM26</f>
        <v>0</v>
      </c>
      <c r="AG29" s="170">
        <f ca="1">'4'!AG29 * $AM26</f>
        <v>0</v>
      </c>
      <c r="AH29" s="170">
        <f ca="1">'4'!AH29 * $AM26</f>
        <v>0</v>
      </c>
      <c r="AI29" s="170">
        <f ca="1">'4'!AI29 * $AM26</f>
        <v>0</v>
      </c>
      <c r="AJ29" s="170">
        <f ca="1">'4'!AJ29 * $AM26</f>
        <v>0</v>
      </c>
      <c r="AL29" s="256" t="s">
        <v>346</v>
      </c>
      <c r="AM29" s="257">
        <v>1</v>
      </c>
      <c r="AN29" s="384">
        <f ca="1">F29+NPV(SDN,G29:INDEX(G29:AJ29,PAL))</f>
        <v>0</v>
      </c>
    </row>
    <row r="30" spans="2:40" s="62" customFormat="1" ht="25.5">
      <c r="B30" s="5" t="s">
        <v>26</v>
      </c>
      <c r="C30" s="483" t="str">
        <f>IF(Kalba="EN",Data2!C55,Data2!B55)</f>
        <v>Mokesčiai (+ neigiama įtaka; - teigiama įtaka biudžeto lėšų srautams)</v>
      </c>
      <c r="D30" s="171">
        <f t="shared" ref="D30:T30" ca="1" si="11">ROUND(D31-SUM(D32:D33),0)</f>
        <v>0</v>
      </c>
      <c r="E30" s="171">
        <f t="shared" ca="1" si="11"/>
        <v>0</v>
      </c>
      <c r="F30" s="171">
        <f t="shared" ca="1" si="11"/>
        <v>0</v>
      </c>
      <c r="G30" s="171">
        <f t="shared" ca="1" si="11"/>
        <v>0</v>
      </c>
      <c r="H30" s="171">
        <f t="shared" ca="1" si="11"/>
        <v>0</v>
      </c>
      <c r="I30" s="171">
        <f t="shared" ca="1" si="11"/>
        <v>0</v>
      </c>
      <c r="J30" s="171">
        <f t="shared" ca="1" si="11"/>
        <v>0</v>
      </c>
      <c r="K30" s="171">
        <f t="shared" ca="1" si="11"/>
        <v>0</v>
      </c>
      <c r="L30" s="171">
        <f t="shared" ca="1" si="11"/>
        <v>0</v>
      </c>
      <c r="M30" s="171">
        <f t="shared" ca="1" si="11"/>
        <v>0</v>
      </c>
      <c r="N30" s="171">
        <f t="shared" ca="1" si="11"/>
        <v>0</v>
      </c>
      <c r="O30" s="171">
        <f t="shared" ca="1" si="11"/>
        <v>0</v>
      </c>
      <c r="P30" s="171">
        <f t="shared" ca="1" si="11"/>
        <v>0</v>
      </c>
      <c r="Q30" s="171">
        <f t="shared" ca="1" si="11"/>
        <v>0</v>
      </c>
      <c r="R30" s="171">
        <f t="shared" ca="1" si="11"/>
        <v>0</v>
      </c>
      <c r="S30" s="171">
        <f t="shared" ca="1" si="11"/>
        <v>0</v>
      </c>
      <c r="T30" s="171">
        <f t="shared" ca="1" si="11"/>
        <v>0</v>
      </c>
      <c r="U30" s="171">
        <f ca="1">ROUND(U31-SUM(U32:U33),0)</f>
        <v>0</v>
      </c>
      <c r="V30" s="171">
        <f ca="1">ROUND(V31-SUM(V32:V33),0)</f>
        <v>0</v>
      </c>
      <c r="W30" s="171">
        <f ca="1">ROUND(W31-SUM(W32:W33),0)</f>
        <v>0</v>
      </c>
      <c r="X30" s="171">
        <f ca="1">ROUND(X31-SUM(X32:X33),0)</f>
        <v>0</v>
      </c>
      <c r="Y30" s="171">
        <f ca="1">ROUND(Y31-SUM(Y32:Y33),0)</f>
        <v>0</v>
      </c>
      <c r="Z30" s="171">
        <f t="shared" ref="Z30:AJ30" ca="1" si="12">ROUND(Z31-SUM(Z32:Z33),0)</f>
        <v>0</v>
      </c>
      <c r="AA30" s="171">
        <f t="shared" ca="1" si="12"/>
        <v>0</v>
      </c>
      <c r="AB30" s="171">
        <f t="shared" ca="1" si="12"/>
        <v>0</v>
      </c>
      <c r="AC30" s="171">
        <f t="shared" ca="1" si="12"/>
        <v>0</v>
      </c>
      <c r="AD30" s="171">
        <f t="shared" ca="1" si="12"/>
        <v>0</v>
      </c>
      <c r="AE30" s="171">
        <f t="shared" ca="1" si="12"/>
        <v>0</v>
      </c>
      <c r="AF30" s="171">
        <f t="shared" ca="1" si="12"/>
        <v>0</v>
      </c>
      <c r="AG30" s="171">
        <f t="shared" ca="1" si="12"/>
        <v>0</v>
      </c>
      <c r="AH30" s="171">
        <f t="shared" ca="1" si="12"/>
        <v>0</v>
      </c>
      <c r="AI30" s="171">
        <f t="shared" ca="1" si="12"/>
        <v>0</v>
      </c>
      <c r="AJ30" s="171">
        <f t="shared" ca="1" si="12"/>
        <v>0</v>
      </c>
      <c r="AL30" s="256" t="s">
        <v>347</v>
      </c>
      <c r="AM30" s="257">
        <v>1</v>
      </c>
      <c r="AN30" s="383">
        <f ca="1">ROUND(AN31-SUM(AN32:AN33),0)</f>
        <v>0</v>
      </c>
    </row>
    <row r="31" spans="2:40" s="3" customFormat="1" ht="12.75" hidden="1">
      <c r="B31" s="65" t="s">
        <v>314</v>
      </c>
      <c r="C31" s="484" t="str">
        <f>IF(Kalba="EN",Data2!C56,Data2!B56)</f>
        <v>Bendra importo/pirkimo PVM suma</v>
      </c>
      <c r="D31" s="170">
        <f ca="1">F31+NPV(FDN,G31:INDEX(G31:AJ31,PAL))</f>
        <v>0</v>
      </c>
      <c r="E31" s="170">
        <f ca="1">SUMIF($F$5:$AJ$5,"&lt;="&amp;PAL,$F31:$AJ31)</f>
        <v>0</v>
      </c>
      <c r="F31" s="170">
        <f t="shared" ref="F31:T31" ca="1" si="13">SUMPRODUCT(F8:F15,Pirkimo_PVM)+SUMPRODUCT(F23:F28,Pirkimo_PVM_II)</f>
        <v>0</v>
      </c>
      <c r="G31" s="170">
        <f t="shared" ca="1" si="13"/>
        <v>0</v>
      </c>
      <c r="H31" s="170">
        <f t="shared" ca="1" si="13"/>
        <v>0</v>
      </c>
      <c r="I31" s="170">
        <f t="shared" ca="1" si="13"/>
        <v>0</v>
      </c>
      <c r="J31" s="170">
        <f t="shared" ca="1" si="13"/>
        <v>0</v>
      </c>
      <c r="K31" s="170">
        <f t="shared" ca="1" si="13"/>
        <v>0</v>
      </c>
      <c r="L31" s="170">
        <f t="shared" ca="1" si="13"/>
        <v>0</v>
      </c>
      <c r="M31" s="170">
        <f t="shared" ca="1" si="13"/>
        <v>0</v>
      </c>
      <c r="N31" s="170">
        <f t="shared" ca="1" si="13"/>
        <v>0</v>
      </c>
      <c r="O31" s="170">
        <f t="shared" ca="1" si="13"/>
        <v>0</v>
      </c>
      <c r="P31" s="170">
        <f t="shared" ca="1" si="13"/>
        <v>0</v>
      </c>
      <c r="Q31" s="170">
        <f t="shared" ca="1" si="13"/>
        <v>0</v>
      </c>
      <c r="R31" s="170">
        <f t="shared" ca="1" si="13"/>
        <v>0</v>
      </c>
      <c r="S31" s="170">
        <f t="shared" ca="1" si="13"/>
        <v>0</v>
      </c>
      <c r="T31" s="170">
        <f t="shared" ca="1" si="13"/>
        <v>0</v>
      </c>
      <c r="U31" s="170">
        <f ca="1">SUMPRODUCT(U8:U15,Pirkimo_PVM)+SUMPRODUCT(U23:U28,Pirkimo_PVM_II)</f>
        <v>0</v>
      </c>
      <c r="V31" s="170">
        <f ca="1">SUMPRODUCT(V8:V15,Pirkimo_PVM)+SUMPRODUCT(V23:V28,Pirkimo_PVM_II)</f>
        <v>0</v>
      </c>
      <c r="W31" s="170">
        <f ca="1">SUMPRODUCT(W8:W15,Pirkimo_PVM)+SUMPRODUCT(W23:W28,Pirkimo_PVM_II)</f>
        <v>0</v>
      </c>
      <c r="X31" s="170">
        <f ca="1">SUMPRODUCT(X8:X15,Pirkimo_PVM)+SUMPRODUCT(X23:X28,Pirkimo_PVM_II)</f>
        <v>0</v>
      </c>
      <c r="Y31" s="170">
        <f ca="1">SUMPRODUCT(Y8:Y15,Pirkimo_PVM)+SUMPRODUCT(Y23:Y28,Pirkimo_PVM_II)</f>
        <v>0</v>
      </c>
      <c r="Z31" s="170">
        <f t="shared" ref="Z31:AJ31" ca="1" si="14">SUMPRODUCT(Z8:Z15,Pirkimo_PVM)+SUMPRODUCT(Z23:Z28,Pirkimo_PVM_II)</f>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L31" s="256" t="s">
        <v>348</v>
      </c>
      <c r="AM31" s="257">
        <v>1</v>
      </c>
      <c r="AN31" s="384">
        <f ca="1">F31+NPV(SDN,G31:INDEX(G31:AJ31,PAL))</f>
        <v>0</v>
      </c>
    </row>
    <row r="32" spans="2:40" s="3" customFormat="1" ht="12.75" hidden="1">
      <c r="B32" s="65" t="s">
        <v>316</v>
      </c>
      <c r="C32" s="484" t="str">
        <f>IF(Kalba="EN",Data2!C57,Data2!B57)</f>
        <v>Bendra pardavimo PVM suma</v>
      </c>
      <c r="D32" s="170">
        <f ca="1">F32+NPV(FDN,G32:INDEX(G32:AJ32,PAL))</f>
        <v>0</v>
      </c>
      <c r="E32" s="170">
        <f ca="1">SUMIF($F$5:$AJ$5,"&lt;="&amp;PAL,$F32:$AJ32)</f>
        <v>0</v>
      </c>
      <c r="F32" s="170">
        <f t="shared" ref="F32:T32" ca="1" si="15">SUMPRODUCT(F18:F19,Pardavimo_PVM)</f>
        <v>0</v>
      </c>
      <c r="G32" s="170">
        <f t="shared" ca="1" si="15"/>
        <v>0</v>
      </c>
      <c r="H32" s="170">
        <f t="shared" ca="1" si="15"/>
        <v>0</v>
      </c>
      <c r="I32" s="170">
        <f t="shared" ca="1" si="15"/>
        <v>0</v>
      </c>
      <c r="J32" s="170">
        <f t="shared" ca="1" si="15"/>
        <v>0</v>
      </c>
      <c r="K32" s="170">
        <f t="shared" ca="1" si="15"/>
        <v>0</v>
      </c>
      <c r="L32" s="170">
        <f t="shared" ca="1" si="15"/>
        <v>0</v>
      </c>
      <c r="M32" s="170">
        <f t="shared" ca="1" si="15"/>
        <v>0</v>
      </c>
      <c r="N32" s="170">
        <f t="shared" ca="1" si="15"/>
        <v>0</v>
      </c>
      <c r="O32" s="170">
        <f t="shared" ca="1" si="15"/>
        <v>0</v>
      </c>
      <c r="P32" s="170">
        <f t="shared" ca="1" si="15"/>
        <v>0</v>
      </c>
      <c r="Q32" s="170">
        <f t="shared" ca="1" si="15"/>
        <v>0</v>
      </c>
      <c r="R32" s="170">
        <f t="shared" ca="1" si="15"/>
        <v>0</v>
      </c>
      <c r="S32" s="170">
        <f t="shared" ca="1" si="15"/>
        <v>0</v>
      </c>
      <c r="T32" s="170">
        <f t="shared" ca="1" si="15"/>
        <v>0</v>
      </c>
      <c r="U32" s="170">
        <f ca="1">SUMPRODUCT(U18:U19,Pardavimo_PVM)</f>
        <v>0</v>
      </c>
      <c r="V32" s="170">
        <f ca="1">SUMPRODUCT(V18:V19,Pardavimo_PVM)</f>
        <v>0</v>
      </c>
      <c r="W32" s="170">
        <f ca="1">SUMPRODUCT(W18:W19,Pardavimo_PVM)</f>
        <v>0</v>
      </c>
      <c r="X32" s="170">
        <f ca="1">SUMPRODUCT(X18:X19,Pardavimo_PVM)</f>
        <v>0</v>
      </c>
      <c r="Y32" s="170">
        <f ca="1">SUMPRODUCT(Y18:Y19,Pardavimo_PVM)</f>
        <v>0</v>
      </c>
      <c r="Z32" s="170">
        <f t="shared" ref="Z32:AJ32" ca="1" si="16">SUMPRODUCT(Z18:Z19,Pardavimo_PVM)</f>
        <v>0</v>
      </c>
      <c r="AA32" s="170">
        <f t="shared" ca="1" si="16"/>
        <v>0</v>
      </c>
      <c r="AB32" s="170">
        <f t="shared" ca="1" si="16"/>
        <v>0</v>
      </c>
      <c r="AC32" s="170">
        <f t="shared" ca="1" si="16"/>
        <v>0</v>
      </c>
      <c r="AD32" s="170">
        <f t="shared" ca="1" si="16"/>
        <v>0</v>
      </c>
      <c r="AE32" s="170">
        <f t="shared" ca="1" si="16"/>
        <v>0</v>
      </c>
      <c r="AF32" s="170">
        <f t="shared" ca="1" si="16"/>
        <v>0</v>
      </c>
      <c r="AG32" s="170">
        <f t="shared" ca="1" si="16"/>
        <v>0</v>
      </c>
      <c r="AH32" s="170">
        <f t="shared" ca="1" si="16"/>
        <v>0</v>
      </c>
      <c r="AI32" s="170">
        <f t="shared" ca="1" si="16"/>
        <v>0</v>
      </c>
      <c r="AJ32" s="170">
        <f t="shared" ca="1" si="16"/>
        <v>0</v>
      </c>
      <c r="AL32" s="256" t="s">
        <v>349</v>
      </c>
      <c r="AM32" s="257">
        <v>1</v>
      </c>
      <c r="AN32" s="384">
        <f ca="1">F32+NPV(SDN,G32:INDEX(G32:AJ32,PAL))</f>
        <v>0</v>
      </c>
    </row>
    <row r="33" spans="2:40"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L33" s="256" t="s">
        <v>350</v>
      </c>
      <c r="AM33" s="257">
        <v>1</v>
      </c>
      <c r="AN33" s="384">
        <f ca="1">F33+NPV(SDN,G33:INDEX(G33:AJ33,PAL))</f>
        <v>0</v>
      </c>
    </row>
    <row r="34" spans="2:40" s="62" customFormat="1" ht="12.75">
      <c r="B34" s="5" t="s">
        <v>28</v>
      </c>
      <c r="C34" s="483" t="str">
        <f>IF(Kalba="EN",Data2!C59,Data2!B59)</f>
        <v>Grynosios pajamos</v>
      </c>
      <c r="D34" s="171">
        <f ca="1">ROUND(SUM(D17)-SUM(D15,D22),0)</f>
        <v>0</v>
      </c>
      <c r="E34" s="63">
        <f t="shared" ref="E34:AJ34" ca="1" si="17">ROUND(SUM(E17)-SUM(E15,E22),0)</f>
        <v>0</v>
      </c>
      <c r="F34" s="171">
        <f t="shared" ca="1" si="17"/>
        <v>0</v>
      </c>
      <c r="G34" s="171">
        <f t="shared" ca="1" si="17"/>
        <v>0</v>
      </c>
      <c r="H34" s="171">
        <f t="shared" ca="1" si="17"/>
        <v>0</v>
      </c>
      <c r="I34" s="171">
        <f t="shared" ca="1" si="17"/>
        <v>0</v>
      </c>
      <c r="J34" s="171">
        <f t="shared" ca="1" si="17"/>
        <v>0</v>
      </c>
      <c r="K34" s="171">
        <f t="shared" ca="1" si="17"/>
        <v>0</v>
      </c>
      <c r="L34" s="171">
        <f t="shared" ca="1" si="17"/>
        <v>0</v>
      </c>
      <c r="M34" s="171">
        <f t="shared" ca="1" si="17"/>
        <v>0</v>
      </c>
      <c r="N34" s="171">
        <f t="shared" ca="1" si="17"/>
        <v>0</v>
      </c>
      <c r="O34" s="171">
        <f t="shared" ca="1" si="17"/>
        <v>0</v>
      </c>
      <c r="P34" s="171">
        <f t="shared" ca="1" si="17"/>
        <v>0</v>
      </c>
      <c r="Q34" s="171">
        <f t="shared" ca="1" si="17"/>
        <v>0</v>
      </c>
      <c r="R34" s="171">
        <f t="shared" ca="1" si="17"/>
        <v>0</v>
      </c>
      <c r="S34" s="171">
        <f t="shared" ca="1" si="17"/>
        <v>0</v>
      </c>
      <c r="T34" s="171">
        <f t="shared" ca="1" si="17"/>
        <v>0</v>
      </c>
      <c r="U34" s="171">
        <f t="shared" ca="1" si="17"/>
        <v>0</v>
      </c>
      <c r="V34" s="171">
        <f t="shared" ca="1" si="17"/>
        <v>0</v>
      </c>
      <c r="W34" s="171">
        <f t="shared" ca="1" si="17"/>
        <v>0</v>
      </c>
      <c r="X34" s="171">
        <f t="shared" ca="1" si="17"/>
        <v>0</v>
      </c>
      <c r="Y34" s="171">
        <f t="shared" ca="1" si="17"/>
        <v>0</v>
      </c>
      <c r="Z34" s="171">
        <f t="shared" ca="1" si="17"/>
        <v>0</v>
      </c>
      <c r="AA34" s="171">
        <f t="shared" ca="1" si="17"/>
        <v>0</v>
      </c>
      <c r="AB34" s="171">
        <f t="shared" ca="1" si="17"/>
        <v>0</v>
      </c>
      <c r="AC34" s="171">
        <f t="shared" ca="1" si="17"/>
        <v>0</v>
      </c>
      <c r="AD34" s="171">
        <f t="shared" ca="1" si="17"/>
        <v>0</v>
      </c>
      <c r="AE34" s="171">
        <f t="shared" ca="1" si="17"/>
        <v>0</v>
      </c>
      <c r="AF34" s="171">
        <f t="shared" ca="1" si="17"/>
        <v>0</v>
      </c>
      <c r="AG34" s="171">
        <f t="shared" ca="1" si="17"/>
        <v>0</v>
      </c>
      <c r="AH34" s="171">
        <f t="shared" ca="1" si="17"/>
        <v>0</v>
      </c>
      <c r="AI34" s="171">
        <f t="shared" ca="1" si="17"/>
        <v>0</v>
      </c>
      <c r="AJ34" s="171">
        <f t="shared" ca="1" si="17"/>
        <v>0</v>
      </c>
      <c r="AL34" s="256" t="s">
        <v>351</v>
      </c>
      <c r="AM34" s="257">
        <v>1</v>
      </c>
      <c r="AN34" s="383" t="e">
        <f ca="1">ROUND(SUM(AO17)-SUM(AO7,AO21),0)</f>
        <v>#VALUE!</v>
      </c>
    </row>
    <row r="35" spans="2:40" s="62" customFormat="1" ht="12.75">
      <c r="B35" s="67" t="s">
        <v>320</v>
      </c>
      <c r="C35" s="483" t="str">
        <f>IF(Kalba="EN",Data2!C60,Data2!B60)</f>
        <v>Finansavimas, iš viso</v>
      </c>
      <c r="D35" s="171">
        <f ca="1">SUM(D36,D41,D44)</f>
        <v>0</v>
      </c>
      <c r="E35" s="171">
        <f t="shared" ref="E35:T35" ca="1" si="18">SUM(E36,E41,E44)</f>
        <v>0</v>
      </c>
      <c r="F35" s="171">
        <f t="shared" ca="1" si="18"/>
        <v>0</v>
      </c>
      <c r="G35" s="171">
        <f t="shared" ca="1" si="18"/>
        <v>0</v>
      </c>
      <c r="H35" s="171">
        <f t="shared" ca="1" si="18"/>
        <v>0</v>
      </c>
      <c r="I35" s="171">
        <f t="shared" ca="1" si="18"/>
        <v>0</v>
      </c>
      <c r="J35" s="171">
        <f t="shared" ca="1" si="18"/>
        <v>0</v>
      </c>
      <c r="K35" s="171">
        <f t="shared" ca="1" si="18"/>
        <v>0</v>
      </c>
      <c r="L35" s="171">
        <f t="shared" ca="1" si="18"/>
        <v>0</v>
      </c>
      <c r="M35" s="171">
        <f t="shared" ca="1" si="18"/>
        <v>0</v>
      </c>
      <c r="N35" s="171">
        <f t="shared" ca="1" si="18"/>
        <v>0</v>
      </c>
      <c r="O35" s="171">
        <f t="shared" ca="1" si="18"/>
        <v>0</v>
      </c>
      <c r="P35" s="171">
        <f t="shared" ca="1" si="18"/>
        <v>0</v>
      </c>
      <c r="Q35" s="171">
        <f t="shared" ca="1" si="18"/>
        <v>0</v>
      </c>
      <c r="R35" s="171">
        <f t="shared" ca="1" si="18"/>
        <v>0</v>
      </c>
      <c r="S35" s="171">
        <f t="shared" ca="1" si="18"/>
        <v>0</v>
      </c>
      <c r="T35" s="171">
        <f t="shared" ca="1" si="18"/>
        <v>0</v>
      </c>
      <c r="U35" s="171">
        <f ca="1">SUM(U36,U41,U44)</f>
        <v>0</v>
      </c>
      <c r="V35" s="171">
        <f ca="1">SUM(V36,V41,V44)</f>
        <v>0</v>
      </c>
      <c r="W35" s="171">
        <f ca="1">SUM(W36,W41,W44)</f>
        <v>0</v>
      </c>
      <c r="X35" s="171">
        <f ca="1">SUM(X36,X41,X44)</f>
        <v>0</v>
      </c>
      <c r="Y35" s="171">
        <f ca="1">SUM(Y36,Y41,Y44)</f>
        <v>0</v>
      </c>
      <c r="Z35" s="171">
        <f t="shared" ref="Z35:AJ35" ca="1" si="19">SUM(Z36,Z41,Z44)</f>
        <v>0</v>
      </c>
      <c r="AA35" s="171">
        <f t="shared" ca="1" si="19"/>
        <v>0</v>
      </c>
      <c r="AB35" s="171">
        <f t="shared" ca="1" si="19"/>
        <v>0</v>
      </c>
      <c r="AC35" s="171">
        <f t="shared" ca="1" si="19"/>
        <v>0</v>
      </c>
      <c r="AD35" s="171">
        <f t="shared" ca="1" si="19"/>
        <v>0</v>
      </c>
      <c r="AE35" s="171">
        <f t="shared" ca="1" si="19"/>
        <v>0</v>
      </c>
      <c r="AF35" s="171">
        <f t="shared" ca="1" si="19"/>
        <v>0</v>
      </c>
      <c r="AG35" s="171">
        <f t="shared" ca="1" si="19"/>
        <v>0</v>
      </c>
      <c r="AH35" s="171">
        <f t="shared" ca="1" si="19"/>
        <v>0</v>
      </c>
      <c r="AI35" s="171">
        <f t="shared" ca="1" si="19"/>
        <v>0</v>
      </c>
      <c r="AJ35" s="171">
        <f t="shared" ca="1" si="19"/>
        <v>0</v>
      </c>
      <c r="AL35" s="256" t="s">
        <v>352</v>
      </c>
      <c r="AM35" s="257">
        <v>1</v>
      </c>
      <c r="AN35" s="383">
        <f>SUM(AO36,AO41,AO44)</f>
        <v>0</v>
      </c>
    </row>
    <row r="36" spans="2:40" s="62" customFormat="1" ht="13.5" hidden="1" thickBot="1">
      <c r="B36" s="67" t="s">
        <v>32</v>
      </c>
      <c r="C36" s="483" t="str">
        <f>IF(Kalba="EN",Data2!C61,Data2!B61)</f>
        <v>Prašomas finansavimas</v>
      </c>
      <c r="D36" s="171">
        <f ca="1">ROUND(SUM(D37:D40),0)</f>
        <v>0</v>
      </c>
      <c r="E36" s="171">
        <f ca="1">ROUND(SUM(E37:E40),0)</f>
        <v>0</v>
      </c>
      <c r="F36" s="171">
        <f t="shared" ref="F36:T36" ca="1" si="20">ROUND(SUM(F37:F40),0)</f>
        <v>0</v>
      </c>
      <c r="G36" s="171">
        <f t="shared" ca="1" si="20"/>
        <v>0</v>
      </c>
      <c r="H36" s="171">
        <f t="shared" ca="1" si="20"/>
        <v>0</v>
      </c>
      <c r="I36" s="171">
        <f t="shared" ca="1" si="20"/>
        <v>0</v>
      </c>
      <c r="J36" s="171">
        <f t="shared" ca="1" si="20"/>
        <v>0</v>
      </c>
      <c r="K36" s="171">
        <f t="shared" ca="1" si="20"/>
        <v>0</v>
      </c>
      <c r="L36" s="171">
        <f t="shared" ca="1" si="20"/>
        <v>0</v>
      </c>
      <c r="M36" s="171">
        <f t="shared" ca="1" si="20"/>
        <v>0</v>
      </c>
      <c r="N36" s="171">
        <f t="shared" ca="1" si="20"/>
        <v>0</v>
      </c>
      <c r="O36" s="171">
        <f t="shared" ca="1" si="20"/>
        <v>0</v>
      </c>
      <c r="P36" s="171">
        <f t="shared" ca="1" si="20"/>
        <v>0</v>
      </c>
      <c r="Q36" s="171">
        <f t="shared" ca="1" si="20"/>
        <v>0</v>
      </c>
      <c r="R36" s="171">
        <f t="shared" ca="1" si="20"/>
        <v>0</v>
      </c>
      <c r="S36" s="171">
        <f t="shared" ca="1" si="20"/>
        <v>0</v>
      </c>
      <c r="T36" s="171">
        <f t="shared" ca="1" si="20"/>
        <v>0</v>
      </c>
      <c r="U36" s="171">
        <f ca="1">ROUND(SUM(U37:U40),0)</f>
        <v>0</v>
      </c>
      <c r="V36" s="171">
        <f ca="1">ROUND(SUM(V37:V40),0)</f>
        <v>0</v>
      </c>
      <c r="W36" s="171">
        <f ca="1">ROUND(SUM(W37:W40),0)</f>
        <v>0</v>
      </c>
      <c r="X36" s="171">
        <f ca="1">ROUND(SUM(X37:X40),0)</f>
        <v>0</v>
      </c>
      <c r="Y36" s="171">
        <f ca="1">ROUND(SUM(Y37:Y40),0)</f>
        <v>0</v>
      </c>
      <c r="Z36" s="171">
        <f t="shared" ref="Z36:AJ36" ca="1" si="21">ROUND(SUM(Z37:Z40),0)</f>
        <v>0</v>
      </c>
      <c r="AA36" s="171">
        <f t="shared" ca="1" si="21"/>
        <v>0</v>
      </c>
      <c r="AB36" s="171">
        <f t="shared" ca="1" si="21"/>
        <v>0</v>
      </c>
      <c r="AC36" s="171">
        <f t="shared" ca="1" si="21"/>
        <v>0</v>
      </c>
      <c r="AD36" s="171">
        <f t="shared" ca="1" si="21"/>
        <v>0</v>
      </c>
      <c r="AE36" s="171">
        <f t="shared" ca="1" si="21"/>
        <v>0</v>
      </c>
      <c r="AF36" s="171">
        <f t="shared" ca="1" si="21"/>
        <v>0</v>
      </c>
      <c r="AG36" s="171">
        <f t="shared" ca="1" si="21"/>
        <v>0</v>
      </c>
      <c r="AH36" s="171">
        <f t="shared" ca="1" si="21"/>
        <v>0</v>
      </c>
      <c r="AI36" s="171">
        <f t="shared" ca="1" si="21"/>
        <v>0</v>
      </c>
      <c r="AJ36" s="171">
        <f t="shared" ca="1" si="21"/>
        <v>0</v>
      </c>
      <c r="AL36" s="258" t="s">
        <v>353</v>
      </c>
      <c r="AM36" s="259">
        <v>1</v>
      </c>
      <c r="AN36" s="383">
        <f ca="1">ROUND(SUM(AN37:AN40),0)</f>
        <v>0</v>
      </c>
    </row>
    <row r="37" spans="2:40"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27"/>
      <c r="AN37" s="384">
        <f ca="1">F37+NPV(SDN,G37:INDEX(G37:AJ37,PAL))</f>
        <v>0</v>
      </c>
    </row>
    <row r="38" spans="2:40"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27" t="s">
        <v>569</v>
      </c>
      <c r="AN38" s="384">
        <f ca="1">F38+NPV(SDN,G38:INDEX(G38:AJ38,PAL))</f>
        <v>0</v>
      </c>
    </row>
    <row r="39" spans="2:40"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27"/>
      <c r="AN39" s="384">
        <f ca="1">F39+NPV(SDN,G39:INDEX(G39:AJ39,PAL))</f>
        <v>0</v>
      </c>
    </row>
    <row r="40" spans="2:40"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27"/>
      <c r="AN40" s="384">
        <f ca="1">F40+NPV(SDN,G40:INDEX(G40:AJ40,PAL))</f>
        <v>0</v>
      </c>
    </row>
    <row r="41" spans="2:40" s="62" customFormat="1" ht="12.75" hidden="1">
      <c r="B41" s="67" t="s">
        <v>41</v>
      </c>
      <c r="C41" s="483" t="str">
        <f>IF(Kalba="EN",Data2!C66,Data2!B66)</f>
        <v>Nuosavos lėšos</v>
      </c>
      <c r="D41" s="171">
        <f ca="1">ROUND(SUM(D42:D43),0)</f>
        <v>0</v>
      </c>
      <c r="E41" s="171">
        <f ca="1">ROUND(SUM(E42:E43),0)</f>
        <v>0</v>
      </c>
      <c r="F41" s="171">
        <f t="shared" ref="F41:T41" ca="1" si="22">ROUND(SUM(F42:F43),0)</f>
        <v>0</v>
      </c>
      <c r="G41" s="171">
        <f t="shared" ca="1" si="22"/>
        <v>0</v>
      </c>
      <c r="H41" s="171">
        <f t="shared" ca="1" si="22"/>
        <v>0</v>
      </c>
      <c r="I41" s="171">
        <f t="shared" ca="1" si="22"/>
        <v>0</v>
      </c>
      <c r="J41" s="171">
        <f t="shared" ca="1" si="22"/>
        <v>0</v>
      </c>
      <c r="K41" s="171">
        <f t="shared" ca="1" si="22"/>
        <v>0</v>
      </c>
      <c r="L41" s="171">
        <f t="shared" ca="1" si="22"/>
        <v>0</v>
      </c>
      <c r="M41" s="171">
        <f t="shared" ca="1" si="22"/>
        <v>0</v>
      </c>
      <c r="N41" s="171">
        <f t="shared" ca="1" si="22"/>
        <v>0</v>
      </c>
      <c r="O41" s="171">
        <f t="shared" ca="1" si="22"/>
        <v>0</v>
      </c>
      <c r="P41" s="171">
        <f t="shared" ca="1" si="22"/>
        <v>0</v>
      </c>
      <c r="Q41" s="171">
        <f t="shared" ca="1" si="22"/>
        <v>0</v>
      </c>
      <c r="R41" s="171">
        <f t="shared" ca="1" si="22"/>
        <v>0</v>
      </c>
      <c r="S41" s="171">
        <f t="shared" ca="1" si="22"/>
        <v>0</v>
      </c>
      <c r="T41" s="171">
        <f t="shared" ca="1" si="22"/>
        <v>0</v>
      </c>
      <c r="U41" s="171">
        <f ca="1">ROUND(SUM(U42:U43),0)</f>
        <v>0</v>
      </c>
      <c r="V41" s="171">
        <f ca="1">ROUND(SUM(V42:V43),0)</f>
        <v>0</v>
      </c>
      <c r="W41" s="171">
        <f ca="1">ROUND(SUM(W42:W43),0)</f>
        <v>0</v>
      </c>
      <c r="X41" s="171">
        <f ca="1">ROUND(SUM(X42:X43),0)</f>
        <v>0</v>
      </c>
      <c r="Y41" s="171">
        <f ca="1">ROUND(SUM(Y42:Y43),0)</f>
        <v>0</v>
      </c>
      <c r="Z41" s="171">
        <f t="shared" ref="Z41:AJ41" ca="1" si="23">ROUND(SUM(Z42:Z43),0)</f>
        <v>0</v>
      </c>
      <c r="AA41" s="171">
        <f t="shared" ca="1" si="23"/>
        <v>0</v>
      </c>
      <c r="AB41" s="171">
        <f t="shared" ca="1" si="23"/>
        <v>0</v>
      </c>
      <c r="AC41" s="171">
        <f t="shared" ca="1" si="23"/>
        <v>0</v>
      </c>
      <c r="AD41" s="171">
        <f t="shared" ca="1" si="23"/>
        <v>0</v>
      </c>
      <c r="AE41" s="171">
        <f t="shared" ca="1" si="23"/>
        <v>0</v>
      </c>
      <c r="AF41" s="171">
        <f t="shared" ca="1" si="23"/>
        <v>0</v>
      </c>
      <c r="AG41" s="171">
        <f t="shared" ca="1" si="23"/>
        <v>0</v>
      </c>
      <c r="AH41" s="171">
        <f t="shared" ca="1" si="23"/>
        <v>0</v>
      </c>
      <c r="AI41" s="171">
        <f t="shared" ca="1" si="23"/>
        <v>0</v>
      </c>
      <c r="AJ41" s="171">
        <f t="shared" ca="1" si="23"/>
        <v>0</v>
      </c>
      <c r="AM41" s="149"/>
      <c r="AN41" s="383">
        <f ca="1">ROUND(SUM(AN42:AN43),0)</f>
        <v>0</v>
      </c>
    </row>
    <row r="42" spans="2:40"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27"/>
      <c r="AN42" s="384">
        <f ca="1">F42+NPV(SDN,G42:INDEX(G42:AJ42,PAL))</f>
        <v>0</v>
      </c>
    </row>
    <row r="43" spans="2:40"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27"/>
      <c r="AN43" s="384">
        <f ca="1">F43+NPV(SDN,G43:INDEX(G43:AJ43,PAL))</f>
        <v>0</v>
      </c>
    </row>
    <row r="44" spans="2:40" s="62" customFormat="1" ht="12.75" hidden="1">
      <c r="B44" s="67" t="s">
        <v>44</v>
      </c>
      <c r="C44" s="483" t="str">
        <f>IF(Kalba="EN",Data2!C69,Data2!B69)</f>
        <v>Paskolos</v>
      </c>
      <c r="D44" s="171">
        <f ca="1">ROUND(SUM(D45)-SUM(D46),0)</f>
        <v>0</v>
      </c>
      <c r="E44" s="171">
        <f ca="1">ROUND(SUM(E45)-SUM(E46),0)</f>
        <v>0</v>
      </c>
      <c r="F44" s="171">
        <f t="shared" ref="F44:T44" ca="1" si="24">ROUND(SUM(F45)-SUM(F46),0)</f>
        <v>0</v>
      </c>
      <c r="G44" s="171">
        <f t="shared" ca="1" si="24"/>
        <v>0</v>
      </c>
      <c r="H44" s="171">
        <f t="shared" ca="1" si="24"/>
        <v>0</v>
      </c>
      <c r="I44" s="171">
        <f t="shared" ca="1" si="24"/>
        <v>0</v>
      </c>
      <c r="J44" s="171">
        <f t="shared" ca="1" si="24"/>
        <v>0</v>
      </c>
      <c r="K44" s="171">
        <f t="shared" ca="1" si="24"/>
        <v>0</v>
      </c>
      <c r="L44" s="171">
        <f t="shared" ca="1" si="24"/>
        <v>0</v>
      </c>
      <c r="M44" s="171">
        <f t="shared" ca="1" si="24"/>
        <v>0</v>
      </c>
      <c r="N44" s="171">
        <f t="shared" ca="1" si="24"/>
        <v>0</v>
      </c>
      <c r="O44" s="171">
        <f t="shared" ca="1" si="24"/>
        <v>0</v>
      </c>
      <c r="P44" s="171">
        <f t="shared" ca="1" si="24"/>
        <v>0</v>
      </c>
      <c r="Q44" s="171">
        <f t="shared" ca="1" si="24"/>
        <v>0</v>
      </c>
      <c r="R44" s="171">
        <f t="shared" ca="1" si="24"/>
        <v>0</v>
      </c>
      <c r="S44" s="171">
        <f t="shared" ca="1" si="24"/>
        <v>0</v>
      </c>
      <c r="T44" s="171">
        <f t="shared" ca="1" si="24"/>
        <v>0</v>
      </c>
      <c r="U44" s="171">
        <f ca="1">ROUND(SUM(U45)-SUM(U46),0)</f>
        <v>0</v>
      </c>
      <c r="V44" s="171">
        <f ca="1">ROUND(SUM(V45)-SUM(V46),0)</f>
        <v>0</v>
      </c>
      <c r="W44" s="171">
        <f ca="1">ROUND(SUM(W45)-SUM(W46),0)</f>
        <v>0</v>
      </c>
      <c r="X44" s="171">
        <f ca="1">ROUND(SUM(X45)-SUM(X46),0)</f>
        <v>0</v>
      </c>
      <c r="Y44" s="171">
        <f ca="1">ROUND(SUM(Y45)-SUM(Y46),0)</f>
        <v>0</v>
      </c>
      <c r="Z44" s="171">
        <f t="shared" ref="Z44:AJ44" ca="1" si="25">ROUND(SUM(Z45)-SUM(Z46),0)</f>
        <v>0</v>
      </c>
      <c r="AA44" s="171">
        <f t="shared" ca="1" si="25"/>
        <v>0</v>
      </c>
      <c r="AB44" s="171">
        <f t="shared" ca="1" si="25"/>
        <v>0</v>
      </c>
      <c r="AC44" s="171">
        <f t="shared" ca="1" si="25"/>
        <v>0</v>
      </c>
      <c r="AD44" s="171">
        <f t="shared" ca="1" si="25"/>
        <v>0</v>
      </c>
      <c r="AE44" s="171">
        <f t="shared" ca="1" si="25"/>
        <v>0</v>
      </c>
      <c r="AF44" s="171">
        <f t="shared" ca="1" si="25"/>
        <v>0</v>
      </c>
      <c r="AG44" s="171">
        <f t="shared" ca="1" si="25"/>
        <v>0</v>
      </c>
      <c r="AH44" s="171">
        <f t="shared" ca="1" si="25"/>
        <v>0</v>
      </c>
      <c r="AI44" s="171">
        <f t="shared" ca="1" si="25"/>
        <v>0</v>
      </c>
      <c r="AJ44" s="171">
        <f t="shared" ca="1" si="25"/>
        <v>0</v>
      </c>
      <c r="AM44" s="149"/>
      <c r="AN44" s="383">
        <f ca="1">ROUND(SUM(AN45)-SUM(AN46),0)</f>
        <v>0</v>
      </c>
    </row>
    <row r="45" spans="2:40"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27"/>
      <c r="AN45" s="384">
        <f ca="1">F45+NPV(SDN,G45:INDEX(G45:AJ45,PAL))</f>
        <v>0</v>
      </c>
    </row>
    <row r="46" spans="2:40"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27"/>
      <c r="AN46" s="384">
        <f ca="1">F46+NPV(SDN,G46:INDEX(G46:AJ46,PAL))</f>
        <v>0</v>
      </c>
    </row>
    <row r="47" spans="2:40" s="62" customFormat="1" ht="12.75">
      <c r="B47" s="67" t="s">
        <v>49</v>
      </c>
      <c r="C47" s="483" t="str">
        <f>IF(Kalba="EN",Data2!C72,Data2!B72)</f>
        <v>Socialinio ekonominio (SE) poveikio finansinė išraiška</v>
      </c>
      <c r="D47" s="171">
        <f t="shared" ref="D47:T47" ca="1" si="26">SUM(D48)-SUM(D56)</f>
        <v>0</v>
      </c>
      <c r="E47" s="171">
        <f t="shared" ca="1" si="26"/>
        <v>0</v>
      </c>
      <c r="F47" s="171">
        <f t="shared" ca="1" si="26"/>
        <v>0</v>
      </c>
      <c r="G47" s="171">
        <f t="shared" ca="1" si="26"/>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ca="1">SUM(U48)-SUM(U56)</f>
        <v>0</v>
      </c>
      <c r="V47" s="171">
        <f ca="1">SUM(V48)-SUM(V56)</f>
        <v>0</v>
      </c>
      <c r="W47" s="171">
        <f ca="1">SUM(W48)-SUM(W56)</f>
        <v>0</v>
      </c>
      <c r="X47" s="171">
        <f ca="1">SUM(X48)-SUM(X56)</f>
        <v>0</v>
      </c>
      <c r="Y47" s="171">
        <f ca="1">SUM(Y48)-SUM(Y56)</f>
        <v>0</v>
      </c>
      <c r="Z47" s="171">
        <f t="shared" ref="Z47:AJ47" ca="1" si="27">SUM(Z48)-SUM(Z56)</f>
        <v>0</v>
      </c>
      <c r="AA47" s="171">
        <f t="shared" ca="1" si="27"/>
        <v>0</v>
      </c>
      <c r="AB47" s="171">
        <f t="shared" ca="1" si="27"/>
        <v>0</v>
      </c>
      <c r="AC47" s="171">
        <f t="shared" ca="1" si="27"/>
        <v>0</v>
      </c>
      <c r="AD47" s="171">
        <f t="shared" ca="1" si="27"/>
        <v>0</v>
      </c>
      <c r="AE47" s="171">
        <f t="shared" ca="1" si="27"/>
        <v>0</v>
      </c>
      <c r="AF47" s="171">
        <f t="shared" ca="1" si="27"/>
        <v>0</v>
      </c>
      <c r="AG47" s="171">
        <f t="shared" ca="1" si="27"/>
        <v>0</v>
      </c>
      <c r="AH47" s="171">
        <f t="shared" ca="1" si="27"/>
        <v>0</v>
      </c>
      <c r="AI47" s="171">
        <f t="shared" ca="1" si="27"/>
        <v>0</v>
      </c>
      <c r="AJ47" s="171">
        <f t="shared" ca="1" si="27"/>
        <v>0</v>
      </c>
      <c r="AM47" s="149"/>
      <c r="AN47" s="383">
        <f ca="1">SUM(AN48)-SUM(AN56)</f>
        <v>0</v>
      </c>
    </row>
    <row r="48" spans="2:40" s="62" customFormat="1" ht="12.75" hidden="1">
      <c r="B48" s="67" t="s">
        <v>50</v>
      </c>
      <c r="C48" s="483" t="str">
        <f>IF(Kalba="EN",Data2!C73,Data2!B73)</f>
        <v>SE nauda</v>
      </c>
      <c r="D48" s="171">
        <f t="shared" ref="D48:T48" ca="1" si="28">ROUND(SUM(D49:D55),0)</f>
        <v>0</v>
      </c>
      <c r="E48" s="171">
        <f t="shared" ca="1" si="28"/>
        <v>0</v>
      </c>
      <c r="F48" s="171">
        <f t="shared" ca="1" si="28"/>
        <v>0</v>
      </c>
      <c r="G48" s="171">
        <f t="shared" ca="1" si="28"/>
        <v>0</v>
      </c>
      <c r="H48" s="171">
        <f t="shared" ca="1" si="28"/>
        <v>0</v>
      </c>
      <c r="I48" s="171">
        <f t="shared" ca="1" si="28"/>
        <v>0</v>
      </c>
      <c r="J48" s="171">
        <f t="shared" ca="1" si="28"/>
        <v>0</v>
      </c>
      <c r="K48" s="171">
        <f t="shared" ca="1" si="28"/>
        <v>0</v>
      </c>
      <c r="L48" s="171">
        <f t="shared" ca="1" si="28"/>
        <v>0</v>
      </c>
      <c r="M48" s="171">
        <f t="shared" ca="1" si="28"/>
        <v>0</v>
      </c>
      <c r="N48" s="171">
        <f t="shared" ca="1" si="28"/>
        <v>0</v>
      </c>
      <c r="O48" s="171">
        <f t="shared" ca="1" si="28"/>
        <v>0</v>
      </c>
      <c r="P48" s="171">
        <f t="shared" ca="1" si="28"/>
        <v>0</v>
      </c>
      <c r="Q48" s="171">
        <f t="shared" ca="1" si="28"/>
        <v>0</v>
      </c>
      <c r="R48" s="171">
        <f t="shared" ca="1" si="28"/>
        <v>0</v>
      </c>
      <c r="S48" s="171">
        <f t="shared" ca="1" si="28"/>
        <v>0</v>
      </c>
      <c r="T48" s="171">
        <f t="shared" ca="1" si="28"/>
        <v>0</v>
      </c>
      <c r="U48" s="171">
        <f ca="1">ROUND(SUM(U49:U55),0)</f>
        <v>0</v>
      </c>
      <c r="V48" s="171">
        <f ca="1">ROUND(SUM(V49:V55),0)</f>
        <v>0</v>
      </c>
      <c r="W48" s="171">
        <f ca="1">ROUND(SUM(W49:W55),0)</f>
        <v>0</v>
      </c>
      <c r="X48" s="171">
        <f ca="1">ROUND(SUM(X49:X55),0)</f>
        <v>0</v>
      </c>
      <c r="Y48" s="171">
        <f ca="1">ROUND(SUM(Y49:Y55),0)</f>
        <v>0</v>
      </c>
      <c r="Z48" s="171">
        <f t="shared" ref="Z48:AJ48" ca="1" si="29">ROUND(SUM(Z49:Z55),0)</f>
        <v>0</v>
      </c>
      <c r="AA48" s="171">
        <f t="shared" ca="1" si="29"/>
        <v>0</v>
      </c>
      <c r="AB48" s="171">
        <f t="shared" ca="1" si="29"/>
        <v>0</v>
      </c>
      <c r="AC48" s="171">
        <f t="shared" ca="1" si="29"/>
        <v>0</v>
      </c>
      <c r="AD48" s="171">
        <f t="shared" ca="1" si="29"/>
        <v>0</v>
      </c>
      <c r="AE48" s="171">
        <f t="shared" ca="1" si="29"/>
        <v>0</v>
      </c>
      <c r="AF48" s="171">
        <f t="shared" ca="1" si="29"/>
        <v>0</v>
      </c>
      <c r="AG48" s="171">
        <f t="shared" ca="1" si="29"/>
        <v>0</v>
      </c>
      <c r="AH48" s="171">
        <f t="shared" ca="1" si="29"/>
        <v>0</v>
      </c>
      <c r="AI48" s="171">
        <f t="shared" ca="1" si="29"/>
        <v>0</v>
      </c>
      <c r="AJ48" s="171">
        <f t="shared" ca="1" si="29"/>
        <v>0</v>
      </c>
      <c r="AM48" s="149"/>
      <c r="AN48" s="383">
        <f ca="1">ROUND(SUM(AN49:AN55),0)</f>
        <v>0</v>
      </c>
    </row>
    <row r="49" spans="2:40" s="3" customFormat="1" ht="12.75" hidden="1">
      <c r="B49" s="65" t="s">
        <v>51</v>
      </c>
      <c r="C49" s="485" t="str">
        <f>IF(Kalba="EN",Data2!C$75,Data2!B$75)</f>
        <v>bendra SE naudos komponеntų finansinė išraiška</v>
      </c>
      <c r="D49" s="170">
        <f ca="1">F49+NPV(SDN,G49:INDEX(G49:AJ49,PAL))</f>
        <v>0</v>
      </c>
      <c r="E49" s="170">
        <f t="shared" ref="E49:E55" ca="1" si="30">SUMIF($F$5:$AJ$5,"&lt;="&amp;PAL,$F49:$AJ49)</f>
        <v>0</v>
      </c>
      <c r="F49" s="170">
        <f ca="1">'4'!F49 * $AM27</f>
        <v>0</v>
      </c>
      <c r="G49" s="170">
        <f ca="1">'4'!G49 * $AM27</f>
        <v>0</v>
      </c>
      <c r="H49" s="170">
        <f ca="1">'4'!H49 * $AM27</f>
        <v>0</v>
      </c>
      <c r="I49" s="170">
        <f ca="1">'4'!I49 * $AM27</f>
        <v>0</v>
      </c>
      <c r="J49" s="170">
        <f ca="1">'4'!J49 * $AM27</f>
        <v>0</v>
      </c>
      <c r="K49" s="170">
        <f ca="1">'4'!K49 * $AM27</f>
        <v>0</v>
      </c>
      <c r="L49" s="170">
        <f ca="1">'4'!L49 * $AM27</f>
        <v>0</v>
      </c>
      <c r="M49" s="170">
        <f ca="1">'4'!M49 * $AM27</f>
        <v>0</v>
      </c>
      <c r="N49" s="170">
        <f ca="1">'4'!N49 * $AM27</f>
        <v>0</v>
      </c>
      <c r="O49" s="170">
        <f ca="1">'4'!O49 * $AM27</f>
        <v>0</v>
      </c>
      <c r="P49" s="170">
        <f ca="1">'4'!P49 * $AM27</f>
        <v>0</v>
      </c>
      <c r="Q49" s="170">
        <f ca="1">'4'!Q49 * $AM27</f>
        <v>0</v>
      </c>
      <c r="R49" s="170">
        <f ca="1">'4'!R49 * $AM27</f>
        <v>0</v>
      </c>
      <c r="S49" s="170">
        <f ca="1">'4'!S49 * $AM27</f>
        <v>0</v>
      </c>
      <c r="T49" s="170">
        <f ca="1">'4'!T49 * $AM27</f>
        <v>0</v>
      </c>
      <c r="U49" s="170">
        <f ca="1">'4'!U49 * $AM27</f>
        <v>0</v>
      </c>
      <c r="V49" s="170">
        <f ca="1">'4'!V49 * $AM27</f>
        <v>0</v>
      </c>
      <c r="W49" s="170">
        <f ca="1">'4'!W49 * $AM27</f>
        <v>0</v>
      </c>
      <c r="X49" s="170">
        <f ca="1">'4'!X49 * $AM27</f>
        <v>0</v>
      </c>
      <c r="Y49" s="170">
        <f ca="1">'4'!Y49 * $AM27</f>
        <v>0</v>
      </c>
      <c r="Z49" s="170">
        <f ca="1">'4'!Z49 * $AM27</f>
        <v>0</v>
      </c>
      <c r="AA49" s="170">
        <f ca="1">'4'!AA49 * $AM27</f>
        <v>0</v>
      </c>
      <c r="AB49" s="170">
        <f ca="1">'4'!AB49 * $AM27</f>
        <v>0</v>
      </c>
      <c r="AC49" s="170">
        <f ca="1">'4'!AC49 * $AM27</f>
        <v>0</v>
      </c>
      <c r="AD49" s="170">
        <f ca="1">'4'!AD49 * $AM27</f>
        <v>0</v>
      </c>
      <c r="AE49" s="170">
        <f ca="1">'4'!AE49 * $AM27</f>
        <v>0</v>
      </c>
      <c r="AF49" s="170">
        <f ca="1">'4'!AF49 * $AM27</f>
        <v>0</v>
      </c>
      <c r="AG49" s="170">
        <f ca="1">'4'!AG49 * $AM27</f>
        <v>0</v>
      </c>
      <c r="AH49" s="170">
        <f ca="1">'4'!AH49 * $AM27</f>
        <v>0</v>
      </c>
      <c r="AI49" s="170">
        <f ca="1">'4'!AI49 * $AM27</f>
        <v>0</v>
      </c>
      <c r="AJ49" s="170">
        <f ca="1">'4'!AJ49 * $AM27</f>
        <v>0</v>
      </c>
      <c r="AN49" s="384">
        <f ca="1">F49+NPV(SDN,G49:INDEX(G49:AJ49,PAL))</f>
        <v>0</v>
      </c>
    </row>
    <row r="50" spans="2:40" s="3" customFormat="1" ht="12.75" hidden="1">
      <c r="B50" s="65" t="s">
        <v>52</v>
      </c>
      <c r="C50" s="485" t="str">
        <f>IF(Kalba="EN",Data2!C$75,Data2!B$75)</f>
        <v>bendra SE naudos komponеntų finansinė išraiška</v>
      </c>
      <c r="D50" s="170">
        <f ca="1">F50+NPV(SDN,G50:INDEX(G50:AJ50,PAL))</f>
        <v>0</v>
      </c>
      <c r="E50" s="170">
        <f t="shared" ca="1" si="30"/>
        <v>0</v>
      </c>
      <c r="F50" s="170">
        <f ca="1">'4'!F50 * $AM28</f>
        <v>0</v>
      </c>
      <c r="G50" s="170">
        <f ca="1">'4'!G50 * $AM28</f>
        <v>0</v>
      </c>
      <c r="H50" s="170">
        <f ca="1">'4'!H50 * $AM28</f>
        <v>0</v>
      </c>
      <c r="I50" s="170">
        <f ca="1">'4'!I50 * $AM28</f>
        <v>0</v>
      </c>
      <c r="J50" s="170">
        <f ca="1">'4'!J50 * $AM28</f>
        <v>0</v>
      </c>
      <c r="K50" s="170">
        <f ca="1">'4'!K50 * $AM28</f>
        <v>0</v>
      </c>
      <c r="L50" s="170">
        <f ca="1">'4'!L50 * $AM28</f>
        <v>0</v>
      </c>
      <c r="M50" s="170">
        <f ca="1">'4'!M50 * $AM28</f>
        <v>0</v>
      </c>
      <c r="N50" s="170">
        <f ca="1">'4'!N50 * $AM28</f>
        <v>0</v>
      </c>
      <c r="O50" s="170">
        <f ca="1">'4'!O50 * $AM28</f>
        <v>0</v>
      </c>
      <c r="P50" s="170">
        <f ca="1">'4'!P50 * $AM28</f>
        <v>0</v>
      </c>
      <c r="Q50" s="170">
        <f ca="1">'4'!Q50 * $AM28</f>
        <v>0</v>
      </c>
      <c r="R50" s="170">
        <f ca="1">'4'!R50 * $AM28</f>
        <v>0</v>
      </c>
      <c r="S50" s="170">
        <f ca="1">'4'!S50 * $AM28</f>
        <v>0</v>
      </c>
      <c r="T50" s="170">
        <f ca="1">'4'!T50 * $AM28</f>
        <v>0</v>
      </c>
      <c r="U50" s="170">
        <f ca="1">'4'!U50 * $AM28</f>
        <v>0</v>
      </c>
      <c r="V50" s="170">
        <f ca="1">'4'!V50 * $AM28</f>
        <v>0</v>
      </c>
      <c r="W50" s="170">
        <f ca="1">'4'!W50 * $AM28</f>
        <v>0</v>
      </c>
      <c r="X50" s="170">
        <f ca="1">'4'!X50 * $AM28</f>
        <v>0</v>
      </c>
      <c r="Y50" s="170">
        <f ca="1">'4'!Y50 * $AM28</f>
        <v>0</v>
      </c>
      <c r="Z50" s="170">
        <f ca="1">'4'!Z50 * $AM28</f>
        <v>0</v>
      </c>
      <c r="AA50" s="170">
        <f ca="1">'4'!AA50 * $AM28</f>
        <v>0</v>
      </c>
      <c r="AB50" s="170">
        <f ca="1">'4'!AB50 * $AM28</f>
        <v>0</v>
      </c>
      <c r="AC50" s="170">
        <f ca="1">'4'!AC50 * $AM28</f>
        <v>0</v>
      </c>
      <c r="AD50" s="170">
        <f ca="1">'4'!AD50 * $AM28</f>
        <v>0</v>
      </c>
      <c r="AE50" s="170">
        <f ca="1">'4'!AE50 * $AM28</f>
        <v>0</v>
      </c>
      <c r="AF50" s="170">
        <f ca="1">'4'!AF50 * $AM28</f>
        <v>0</v>
      </c>
      <c r="AG50" s="170">
        <f ca="1">'4'!AG50 * $AM28</f>
        <v>0</v>
      </c>
      <c r="AH50" s="170">
        <f ca="1">'4'!AH50 * $AM28</f>
        <v>0</v>
      </c>
      <c r="AI50" s="170">
        <f ca="1">'4'!AI50 * $AM28</f>
        <v>0</v>
      </c>
      <c r="AJ50" s="170">
        <f ca="1">'4'!AJ50 * $AM28</f>
        <v>0</v>
      </c>
      <c r="AN50" s="384">
        <f ca="1">F50+NPV(SDN,G50:INDEX(G50:AJ50,PAL))</f>
        <v>0</v>
      </c>
    </row>
    <row r="51" spans="2:40" s="3" customFormat="1" ht="12.75" hidden="1">
      <c r="B51" s="65" t="s">
        <v>346</v>
      </c>
      <c r="C51" s="485" t="str">
        <f>IF(Kalba="EN",Data2!C$75,Data2!B$75)</f>
        <v>bendra SE naudos komponеntų finansinė išraiška</v>
      </c>
      <c r="D51" s="170">
        <f ca="1">F51+NPV(SDN,G51:INDEX(G51:AJ51,PAL))</f>
        <v>0</v>
      </c>
      <c r="E51" s="170">
        <f t="shared" ca="1" si="30"/>
        <v>0</v>
      </c>
      <c r="F51" s="170">
        <f ca="1">'4'!F51 * $AM29</f>
        <v>0</v>
      </c>
      <c r="G51" s="170">
        <f ca="1">'4'!G51 * $AM29</f>
        <v>0</v>
      </c>
      <c r="H51" s="170">
        <f ca="1">'4'!H51 * $AM29</f>
        <v>0</v>
      </c>
      <c r="I51" s="170">
        <f ca="1">'4'!I51 * $AM29</f>
        <v>0</v>
      </c>
      <c r="J51" s="170">
        <f ca="1">'4'!J51 * $AM29</f>
        <v>0</v>
      </c>
      <c r="K51" s="170">
        <f ca="1">'4'!K51 * $AM29</f>
        <v>0</v>
      </c>
      <c r="L51" s="170">
        <f ca="1">'4'!L51 * $AM29</f>
        <v>0</v>
      </c>
      <c r="M51" s="170">
        <f ca="1">'4'!M51 * $AM29</f>
        <v>0</v>
      </c>
      <c r="N51" s="170">
        <f ca="1">'4'!N51 * $AM29</f>
        <v>0</v>
      </c>
      <c r="O51" s="170">
        <f ca="1">'4'!O51 * $AM29</f>
        <v>0</v>
      </c>
      <c r="P51" s="170">
        <f ca="1">'4'!P51 * $AM29</f>
        <v>0</v>
      </c>
      <c r="Q51" s="170">
        <f ca="1">'4'!Q51 * $AM29</f>
        <v>0</v>
      </c>
      <c r="R51" s="170">
        <f ca="1">'4'!R51 * $AM29</f>
        <v>0</v>
      </c>
      <c r="S51" s="170">
        <f ca="1">'4'!S51 * $AM29</f>
        <v>0</v>
      </c>
      <c r="T51" s="170">
        <f ca="1">'4'!T51 * $AM29</f>
        <v>0</v>
      </c>
      <c r="U51" s="170">
        <f ca="1">'4'!U51 * $AM29</f>
        <v>0</v>
      </c>
      <c r="V51" s="170">
        <f ca="1">'4'!V51 * $AM29</f>
        <v>0</v>
      </c>
      <c r="W51" s="170">
        <f ca="1">'4'!W51 * $AM29</f>
        <v>0</v>
      </c>
      <c r="X51" s="170">
        <f ca="1">'4'!X51 * $AM29</f>
        <v>0</v>
      </c>
      <c r="Y51" s="170">
        <f ca="1">'4'!Y51 * $AM29</f>
        <v>0</v>
      </c>
      <c r="Z51" s="170">
        <f ca="1">'4'!Z51 * $AM29</f>
        <v>0</v>
      </c>
      <c r="AA51" s="170">
        <f ca="1">'4'!AA51 * $AM29</f>
        <v>0</v>
      </c>
      <c r="AB51" s="170">
        <f ca="1">'4'!AB51 * $AM29</f>
        <v>0</v>
      </c>
      <c r="AC51" s="170">
        <f ca="1">'4'!AC51 * $AM29</f>
        <v>0</v>
      </c>
      <c r="AD51" s="170">
        <f ca="1">'4'!AD51 * $AM29</f>
        <v>0</v>
      </c>
      <c r="AE51" s="170">
        <f ca="1">'4'!AE51 * $AM29</f>
        <v>0</v>
      </c>
      <c r="AF51" s="170">
        <f ca="1">'4'!AF51 * $AM29</f>
        <v>0</v>
      </c>
      <c r="AG51" s="170">
        <f ca="1">'4'!AG51 * $AM29</f>
        <v>0</v>
      </c>
      <c r="AH51" s="170">
        <f ca="1">'4'!AH51 * $AM29</f>
        <v>0</v>
      </c>
      <c r="AI51" s="170">
        <f ca="1">'4'!AI51 * $AM29</f>
        <v>0</v>
      </c>
      <c r="AJ51" s="170">
        <f ca="1">'4'!AJ51 * $AM29</f>
        <v>0</v>
      </c>
      <c r="AN51" s="384">
        <f ca="1">F51+NPV(SDN,G51:INDEX(G51:AJ51,PAL))</f>
        <v>0</v>
      </c>
    </row>
    <row r="52" spans="2:40" s="3" customFormat="1" ht="12.75" hidden="1">
      <c r="B52" s="65" t="s">
        <v>347</v>
      </c>
      <c r="C52" s="485" t="str">
        <f>IF(Kalba="EN",Data2!C$75,Data2!B$75)</f>
        <v>bendra SE naudos komponеntų finansinė išraiška</v>
      </c>
      <c r="D52" s="170">
        <f ca="1">F52+NPV(SDN,G52:INDEX(G52:AJ52,PAL))</f>
        <v>0</v>
      </c>
      <c r="E52" s="170">
        <f t="shared" ca="1" si="30"/>
        <v>0</v>
      </c>
      <c r="F52" s="170">
        <f ca="1">'4'!F52 * $AM30</f>
        <v>0</v>
      </c>
      <c r="G52" s="170">
        <f ca="1">'4'!G52 * $AM30</f>
        <v>0</v>
      </c>
      <c r="H52" s="170">
        <f ca="1">'4'!H52 * $AM30</f>
        <v>0</v>
      </c>
      <c r="I52" s="170">
        <f ca="1">'4'!I52 * $AM30</f>
        <v>0</v>
      </c>
      <c r="J52" s="170">
        <f ca="1">'4'!J52 * $AM30</f>
        <v>0</v>
      </c>
      <c r="K52" s="170">
        <f ca="1">'4'!K52 * $AM30</f>
        <v>0</v>
      </c>
      <c r="L52" s="170">
        <f ca="1">'4'!L52 * $AM30</f>
        <v>0</v>
      </c>
      <c r="M52" s="170">
        <f ca="1">'4'!M52 * $AM30</f>
        <v>0</v>
      </c>
      <c r="N52" s="170">
        <f ca="1">'4'!N52 * $AM30</f>
        <v>0</v>
      </c>
      <c r="O52" s="170">
        <f ca="1">'4'!O52 * $AM30</f>
        <v>0</v>
      </c>
      <c r="P52" s="170">
        <f ca="1">'4'!P52 * $AM30</f>
        <v>0</v>
      </c>
      <c r="Q52" s="170">
        <f ca="1">'4'!Q52 * $AM30</f>
        <v>0</v>
      </c>
      <c r="R52" s="170">
        <f ca="1">'4'!R52 * $AM30</f>
        <v>0</v>
      </c>
      <c r="S52" s="170">
        <f ca="1">'4'!S52 * $AM30</f>
        <v>0</v>
      </c>
      <c r="T52" s="170">
        <f ca="1">'4'!T52 * $AM30</f>
        <v>0</v>
      </c>
      <c r="U52" s="170">
        <f ca="1">'4'!U52 * $AM30</f>
        <v>0</v>
      </c>
      <c r="V52" s="170">
        <f ca="1">'4'!V52 * $AM30</f>
        <v>0</v>
      </c>
      <c r="W52" s="170">
        <f ca="1">'4'!W52 * $AM30</f>
        <v>0</v>
      </c>
      <c r="X52" s="170">
        <f ca="1">'4'!X52 * $AM30</f>
        <v>0</v>
      </c>
      <c r="Y52" s="170">
        <f ca="1">'4'!Y52 * $AM30</f>
        <v>0</v>
      </c>
      <c r="Z52" s="170">
        <f ca="1">'4'!Z52 * $AM30</f>
        <v>0</v>
      </c>
      <c r="AA52" s="170">
        <f ca="1">'4'!AA52 * $AM30</f>
        <v>0</v>
      </c>
      <c r="AB52" s="170">
        <f ca="1">'4'!AB52 * $AM30</f>
        <v>0</v>
      </c>
      <c r="AC52" s="170">
        <f ca="1">'4'!AC52 * $AM30</f>
        <v>0</v>
      </c>
      <c r="AD52" s="170">
        <f ca="1">'4'!AD52 * $AM30</f>
        <v>0</v>
      </c>
      <c r="AE52" s="170">
        <f ca="1">'4'!AE52 * $AM30</f>
        <v>0</v>
      </c>
      <c r="AF52" s="170">
        <f ca="1">'4'!AF52 * $AM30</f>
        <v>0</v>
      </c>
      <c r="AG52" s="170">
        <f ca="1">'4'!AG52 * $AM30</f>
        <v>0</v>
      </c>
      <c r="AH52" s="170">
        <f ca="1">'4'!AH52 * $AM30</f>
        <v>0</v>
      </c>
      <c r="AI52" s="170">
        <f ca="1">'4'!AI52 * $AM30</f>
        <v>0</v>
      </c>
      <c r="AJ52" s="170">
        <f ca="1">'4'!AJ52 * $AM30</f>
        <v>0</v>
      </c>
      <c r="AN52" s="384">
        <f ca="1">F52+NPV(SDN,G52:INDEX(G52:AJ52,PAL))</f>
        <v>0</v>
      </c>
    </row>
    <row r="53" spans="2:40" s="3" customFormat="1" ht="12.75" hidden="1">
      <c r="B53" s="65" t="s">
        <v>348</v>
      </c>
      <c r="C53" s="485" t="str">
        <f>IF(Kalba="EN",Data2!C$75,Data2!B$75)</f>
        <v>bendra SE naudos komponеntų finansinė išraiška</v>
      </c>
      <c r="D53" s="170">
        <f ca="1">F53+NPV(SDN,G53:INDEX(G53:AJ53,PAL))</f>
        <v>0</v>
      </c>
      <c r="E53" s="170">
        <f t="shared" ca="1" si="30"/>
        <v>0</v>
      </c>
      <c r="F53" s="170">
        <f ca="1">'4'!F53 * $AM31</f>
        <v>0</v>
      </c>
      <c r="G53" s="170">
        <f ca="1">'4'!G53 * $AM31</f>
        <v>0</v>
      </c>
      <c r="H53" s="170">
        <f ca="1">'4'!H53 * $AM31</f>
        <v>0</v>
      </c>
      <c r="I53" s="170">
        <f ca="1">'4'!I53 * $AM31</f>
        <v>0</v>
      </c>
      <c r="J53" s="170">
        <f ca="1">'4'!J53 * $AM31</f>
        <v>0</v>
      </c>
      <c r="K53" s="170">
        <f ca="1">'4'!K53 * $AM31</f>
        <v>0</v>
      </c>
      <c r="L53" s="170">
        <f ca="1">'4'!L53 * $AM31</f>
        <v>0</v>
      </c>
      <c r="M53" s="170">
        <f ca="1">'4'!M53 * $AM31</f>
        <v>0</v>
      </c>
      <c r="N53" s="170">
        <f ca="1">'4'!N53 * $AM31</f>
        <v>0</v>
      </c>
      <c r="O53" s="170">
        <f ca="1">'4'!O53 * $AM31</f>
        <v>0</v>
      </c>
      <c r="P53" s="170">
        <f ca="1">'4'!P53 * $AM31</f>
        <v>0</v>
      </c>
      <c r="Q53" s="170">
        <f ca="1">'4'!Q53 * $AM31</f>
        <v>0</v>
      </c>
      <c r="R53" s="170">
        <f ca="1">'4'!R53 * $AM31</f>
        <v>0</v>
      </c>
      <c r="S53" s="170">
        <f ca="1">'4'!S53 * $AM31</f>
        <v>0</v>
      </c>
      <c r="T53" s="170">
        <f ca="1">'4'!T53 * $AM31</f>
        <v>0</v>
      </c>
      <c r="U53" s="170">
        <f ca="1">'4'!U53 * $AM31</f>
        <v>0</v>
      </c>
      <c r="V53" s="170">
        <f ca="1">'4'!V53 * $AM31</f>
        <v>0</v>
      </c>
      <c r="W53" s="170">
        <f ca="1">'4'!W53 * $AM31</f>
        <v>0</v>
      </c>
      <c r="X53" s="170">
        <f ca="1">'4'!X53 * $AM31</f>
        <v>0</v>
      </c>
      <c r="Y53" s="170">
        <f ca="1">'4'!Y53 * $AM31</f>
        <v>0</v>
      </c>
      <c r="Z53" s="170">
        <f ca="1">'4'!Z53 * $AM31</f>
        <v>0</v>
      </c>
      <c r="AA53" s="170">
        <f ca="1">'4'!AA53 * $AM31</f>
        <v>0</v>
      </c>
      <c r="AB53" s="170">
        <f ca="1">'4'!AB53 * $AM31</f>
        <v>0</v>
      </c>
      <c r="AC53" s="170">
        <f ca="1">'4'!AC53 * $AM31</f>
        <v>0</v>
      </c>
      <c r="AD53" s="170">
        <f ca="1">'4'!AD53 * $AM31</f>
        <v>0</v>
      </c>
      <c r="AE53" s="170">
        <f ca="1">'4'!AE53 * $AM31</f>
        <v>0</v>
      </c>
      <c r="AF53" s="170">
        <f ca="1">'4'!AF53 * $AM31</f>
        <v>0</v>
      </c>
      <c r="AG53" s="170">
        <f ca="1">'4'!AG53 * $AM31</f>
        <v>0</v>
      </c>
      <c r="AH53" s="170">
        <f ca="1">'4'!AH53 * $AM31</f>
        <v>0</v>
      </c>
      <c r="AI53" s="170">
        <f ca="1">'4'!AI53 * $AM31</f>
        <v>0</v>
      </c>
      <c r="AJ53" s="170">
        <f ca="1">'4'!AJ53 * $AM31</f>
        <v>0</v>
      </c>
      <c r="AN53" s="384">
        <f ca="1">F53+NPV(SDN,G53:INDEX(G53:AJ53,PAL))</f>
        <v>0</v>
      </c>
    </row>
    <row r="54" spans="2:40" s="3" customFormat="1" ht="12.75" hidden="1">
      <c r="B54" s="65" t="s">
        <v>349</v>
      </c>
      <c r="C54" s="485" t="str">
        <f>IF(Kalba="EN",Data2!C$75,Data2!B$75)</f>
        <v>bendra SE naudos komponеntų finansinė išraiška</v>
      </c>
      <c r="D54" s="170">
        <f ca="1">F54+NPV(SDN,G54:INDEX(G54:AJ54,PAL))</f>
        <v>0</v>
      </c>
      <c r="E54" s="170">
        <f t="shared" ca="1" si="30"/>
        <v>0</v>
      </c>
      <c r="F54" s="170">
        <f ca="1">'4'!F54 * $AM32</f>
        <v>0</v>
      </c>
      <c r="G54" s="170">
        <f ca="1">'4'!G54 * $AM32</f>
        <v>0</v>
      </c>
      <c r="H54" s="170">
        <f ca="1">'4'!H54 * $AM32</f>
        <v>0</v>
      </c>
      <c r="I54" s="170">
        <f ca="1">'4'!I54 * $AM32</f>
        <v>0</v>
      </c>
      <c r="J54" s="170">
        <f ca="1">'4'!J54 * $AM32</f>
        <v>0</v>
      </c>
      <c r="K54" s="170">
        <f ca="1">'4'!K54 * $AM32</f>
        <v>0</v>
      </c>
      <c r="L54" s="170">
        <f ca="1">'4'!L54 * $AM32</f>
        <v>0</v>
      </c>
      <c r="M54" s="170">
        <f ca="1">'4'!M54 * $AM32</f>
        <v>0</v>
      </c>
      <c r="N54" s="170">
        <f ca="1">'4'!N54 * $AM32</f>
        <v>0</v>
      </c>
      <c r="O54" s="170">
        <f ca="1">'4'!O54 * $AM32</f>
        <v>0</v>
      </c>
      <c r="P54" s="170">
        <f ca="1">'4'!P54 * $AM32</f>
        <v>0</v>
      </c>
      <c r="Q54" s="170">
        <f ca="1">'4'!Q54 * $AM32</f>
        <v>0</v>
      </c>
      <c r="R54" s="170">
        <f ca="1">'4'!R54 * $AM32</f>
        <v>0</v>
      </c>
      <c r="S54" s="170">
        <f ca="1">'4'!S54 * $AM32</f>
        <v>0</v>
      </c>
      <c r="T54" s="170">
        <f ca="1">'4'!T54 * $AM32</f>
        <v>0</v>
      </c>
      <c r="U54" s="170">
        <f ca="1">'4'!U54 * $AM32</f>
        <v>0</v>
      </c>
      <c r="V54" s="170">
        <f ca="1">'4'!V54 * $AM32</f>
        <v>0</v>
      </c>
      <c r="W54" s="170">
        <f ca="1">'4'!W54 * $AM32</f>
        <v>0</v>
      </c>
      <c r="X54" s="170">
        <f ca="1">'4'!X54 * $AM32</f>
        <v>0</v>
      </c>
      <c r="Y54" s="170">
        <f ca="1">'4'!Y54 * $AM32</f>
        <v>0</v>
      </c>
      <c r="Z54" s="170">
        <f ca="1">'4'!Z54 * $AM32</f>
        <v>0</v>
      </c>
      <c r="AA54" s="170">
        <f ca="1">'4'!AA54 * $AM32</f>
        <v>0</v>
      </c>
      <c r="AB54" s="170">
        <f ca="1">'4'!AB54 * $AM32</f>
        <v>0</v>
      </c>
      <c r="AC54" s="170">
        <f ca="1">'4'!AC54 * $AM32</f>
        <v>0</v>
      </c>
      <c r="AD54" s="170">
        <f ca="1">'4'!AD54 * $AM32</f>
        <v>0</v>
      </c>
      <c r="AE54" s="170">
        <f ca="1">'4'!AE54 * $AM32</f>
        <v>0</v>
      </c>
      <c r="AF54" s="170">
        <f ca="1">'4'!AF54 * $AM32</f>
        <v>0</v>
      </c>
      <c r="AG54" s="170">
        <f ca="1">'4'!AG54 * $AM32</f>
        <v>0</v>
      </c>
      <c r="AH54" s="170">
        <f ca="1">'4'!AH54 * $AM32</f>
        <v>0</v>
      </c>
      <c r="AI54" s="170">
        <f ca="1">'4'!AI54 * $AM32</f>
        <v>0</v>
      </c>
      <c r="AJ54" s="170">
        <f ca="1">'4'!AJ54 * $AM32</f>
        <v>0</v>
      </c>
      <c r="AN54" s="384">
        <f ca="1">F54+NPV(SDN,G54:INDEX(G54:AJ54,PAL))</f>
        <v>0</v>
      </c>
    </row>
    <row r="55" spans="2:40" s="3" customFormat="1" ht="12.75" hidden="1">
      <c r="B55" s="65" t="s">
        <v>350</v>
      </c>
      <c r="C55" s="485" t="str">
        <f>IF(Kalba="EN",Data2!C$75,Data2!B$75)</f>
        <v>bendra SE naudos komponеntų finansinė išraiška</v>
      </c>
      <c r="D55" s="170">
        <f ca="1">F55+NPV(SDN,G55:INDEX(G55:AJ55,PAL))</f>
        <v>0</v>
      </c>
      <c r="E55" s="170">
        <f t="shared" ca="1" si="30"/>
        <v>0</v>
      </c>
      <c r="F55" s="170">
        <f ca="1">'4'!F55 * $AM33</f>
        <v>0</v>
      </c>
      <c r="G55" s="170">
        <f ca="1">'4'!G55 * $AM33</f>
        <v>0</v>
      </c>
      <c r="H55" s="170">
        <f ca="1">'4'!H55 * $AM33</f>
        <v>0</v>
      </c>
      <c r="I55" s="170">
        <f ca="1">'4'!I55 * $AM33</f>
        <v>0</v>
      </c>
      <c r="J55" s="170">
        <f ca="1">'4'!J55 * $AM33</f>
        <v>0</v>
      </c>
      <c r="K55" s="170">
        <f ca="1">'4'!K55 * $AM33</f>
        <v>0</v>
      </c>
      <c r="L55" s="170">
        <f ca="1">'4'!L55 * $AM33</f>
        <v>0</v>
      </c>
      <c r="M55" s="170">
        <f ca="1">'4'!M55 * $AM33</f>
        <v>0</v>
      </c>
      <c r="N55" s="170">
        <f ca="1">'4'!N55 * $AM33</f>
        <v>0</v>
      </c>
      <c r="O55" s="170">
        <f ca="1">'4'!O55 * $AM33</f>
        <v>0</v>
      </c>
      <c r="P55" s="170">
        <f ca="1">'4'!P55 * $AM33</f>
        <v>0</v>
      </c>
      <c r="Q55" s="170">
        <f ca="1">'4'!Q55 * $AM33</f>
        <v>0</v>
      </c>
      <c r="R55" s="170">
        <f ca="1">'4'!R55 * $AM33</f>
        <v>0</v>
      </c>
      <c r="S55" s="170">
        <f ca="1">'4'!S55 * $AM33</f>
        <v>0</v>
      </c>
      <c r="T55" s="170">
        <f ca="1">'4'!T55 * $AM33</f>
        <v>0</v>
      </c>
      <c r="U55" s="170">
        <f ca="1">'4'!U55 * $AM33</f>
        <v>0</v>
      </c>
      <c r="V55" s="170">
        <f ca="1">'4'!V55 * $AM33</f>
        <v>0</v>
      </c>
      <c r="W55" s="170">
        <f ca="1">'4'!W55 * $AM33</f>
        <v>0</v>
      </c>
      <c r="X55" s="170">
        <f ca="1">'4'!X55 * $AM33</f>
        <v>0</v>
      </c>
      <c r="Y55" s="170">
        <f ca="1">'4'!Y55 * $AM33</f>
        <v>0</v>
      </c>
      <c r="Z55" s="170">
        <f ca="1">'4'!Z55 * $AM33</f>
        <v>0</v>
      </c>
      <c r="AA55" s="170">
        <f ca="1">'4'!AA55 * $AM33</f>
        <v>0</v>
      </c>
      <c r="AB55" s="170">
        <f ca="1">'4'!AB55 * $AM33</f>
        <v>0</v>
      </c>
      <c r="AC55" s="170">
        <f ca="1">'4'!AC55 * $AM33</f>
        <v>0</v>
      </c>
      <c r="AD55" s="170">
        <f ca="1">'4'!AD55 * $AM33</f>
        <v>0</v>
      </c>
      <c r="AE55" s="170">
        <f ca="1">'4'!AE55 * $AM33</f>
        <v>0</v>
      </c>
      <c r="AF55" s="170">
        <f ca="1">'4'!AF55 * $AM33</f>
        <v>0</v>
      </c>
      <c r="AG55" s="170">
        <f ca="1">'4'!AG55 * $AM33</f>
        <v>0</v>
      </c>
      <c r="AH55" s="170">
        <f ca="1">'4'!AH55 * $AM33</f>
        <v>0</v>
      </c>
      <c r="AI55" s="170">
        <f ca="1">'4'!AI55 * $AM33</f>
        <v>0</v>
      </c>
      <c r="AJ55" s="170">
        <f ca="1">'4'!AJ55 * $AM33</f>
        <v>0</v>
      </c>
      <c r="AN55" s="384">
        <f ca="1">F55+NPV(SDN,G55:INDEX(G55:AJ55,PAL))</f>
        <v>0</v>
      </c>
    </row>
    <row r="56" spans="2:40" s="3" customFormat="1" ht="12.75" hidden="1">
      <c r="B56" s="67" t="s">
        <v>53</v>
      </c>
      <c r="C56" s="181" t="str">
        <f>IF(Kalba="EN",Data2!C76,Data2!B76)</f>
        <v>SE žala</v>
      </c>
      <c r="D56" s="171">
        <f t="shared" ref="D56:T56" ca="1" si="31">ROUND(SUM(D57:D59),0)</f>
        <v>0</v>
      </c>
      <c r="E56" s="171">
        <f t="shared" ca="1" si="31"/>
        <v>0</v>
      </c>
      <c r="F56" s="171">
        <f t="shared" ca="1" si="31"/>
        <v>0</v>
      </c>
      <c r="G56" s="171">
        <f t="shared" ca="1" si="31"/>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ca="1">ROUND(SUM(U57:U59),0)</f>
        <v>0</v>
      </c>
      <c r="V56" s="171">
        <f ca="1">ROUND(SUM(V57:V59),0)</f>
        <v>0</v>
      </c>
      <c r="W56" s="171">
        <f ca="1">ROUND(SUM(W57:W59),0)</f>
        <v>0</v>
      </c>
      <c r="X56" s="171">
        <f ca="1">ROUND(SUM(X57:X59),0)</f>
        <v>0</v>
      </c>
      <c r="Y56" s="171">
        <f ca="1">ROUND(SUM(Y57:Y59),0)</f>
        <v>0</v>
      </c>
      <c r="Z56" s="171">
        <f t="shared" ref="Z56:AJ56" ca="1" si="32">ROUND(SUM(Z57:Z59),0)</f>
        <v>0</v>
      </c>
      <c r="AA56" s="171">
        <f t="shared" ca="1" si="32"/>
        <v>0</v>
      </c>
      <c r="AB56" s="171">
        <f t="shared" ca="1" si="32"/>
        <v>0</v>
      </c>
      <c r="AC56" s="171">
        <f t="shared" ca="1" si="32"/>
        <v>0</v>
      </c>
      <c r="AD56" s="171">
        <f t="shared" ca="1" si="32"/>
        <v>0</v>
      </c>
      <c r="AE56" s="171">
        <f t="shared" ca="1" si="32"/>
        <v>0</v>
      </c>
      <c r="AF56" s="171">
        <f t="shared" ca="1" si="32"/>
        <v>0</v>
      </c>
      <c r="AG56" s="171">
        <f t="shared" ca="1" si="32"/>
        <v>0</v>
      </c>
      <c r="AH56" s="171">
        <f t="shared" ca="1" si="32"/>
        <v>0</v>
      </c>
      <c r="AI56" s="171">
        <f t="shared" ca="1" si="32"/>
        <v>0</v>
      </c>
      <c r="AJ56" s="171">
        <f t="shared" ca="1" si="32"/>
        <v>0</v>
      </c>
      <c r="AM56" s="27"/>
      <c r="AN56" s="383">
        <f ca="1">ROUND(SUM(AN57:AN59),0)</f>
        <v>0</v>
      </c>
    </row>
    <row r="57" spans="2:40"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$AM34</f>
        <v>0</v>
      </c>
      <c r="G57" s="170">
        <f ca="1">'4'!G57 * $AM34</f>
        <v>0</v>
      </c>
      <c r="H57" s="170">
        <f ca="1">'4'!H57 * $AM34</f>
        <v>0</v>
      </c>
      <c r="I57" s="170">
        <f ca="1">'4'!I57 * $AM34</f>
        <v>0</v>
      </c>
      <c r="J57" s="170">
        <f ca="1">'4'!J57 * $AM34</f>
        <v>0</v>
      </c>
      <c r="K57" s="170">
        <f ca="1">'4'!K57 * $AM34</f>
        <v>0</v>
      </c>
      <c r="L57" s="170">
        <f ca="1">'4'!L57 * $AM34</f>
        <v>0</v>
      </c>
      <c r="M57" s="170">
        <f ca="1">'4'!M57 * $AM34</f>
        <v>0</v>
      </c>
      <c r="N57" s="170">
        <f ca="1">'4'!N57 * $AM34</f>
        <v>0</v>
      </c>
      <c r="O57" s="170">
        <f ca="1">'4'!O57 * $AM34</f>
        <v>0</v>
      </c>
      <c r="P57" s="170">
        <f ca="1">'4'!P57 * $AM34</f>
        <v>0</v>
      </c>
      <c r="Q57" s="170">
        <f ca="1">'4'!Q57 * $AM34</f>
        <v>0</v>
      </c>
      <c r="R57" s="170">
        <f ca="1">'4'!R57 * $AM34</f>
        <v>0</v>
      </c>
      <c r="S57" s="170">
        <f ca="1">'4'!S57 * $AM34</f>
        <v>0</v>
      </c>
      <c r="T57" s="170">
        <f ca="1">'4'!T57 * $AM34</f>
        <v>0</v>
      </c>
      <c r="U57" s="170">
        <f ca="1">'4'!U57 * $AM34</f>
        <v>0</v>
      </c>
      <c r="V57" s="170">
        <f ca="1">'4'!V57 * $AM34</f>
        <v>0</v>
      </c>
      <c r="W57" s="170">
        <f ca="1">'4'!W57 * $AM34</f>
        <v>0</v>
      </c>
      <c r="X57" s="170">
        <f ca="1">'4'!X57 * $AM34</f>
        <v>0</v>
      </c>
      <c r="Y57" s="170">
        <f ca="1">'4'!Y57 * $AM34</f>
        <v>0</v>
      </c>
      <c r="Z57" s="170">
        <f ca="1">'4'!Z57 * $AM34</f>
        <v>0</v>
      </c>
      <c r="AA57" s="170">
        <f ca="1">'4'!AA57 * $AM34</f>
        <v>0</v>
      </c>
      <c r="AB57" s="170">
        <f ca="1">'4'!AB57 * $AM34</f>
        <v>0</v>
      </c>
      <c r="AC57" s="170">
        <f ca="1">'4'!AC57 * $AM34</f>
        <v>0</v>
      </c>
      <c r="AD57" s="170">
        <f ca="1">'4'!AD57 * $AM34</f>
        <v>0</v>
      </c>
      <c r="AE57" s="170">
        <f ca="1">'4'!AE57 * $AM34</f>
        <v>0</v>
      </c>
      <c r="AF57" s="170">
        <f ca="1">'4'!AF57 * $AM34</f>
        <v>0</v>
      </c>
      <c r="AG57" s="170">
        <f ca="1">'4'!AG57 * $AM34</f>
        <v>0</v>
      </c>
      <c r="AH57" s="170">
        <f ca="1">'4'!AH57 * $AM34</f>
        <v>0</v>
      </c>
      <c r="AI57" s="170">
        <f ca="1">'4'!AI57 * $AM34</f>
        <v>0</v>
      </c>
      <c r="AJ57" s="170">
        <f ca="1">'4'!AJ57 * $AM34</f>
        <v>0</v>
      </c>
      <c r="AN57" s="384">
        <f ca="1">F57+NPV(SDN,G57:INDEX(G57:AJ57,PAL))</f>
        <v>0</v>
      </c>
    </row>
    <row r="58" spans="2:40" s="3" customFormat="1" ht="12.75" hidden="1">
      <c r="B58" s="65" t="s">
        <v>352</v>
      </c>
      <c r="C58" s="485" t="str">
        <f>IF(Kalba="EN",Data2!C$78,Data2!B$78)</f>
        <v>bendra SE žalos komponеntų finansinė išraiška</v>
      </c>
      <c r="D58" s="170">
        <f ca="1">F58+NPV(SDN,G58:INDEX(G58:AJ58,PAL))</f>
        <v>0</v>
      </c>
      <c r="E58" s="170">
        <f ca="1">SUMIF($F$5:$AJ$5,"&lt;="&amp;PAL,$F58:$AJ58)</f>
        <v>0</v>
      </c>
      <c r="F58" s="170">
        <f ca="1">'4'!F58 * $AM35</f>
        <v>0</v>
      </c>
      <c r="G58" s="170">
        <f ca="1">'4'!G58 * $AM35</f>
        <v>0</v>
      </c>
      <c r="H58" s="170">
        <f ca="1">'4'!H58 * $AM35</f>
        <v>0</v>
      </c>
      <c r="I58" s="170">
        <f ca="1">'4'!I58 * $AM35</f>
        <v>0</v>
      </c>
      <c r="J58" s="170">
        <f ca="1">'4'!J58 * $AM35</f>
        <v>0</v>
      </c>
      <c r="K58" s="170">
        <f ca="1">'4'!K58 * $AM35</f>
        <v>0</v>
      </c>
      <c r="L58" s="170">
        <f ca="1">'4'!L58 * $AM35</f>
        <v>0</v>
      </c>
      <c r="M58" s="170">
        <f ca="1">'4'!M58 * $AM35</f>
        <v>0</v>
      </c>
      <c r="N58" s="170">
        <f ca="1">'4'!N58 * $AM35</f>
        <v>0</v>
      </c>
      <c r="O58" s="170">
        <f ca="1">'4'!O58 * $AM35</f>
        <v>0</v>
      </c>
      <c r="P58" s="170">
        <f ca="1">'4'!P58 * $AM35</f>
        <v>0</v>
      </c>
      <c r="Q58" s="170">
        <f ca="1">'4'!Q58 * $AM35</f>
        <v>0</v>
      </c>
      <c r="R58" s="170">
        <f ca="1">'4'!R58 * $AM35</f>
        <v>0</v>
      </c>
      <c r="S58" s="170">
        <f ca="1">'4'!S58 * $AM35</f>
        <v>0</v>
      </c>
      <c r="T58" s="170">
        <f ca="1">'4'!T58 * $AM35</f>
        <v>0</v>
      </c>
      <c r="U58" s="170">
        <f ca="1">'4'!U58 * $AM35</f>
        <v>0</v>
      </c>
      <c r="V58" s="170">
        <f ca="1">'4'!V58 * $AM35</f>
        <v>0</v>
      </c>
      <c r="W58" s="170">
        <f ca="1">'4'!W58 * $AM35</f>
        <v>0</v>
      </c>
      <c r="X58" s="170">
        <f ca="1">'4'!X58 * $AM35</f>
        <v>0</v>
      </c>
      <c r="Y58" s="170">
        <f ca="1">'4'!Y58 * $AM35</f>
        <v>0</v>
      </c>
      <c r="Z58" s="170">
        <f ca="1">'4'!Z58 * $AM35</f>
        <v>0</v>
      </c>
      <c r="AA58" s="170">
        <f ca="1">'4'!AA58 * $AM35</f>
        <v>0</v>
      </c>
      <c r="AB58" s="170">
        <f ca="1">'4'!AB58 * $AM35</f>
        <v>0</v>
      </c>
      <c r="AC58" s="170">
        <f ca="1">'4'!AC58 * $AM35</f>
        <v>0</v>
      </c>
      <c r="AD58" s="170">
        <f ca="1">'4'!AD58 * $AM35</f>
        <v>0</v>
      </c>
      <c r="AE58" s="170">
        <f ca="1">'4'!AE58 * $AM35</f>
        <v>0</v>
      </c>
      <c r="AF58" s="170">
        <f ca="1">'4'!AF58 * $AM35</f>
        <v>0</v>
      </c>
      <c r="AG58" s="170">
        <f ca="1">'4'!AG58 * $AM35</f>
        <v>0</v>
      </c>
      <c r="AH58" s="170">
        <f ca="1">'4'!AH58 * $AM35</f>
        <v>0</v>
      </c>
      <c r="AI58" s="170">
        <f ca="1">'4'!AI58 * $AM35</f>
        <v>0</v>
      </c>
      <c r="AJ58" s="170">
        <f ca="1">'4'!AJ58 * $AM35</f>
        <v>0</v>
      </c>
      <c r="AN58" s="384">
        <f ca="1">F58+NPV(SDN,G58:INDEX(G58:AJ58,PAL))</f>
        <v>0</v>
      </c>
    </row>
    <row r="59" spans="2:40" s="3" customFormat="1" ht="0.75" customHeight="1" thickBot="1">
      <c r="B59" s="65" t="s">
        <v>353</v>
      </c>
      <c r="C59" s="485" t="str">
        <f>IF(Kalba="EN",Data2!C$78,Data2!B$78)</f>
        <v>bendra SE žalos komponеntų finansinė išraiška</v>
      </c>
      <c r="D59" s="170">
        <f ca="1">F59+NPV(FDN,G59:INDEX(G59:AJ59,PAL))</f>
        <v>0</v>
      </c>
      <c r="E59" s="170">
        <f ca="1">SUMIF($F$5:$AJ$5,"&lt;="&amp;PAL,$F59:$AJ59)</f>
        <v>0</v>
      </c>
      <c r="F59" s="170">
        <f ca="1">'4'!F59 * $AM36</f>
        <v>0</v>
      </c>
      <c r="G59" s="170">
        <f ca="1">'4'!G59 * $AM36</f>
        <v>0</v>
      </c>
      <c r="H59" s="170">
        <f ca="1">'4'!H59 * $AM36</f>
        <v>0</v>
      </c>
      <c r="I59" s="170">
        <f ca="1">'4'!I59 * $AM36</f>
        <v>0</v>
      </c>
      <c r="J59" s="170">
        <f ca="1">'4'!J59 * $AM36</f>
        <v>0</v>
      </c>
      <c r="K59" s="170">
        <f ca="1">'4'!K59 * $AM36</f>
        <v>0</v>
      </c>
      <c r="L59" s="170">
        <f ca="1">'4'!L59 * $AM36</f>
        <v>0</v>
      </c>
      <c r="M59" s="170">
        <f ca="1">'4'!M59 * $AM36</f>
        <v>0</v>
      </c>
      <c r="N59" s="170">
        <f ca="1">'4'!N59 * $AM36</f>
        <v>0</v>
      </c>
      <c r="O59" s="170">
        <f ca="1">'4'!O59 * $AM36</f>
        <v>0</v>
      </c>
      <c r="P59" s="170">
        <f ca="1">'4'!P59 * $AM36</f>
        <v>0</v>
      </c>
      <c r="Q59" s="170">
        <f ca="1">'4'!Q59 * $AM36</f>
        <v>0</v>
      </c>
      <c r="R59" s="170">
        <f ca="1">'4'!R59 * $AM36</f>
        <v>0</v>
      </c>
      <c r="S59" s="170">
        <f ca="1">'4'!S59 * $AM36</f>
        <v>0</v>
      </c>
      <c r="T59" s="170">
        <f ca="1">'4'!T59 * $AM36</f>
        <v>0</v>
      </c>
      <c r="U59" s="170">
        <f ca="1">'4'!U59 * $AM36</f>
        <v>0</v>
      </c>
      <c r="V59" s="170">
        <f ca="1">'4'!V59 * $AM36</f>
        <v>0</v>
      </c>
      <c r="W59" s="170">
        <f ca="1">'4'!W59 * $AM36</f>
        <v>0</v>
      </c>
      <c r="X59" s="170">
        <f ca="1">'4'!X59 * $AM36</f>
        <v>0</v>
      </c>
      <c r="Y59" s="170">
        <f ca="1">'4'!Y59 * $AM36</f>
        <v>0</v>
      </c>
      <c r="Z59" s="170">
        <f ca="1">'4'!Z59 * $AM36</f>
        <v>0</v>
      </c>
      <c r="AA59" s="170">
        <f ca="1">'4'!AA59 * $AM36</f>
        <v>0</v>
      </c>
      <c r="AB59" s="170">
        <f ca="1">'4'!AB59 * $AM36</f>
        <v>0</v>
      </c>
      <c r="AC59" s="170">
        <f ca="1">'4'!AC59 * $AM36</f>
        <v>0</v>
      </c>
      <c r="AD59" s="170">
        <f ca="1">'4'!AD59 * $AM36</f>
        <v>0</v>
      </c>
      <c r="AE59" s="170">
        <f ca="1">'4'!AE59 * $AM36</f>
        <v>0</v>
      </c>
      <c r="AF59" s="170">
        <f ca="1">'4'!AF59 * $AM36</f>
        <v>0</v>
      </c>
      <c r="AG59" s="170">
        <f ca="1">'4'!AG59 * $AM36</f>
        <v>0</v>
      </c>
      <c r="AH59" s="170">
        <f ca="1">'4'!AH59 * $AM36</f>
        <v>0</v>
      </c>
      <c r="AI59" s="170">
        <f ca="1">'4'!AI59 * $AM36</f>
        <v>0</v>
      </c>
      <c r="AJ59" s="170">
        <f ca="1">'4'!AJ59 * $AM36</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M60" s="27"/>
    </row>
    <row r="61" spans="2:40" s="3" customFormat="1" ht="12.75">
      <c r="B61" s="700" t="str">
        <f>IF(Kalba="EN",Data2!C79,Data2!B79)</f>
        <v>Finansinės analizės (FA) rodiklių apskaičiavimas</v>
      </c>
      <c r="C61" s="700"/>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M61" s="27"/>
    </row>
    <row r="62" spans="2:40" s="3" customFormat="1" ht="12.75">
      <c r="C62" s="69" t="str">
        <f>IF(Kalba="EN",Data2!C80,Data2!B80)</f>
        <v>FA rodiklių investicijoms lėšų srautas (realiąja išraiška)</v>
      </c>
      <c r="D62" s="70"/>
      <c r="E62" s="70"/>
      <c r="F62" s="66">
        <f t="shared" ref="F62:AJ62" ca="1" si="33">ROUND(SUM(F16:F17)-SUM(F7,F22),0)</f>
        <v>0</v>
      </c>
      <c r="G62" s="66">
        <f t="shared" ca="1" si="33"/>
        <v>0</v>
      </c>
      <c r="H62" s="66">
        <f t="shared" ca="1" si="33"/>
        <v>0</v>
      </c>
      <c r="I62" s="66">
        <f t="shared" ca="1" si="33"/>
        <v>0</v>
      </c>
      <c r="J62" s="66">
        <f t="shared" ca="1" si="33"/>
        <v>0</v>
      </c>
      <c r="K62" s="66">
        <f t="shared" ca="1" si="33"/>
        <v>0</v>
      </c>
      <c r="L62" s="66">
        <f t="shared" ca="1" si="33"/>
        <v>0</v>
      </c>
      <c r="M62" s="66">
        <f t="shared" ca="1" si="33"/>
        <v>0</v>
      </c>
      <c r="N62" s="66">
        <f t="shared" ca="1" si="33"/>
        <v>0</v>
      </c>
      <c r="O62" s="66">
        <f t="shared" ca="1" si="33"/>
        <v>0</v>
      </c>
      <c r="P62" s="66">
        <f t="shared" ca="1" si="33"/>
        <v>0</v>
      </c>
      <c r="Q62" s="66">
        <f t="shared" ca="1" si="33"/>
        <v>0</v>
      </c>
      <c r="R62" s="66">
        <f t="shared" ca="1" si="33"/>
        <v>0</v>
      </c>
      <c r="S62" s="66">
        <f t="shared" ca="1" si="33"/>
        <v>0</v>
      </c>
      <c r="T62" s="66">
        <f t="shared" ca="1" si="33"/>
        <v>0</v>
      </c>
      <c r="U62" s="66">
        <f t="shared" ca="1" si="33"/>
        <v>0</v>
      </c>
      <c r="V62" s="66">
        <f t="shared" ca="1" si="33"/>
        <v>0</v>
      </c>
      <c r="W62" s="66">
        <f t="shared" ca="1" si="33"/>
        <v>0</v>
      </c>
      <c r="X62" s="66">
        <f t="shared" ca="1" si="33"/>
        <v>0</v>
      </c>
      <c r="Y62" s="66">
        <f t="shared" ca="1" si="33"/>
        <v>0</v>
      </c>
      <c r="Z62" s="66">
        <f t="shared" ca="1" si="33"/>
        <v>0</v>
      </c>
      <c r="AA62" s="66">
        <f t="shared" ca="1" si="33"/>
        <v>0</v>
      </c>
      <c r="AB62" s="66">
        <f t="shared" ca="1" si="33"/>
        <v>0</v>
      </c>
      <c r="AC62" s="66">
        <f t="shared" ca="1" si="33"/>
        <v>0</v>
      </c>
      <c r="AD62" s="66">
        <f t="shared" ca="1" si="33"/>
        <v>0</v>
      </c>
      <c r="AE62" s="66">
        <f t="shared" ca="1" si="33"/>
        <v>0</v>
      </c>
      <c r="AF62" s="66">
        <f t="shared" ca="1" si="33"/>
        <v>0</v>
      </c>
      <c r="AG62" s="66">
        <f t="shared" ca="1" si="33"/>
        <v>0</v>
      </c>
      <c r="AH62" s="66">
        <f t="shared" ca="1" si="33"/>
        <v>0</v>
      </c>
      <c r="AI62" s="66">
        <f t="shared" ca="1" si="33"/>
        <v>0</v>
      </c>
      <c r="AJ62" s="66">
        <f t="shared" ca="1" si="33"/>
        <v>0</v>
      </c>
      <c r="AM62" s="27"/>
    </row>
    <row r="63" spans="2:40" s="3" customFormat="1" ht="12.75" hidden="1">
      <c r="C63" s="69" t="str">
        <f>IF(Kalba="EN",Data2!C82,Data2!B82)</f>
        <v>Suminis finansinio gyvybingumo lėšų srautas (realiąja išraiška)</v>
      </c>
      <c r="D63" s="71"/>
      <c r="E63" s="71"/>
      <c r="F63" s="66">
        <f ca="1">ROUND(SUM(F17,F35)-SUM(F7,F21,F30),0)</f>
        <v>0</v>
      </c>
      <c r="G63" s="66">
        <f t="shared" ref="G63:AJ63" ca="1" si="34">ROUND(SUM(G17,G35)-SUM(G7,G21,G30)+F63,0)</f>
        <v>0</v>
      </c>
      <c r="H63" s="66">
        <f t="shared" ca="1" si="34"/>
        <v>0</v>
      </c>
      <c r="I63" s="66">
        <f t="shared" ca="1" si="34"/>
        <v>0</v>
      </c>
      <c r="J63" s="66">
        <f t="shared" ca="1" si="34"/>
        <v>0</v>
      </c>
      <c r="K63" s="66">
        <f t="shared" ca="1" si="34"/>
        <v>0</v>
      </c>
      <c r="L63" s="66">
        <f t="shared" ca="1" si="34"/>
        <v>0</v>
      </c>
      <c r="M63" s="66">
        <f t="shared" ca="1" si="34"/>
        <v>0</v>
      </c>
      <c r="N63" s="66">
        <f t="shared" ca="1" si="34"/>
        <v>0</v>
      </c>
      <c r="O63" s="66">
        <f t="shared" ca="1" si="34"/>
        <v>0</v>
      </c>
      <c r="P63" s="66">
        <f t="shared" ca="1" si="34"/>
        <v>0</v>
      </c>
      <c r="Q63" s="66">
        <f t="shared" ca="1" si="34"/>
        <v>0</v>
      </c>
      <c r="R63" s="66">
        <f t="shared" ca="1" si="34"/>
        <v>0</v>
      </c>
      <c r="S63" s="66">
        <f t="shared" ca="1" si="34"/>
        <v>0</v>
      </c>
      <c r="T63" s="66">
        <f t="shared" ca="1" si="34"/>
        <v>0</v>
      </c>
      <c r="U63" s="66">
        <f t="shared" ca="1" si="34"/>
        <v>0</v>
      </c>
      <c r="V63" s="66">
        <f t="shared" ca="1" si="34"/>
        <v>0</v>
      </c>
      <c r="W63" s="66">
        <f t="shared" ca="1" si="34"/>
        <v>0</v>
      </c>
      <c r="X63" s="66">
        <f t="shared" ca="1" si="34"/>
        <v>0</v>
      </c>
      <c r="Y63" s="66">
        <f t="shared" ca="1" si="34"/>
        <v>0</v>
      </c>
      <c r="Z63" s="66">
        <f t="shared" ca="1" si="34"/>
        <v>0</v>
      </c>
      <c r="AA63" s="66">
        <f t="shared" ca="1" si="34"/>
        <v>0</v>
      </c>
      <c r="AB63" s="66">
        <f t="shared" ca="1" si="34"/>
        <v>0</v>
      </c>
      <c r="AC63" s="66">
        <f t="shared" ca="1" si="34"/>
        <v>0</v>
      </c>
      <c r="AD63" s="66">
        <f t="shared" ca="1" si="34"/>
        <v>0</v>
      </c>
      <c r="AE63" s="66">
        <f t="shared" ca="1" si="34"/>
        <v>0</v>
      </c>
      <c r="AF63" s="66">
        <f t="shared" ca="1" si="34"/>
        <v>0</v>
      </c>
      <c r="AG63" s="66">
        <f t="shared" ca="1" si="34"/>
        <v>0</v>
      </c>
      <c r="AH63" s="66">
        <f t="shared" ca="1" si="34"/>
        <v>0</v>
      </c>
      <c r="AI63" s="66">
        <f t="shared" ca="1" si="34"/>
        <v>0</v>
      </c>
      <c r="AJ63" s="66">
        <f t="shared" ca="1" si="34"/>
        <v>0</v>
      </c>
      <c r="AM63" s="27"/>
    </row>
    <row r="64" spans="2:40" s="3" customFormat="1" ht="12.75" hidden="1">
      <c r="C64" s="69" t="str">
        <f>IF(Kalba="EN",Data2!C84,Data2!B84)</f>
        <v>FA rodiklių kapitalui lėšų srautas (realiąja išraiška)</v>
      </c>
      <c r="D64" s="70"/>
      <c r="E64" s="70"/>
      <c r="F64" s="66">
        <f t="shared" ref="F64:AJ64" ca="1" si="35">SUM(F16,F17)-SUM(F21,F38,F40,F41,F46)+IF(AND(F5&gt;Investiciju_metu_skaicius,F22&gt;0,SUM(F38:F40,F41,F44)&gt;0),MIN(F22,SUM(F38:F40,F41,F44)),0)</f>
        <v>0</v>
      </c>
      <c r="G64" s="66">
        <f t="shared" ca="1" si="35"/>
        <v>0</v>
      </c>
      <c r="H64" s="66">
        <f t="shared" ca="1" si="35"/>
        <v>0</v>
      </c>
      <c r="I64" s="66">
        <f t="shared" ca="1" si="35"/>
        <v>0</v>
      </c>
      <c r="J64" s="66">
        <f t="shared" ca="1" si="35"/>
        <v>0</v>
      </c>
      <c r="K64" s="66">
        <f t="shared" ca="1" si="35"/>
        <v>0</v>
      </c>
      <c r="L64" s="66">
        <f t="shared" ca="1" si="35"/>
        <v>0</v>
      </c>
      <c r="M64" s="66">
        <f t="shared" ca="1" si="35"/>
        <v>0</v>
      </c>
      <c r="N64" s="66">
        <f t="shared" ca="1" si="35"/>
        <v>0</v>
      </c>
      <c r="O64" s="66">
        <f t="shared" ca="1" si="35"/>
        <v>0</v>
      </c>
      <c r="P64" s="66">
        <f t="shared" ca="1" si="35"/>
        <v>0</v>
      </c>
      <c r="Q64" s="66">
        <f t="shared" ca="1" si="35"/>
        <v>0</v>
      </c>
      <c r="R64" s="66">
        <f t="shared" ca="1" si="35"/>
        <v>0</v>
      </c>
      <c r="S64" s="66">
        <f t="shared" ca="1" si="35"/>
        <v>0</v>
      </c>
      <c r="T64" s="66">
        <f t="shared" ca="1" si="35"/>
        <v>0</v>
      </c>
      <c r="U64" s="66">
        <f t="shared" ca="1" si="35"/>
        <v>0</v>
      </c>
      <c r="V64" s="66">
        <f t="shared" ca="1" si="35"/>
        <v>0</v>
      </c>
      <c r="W64" s="66">
        <f t="shared" ca="1" si="35"/>
        <v>0</v>
      </c>
      <c r="X64" s="66">
        <f t="shared" ca="1" si="35"/>
        <v>0</v>
      </c>
      <c r="Y64" s="66">
        <f t="shared" ca="1" si="35"/>
        <v>0</v>
      </c>
      <c r="Z64" s="66">
        <f t="shared" ca="1" si="35"/>
        <v>0</v>
      </c>
      <c r="AA64" s="66">
        <f t="shared" ca="1" si="35"/>
        <v>0</v>
      </c>
      <c r="AB64" s="66">
        <f t="shared" ca="1" si="35"/>
        <v>0</v>
      </c>
      <c r="AC64" s="66">
        <f t="shared" ca="1" si="35"/>
        <v>0</v>
      </c>
      <c r="AD64" s="66">
        <f t="shared" ca="1" si="35"/>
        <v>0</v>
      </c>
      <c r="AE64" s="66">
        <f t="shared" ca="1" si="35"/>
        <v>0</v>
      </c>
      <c r="AF64" s="66">
        <f t="shared" ca="1" si="35"/>
        <v>0</v>
      </c>
      <c r="AG64" s="66">
        <f t="shared" ca="1" si="35"/>
        <v>0</v>
      </c>
      <c r="AH64" s="66">
        <f t="shared" ca="1" si="35"/>
        <v>0</v>
      </c>
      <c r="AI64" s="66">
        <f t="shared" ca="1" si="35"/>
        <v>0</v>
      </c>
      <c r="AJ64" s="66">
        <f t="shared" ca="1" si="35"/>
        <v>0</v>
      </c>
      <c r="AM64" s="27"/>
    </row>
    <row r="65" spans="2:39" s="3" customFormat="1" ht="12.75">
      <c r="C65" s="69" t="str">
        <f>IF(Kalba="EN",Data2!C86,Data2!B86)</f>
        <v>Finansinė grynoji dabartinė vertė investicijoms - FGDV(I)</v>
      </c>
      <c r="D65" s="72">
        <f ca="1">ROUND(F62+NPV(FDN,G62:INDEX(G62:AJ62,PAL)),0)</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M65" s="27"/>
    </row>
    <row r="66" spans="2:39" s="3" customFormat="1" ht="12.75">
      <c r="C66" s="69" t="str">
        <f>IF(Kalba="EN",Data2!C87,Data2!B87)</f>
        <v>Finansinė vidinė grąžos norma investicijoms - FVGN(I)</v>
      </c>
      <c r="D66" s="74" t="str">
        <f ca="1">IF(ISERROR(E66),"Nėra reikšmės",E66)</f>
        <v>Nėra reikšmės</v>
      </c>
      <c r="E66" s="202" t="e">
        <f ca="1">ROUND(IRR(F62:INDEX(F62:AJ62,PAL+1)),4)</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M66" s="27"/>
    </row>
    <row r="67" spans="2:39" s="3" customFormat="1" ht="12.75">
      <c r="C67" s="69" t="str">
        <f>IF(Kalba="EN",Data2!C88,Data2!B88)</f>
        <v>Finansinė modifikuota vidinė grąžos norma investicijoms - FMVGN(I)</v>
      </c>
      <c r="D67" s="74" t="str">
        <f ca="1">IF(ISERROR(E67),"Nėra reikšmės",E67)</f>
        <v>Nėra reikšmės</v>
      </c>
      <c r="E67" s="202" t="e">
        <f ca="1">ROUND(MIRR(F62:INDEX(F62:AJ62,PAL+1),FDN,FDN),4)</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M67" s="27"/>
    </row>
    <row r="68" spans="2:39"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M68" s="27"/>
    </row>
    <row r="69" spans="2:39"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M69" s="27"/>
    </row>
    <row r="70" spans="2:39"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M70" s="27"/>
    </row>
    <row r="71" spans="2:39" s="3" customFormat="1" ht="12.75" hidden="1">
      <c r="C71" s="69" t="str">
        <f>IF(Kalba="EN",Data2!C93,Data2!B93)</f>
        <v>Finansinė vidinė grąžos norma kapitalui - FVGN(K)</v>
      </c>
      <c r="D71" s="74" t="str">
        <f ca="1">IF(ISERROR(E71),"Nėra reikšmės",E71)</f>
        <v>Nėra reikšmės</v>
      </c>
      <c r="E71" s="202" t="e">
        <f ca="1">ROUND(IRR(F64:INDEX(F64:AJ64,PAL+1)),4)</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M71" s="27"/>
    </row>
    <row r="72" spans="2:39" s="3" customFormat="1" ht="12.75" hidden="1">
      <c r="C72" s="69" t="str">
        <f>IF(Kalba="EN",Data2!C94,Data2!B94)</f>
        <v>Finansinė modifikuota vidinė grąžos norma kapitalui - FMVGN(K)</v>
      </c>
      <c r="D72" s="74" t="str">
        <f ca="1">IF(ISERROR(E72),"Nėra reikšmės",E72)</f>
        <v>Nėra reikšmės</v>
      </c>
      <c r="E72" s="202" t="e">
        <f ca="1">ROUND(MIRR(F64:INDEX(F64:AJ64,PAL+1),FDN,FDN),4)</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M72" s="27"/>
    </row>
    <row r="73" spans="2:39"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M73" s="27"/>
    </row>
    <row r="74" spans="2:39" s="3" customFormat="1" ht="12.75">
      <c r="B74" s="700" t="str">
        <f>IF(Kalba="EN",Data2!C95,Data2!B95)</f>
        <v>Ekonominės analizės (EA) rodiklių apskaičiavimas</v>
      </c>
      <c r="C74" s="700"/>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M74" s="27"/>
    </row>
    <row r="75" spans="2:39"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M75" s="27"/>
    </row>
    <row r="76" spans="2:39" s="3" customFormat="1" ht="12.75" hidden="1">
      <c r="C76" s="69" t="str">
        <f>IF(Kalba="EN",Data2!C98,Data2!B98)</f>
        <v>Konvertuota investicijų (A.) GDV</v>
      </c>
      <c r="D76" s="72">
        <f ca="1">SUMPRODUCT(AN8:AN15,Data1!C55:C62)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M76" s="27"/>
    </row>
    <row r="77" spans="2:39" s="3" customFormat="1" ht="12.75" hidden="1">
      <c r="C77" s="69" t="str">
        <f>IF(Kalba="EN",Data2!C99,Data2!B99)</f>
        <v>Konvertuota investicijų likutinės vertės (B.) GDV</v>
      </c>
      <c r="D77" s="72">
        <f ca="1">PRODUCT(AN16,Data1!C63)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M77" s="27"/>
    </row>
    <row r="78" spans="2:39" s="3" customFormat="1" ht="12.75" hidden="1">
      <c r="C78" s="69" t="str">
        <f>IF(Kalba="EN",Data2!C100,Data2!B100)</f>
        <v>Konvertuota veiklos pajamų (C.) GDV</v>
      </c>
      <c r="D78" s="72">
        <f ca="1">SUMPRODUCT(AN18:AN20,Data1!C65:C67)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M78" s="27"/>
    </row>
    <row r="79" spans="2:39" s="3" customFormat="1" ht="12.75" hidden="1">
      <c r="C79" s="69" t="str">
        <f>IF(Kalba="EN",Data2!C101,Data2!B101)</f>
        <v>Konvertuota veiklos išlaidų (D.1.) GDV</v>
      </c>
      <c r="D79" s="72">
        <f ca="1">SUMPRODUCT(AN23:AN28,Data1!C70:C75)</f>
        <v>0</v>
      </c>
      <c r="F79" s="27"/>
      <c r="G79" s="27"/>
      <c r="H79" s="27"/>
      <c r="I79" s="27"/>
      <c r="J79" s="27"/>
      <c r="K79" s="27"/>
      <c r="L79" s="27"/>
      <c r="M79" s="27"/>
      <c r="N79" s="27"/>
      <c r="O79" s="27"/>
      <c r="P79" s="27"/>
      <c r="Q79" s="27"/>
      <c r="R79" s="27"/>
      <c r="S79" s="27"/>
      <c r="T79" s="27"/>
      <c r="U79" s="260"/>
      <c r="V79" s="27"/>
      <c r="W79" s="27"/>
      <c r="X79" s="27"/>
      <c r="Y79" s="27"/>
      <c r="Z79" s="27"/>
      <c r="AA79" s="27"/>
      <c r="AB79" s="27"/>
      <c r="AC79" s="27"/>
      <c r="AD79" s="27"/>
      <c r="AE79" s="27"/>
      <c r="AF79" s="27"/>
      <c r="AG79" s="27"/>
      <c r="AH79" s="27"/>
      <c r="AI79" s="27"/>
      <c r="AJ79" s="27"/>
      <c r="AM79" s="27"/>
    </row>
    <row r="80" spans="2:39" s="3" customFormat="1" ht="12.75">
      <c r="C80" s="80" t="str">
        <f>IF(Kalba="EN",Data2!C102,Data2!B102)</f>
        <v>Ekonominė grynoji dabartinė vertė - EGDV</v>
      </c>
      <c r="D80" s="396"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M80" s="27"/>
    </row>
    <row r="81" spans="2:39" s="3" customFormat="1" ht="12.75">
      <c r="C81" s="69" t="str">
        <f>IF(Kalba="EN",Data2!C103,Data2!B103)</f>
        <v>Ekonominė vidinė grąžos norma - EVGN</v>
      </c>
      <c r="D81" s="399"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M81" s="27"/>
    </row>
    <row r="82" spans="2:39" s="3" customFormat="1" ht="12.75" hidden="1">
      <c r="C82" s="69" t="str">
        <f>IF(Kalba="EN",Data2!C104,Data2!B104)</f>
        <v>Ekonominis naudos ir išlaidų santykis - ENIS</v>
      </c>
      <c r="D82" s="400"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M82" s="27"/>
    </row>
    <row r="83" spans="2:39"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M83" s="27"/>
    </row>
    <row r="84" spans="2:39" ht="15.75" thickBot="1">
      <c r="F84" s="710" t="s">
        <v>558</v>
      </c>
      <c r="G84" s="711"/>
      <c r="H84" s="711"/>
      <c r="I84" s="711"/>
      <c r="J84" s="711"/>
      <c r="K84" s="711"/>
      <c r="L84" s="711"/>
      <c r="M84" s="711"/>
      <c r="N84" s="711"/>
      <c r="O84" s="711"/>
      <c r="P84" s="711"/>
      <c r="Q84" s="711"/>
      <c r="R84" s="711"/>
      <c r="S84" s="711"/>
      <c r="T84" s="712"/>
      <c r="U84" s="710" t="s">
        <v>562</v>
      </c>
      <c r="V84" s="711"/>
      <c r="W84" s="711"/>
      <c r="X84" s="711"/>
      <c r="Y84" s="711"/>
      <c r="Z84" s="711"/>
      <c r="AA84" s="711"/>
      <c r="AB84" s="711"/>
      <c r="AC84" s="711"/>
      <c r="AD84" s="711"/>
      <c r="AE84" s="711"/>
      <c r="AF84" s="711"/>
      <c r="AG84" s="711"/>
      <c r="AH84" s="711"/>
      <c r="AI84" s="712"/>
    </row>
    <row r="85" spans="2:39">
      <c r="B85" s="231"/>
      <c r="C85" s="232" t="s">
        <v>553</v>
      </c>
      <c r="D85" s="232"/>
      <c r="E85" s="233"/>
      <c r="F85" s="223">
        <v>-0.25</v>
      </c>
      <c r="G85" s="224">
        <v>-0.2</v>
      </c>
      <c r="H85" s="224">
        <v>-0.15</v>
      </c>
      <c r="I85" s="224">
        <v>-0.1</v>
      </c>
      <c r="J85" s="224">
        <v>-0.05</v>
      </c>
      <c r="K85" s="224">
        <v>-0.03</v>
      </c>
      <c r="L85" s="224">
        <v>-0.01</v>
      </c>
      <c r="M85" s="224">
        <v>0</v>
      </c>
      <c r="N85" s="224">
        <v>0.01</v>
      </c>
      <c r="O85" s="224">
        <v>0.03</v>
      </c>
      <c r="P85" s="224">
        <v>0.05</v>
      </c>
      <c r="Q85" s="224">
        <v>0.1</v>
      </c>
      <c r="R85" s="224">
        <v>0.15</v>
      </c>
      <c r="S85" s="224">
        <v>0.2</v>
      </c>
      <c r="T85" s="225">
        <v>0.25</v>
      </c>
      <c r="U85" s="253">
        <v>-0.25</v>
      </c>
      <c r="V85" s="254">
        <v>-0.2</v>
      </c>
      <c r="W85" s="254">
        <v>-0.15</v>
      </c>
      <c r="X85" s="254">
        <v>-0.1</v>
      </c>
      <c r="Y85" s="254">
        <v>-0.05</v>
      </c>
      <c r="Z85" s="254">
        <v>-0.03</v>
      </c>
      <c r="AA85" s="254">
        <v>-0.01</v>
      </c>
      <c r="AB85" s="254">
        <v>0</v>
      </c>
      <c r="AC85" s="254">
        <v>0.01</v>
      </c>
      <c r="AD85" s="254">
        <v>0.03</v>
      </c>
      <c r="AE85" s="254">
        <v>0.05</v>
      </c>
      <c r="AF85" s="254">
        <v>0.1</v>
      </c>
      <c r="AG85" s="254">
        <v>0.15</v>
      </c>
      <c r="AH85" s="254">
        <v>0.2</v>
      </c>
      <c r="AI85" s="255">
        <v>0.25</v>
      </c>
    </row>
    <row r="86" spans="2:39">
      <c r="B86" s="234" t="s">
        <v>70</v>
      </c>
      <c r="C86" s="216" t="s">
        <v>554</v>
      </c>
      <c r="D86" s="216"/>
      <c r="E86" s="235"/>
      <c r="F86" s="291" t="str">
        <f>IFERROR(IF(AND($AB86&gt;0,U86&gt;0),U86/$AB86-1,(U86-($AB86))/ABS($AB86)),"0")</f>
        <v>0</v>
      </c>
      <c r="G86" s="292" t="str">
        <f t="shared" ref="G86:T104" si="36">IFERROR(IF(AND($AB86&gt;0,V86&gt;0),V86/$AB86-1,(V86-($AB86))/ABS($AB86)),"0")</f>
        <v>0</v>
      </c>
      <c r="H86" s="292" t="str">
        <f t="shared" si="36"/>
        <v>0</v>
      </c>
      <c r="I86" s="292" t="str">
        <f t="shared" si="36"/>
        <v>0</v>
      </c>
      <c r="J86" s="292" t="str">
        <f t="shared" si="36"/>
        <v>0</v>
      </c>
      <c r="K86" s="292" t="str">
        <f t="shared" si="36"/>
        <v>0</v>
      </c>
      <c r="L86" s="292" t="str">
        <f t="shared" si="36"/>
        <v>0</v>
      </c>
      <c r="M86" s="292" t="str">
        <f t="shared" si="36"/>
        <v>0</v>
      </c>
      <c r="N86" s="292" t="str">
        <f t="shared" si="36"/>
        <v>0</v>
      </c>
      <c r="O86" s="292" t="str">
        <f t="shared" si="36"/>
        <v>0</v>
      </c>
      <c r="P86" s="292" t="str">
        <f t="shared" si="36"/>
        <v>0</v>
      </c>
      <c r="Q86" s="292" t="str">
        <f t="shared" si="36"/>
        <v>0</v>
      </c>
      <c r="R86" s="292" t="str">
        <f t="shared" si="36"/>
        <v>0</v>
      </c>
      <c r="S86" s="292" t="str">
        <f t="shared" si="36"/>
        <v>0</v>
      </c>
      <c r="T86" s="293" t="str">
        <f t="shared" si="36"/>
        <v>0</v>
      </c>
      <c r="U86" s="261">
        <v>0</v>
      </c>
      <c r="V86" s="262">
        <v>0</v>
      </c>
      <c r="W86" s="262">
        <v>0</v>
      </c>
      <c r="X86" s="262">
        <v>0</v>
      </c>
      <c r="Y86" s="262">
        <v>0</v>
      </c>
      <c r="Z86" s="262">
        <v>0</v>
      </c>
      <c r="AA86" s="262">
        <v>0</v>
      </c>
      <c r="AB86" s="262">
        <v>0</v>
      </c>
      <c r="AC86" s="262">
        <v>0</v>
      </c>
      <c r="AD86" s="262">
        <v>0</v>
      </c>
      <c r="AE86" s="262">
        <v>0</v>
      </c>
      <c r="AF86" s="262">
        <v>0</v>
      </c>
      <c r="AG86" s="262">
        <v>0</v>
      </c>
      <c r="AH86" s="262">
        <v>0</v>
      </c>
      <c r="AI86" s="263">
        <v>0</v>
      </c>
    </row>
    <row r="87" spans="2:39">
      <c r="B87" s="236" t="s">
        <v>70</v>
      </c>
      <c r="C87" s="217" t="s">
        <v>555</v>
      </c>
      <c r="D87" s="217"/>
      <c r="E87" s="237"/>
      <c r="F87" s="294" t="str">
        <f t="shared" ref="F87:I117" si="37">IFERROR(IF(AND($AB87&gt;0,U87&gt;0),U87/$AB87-1,(U87-($AB87))/ABS($AB87)),"0")</f>
        <v>0</v>
      </c>
      <c r="G87" s="295" t="str">
        <f t="shared" si="36"/>
        <v>0</v>
      </c>
      <c r="H87" s="295" t="str">
        <f t="shared" si="36"/>
        <v>0</v>
      </c>
      <c r="I87" s="295" t="str">
        <f t="shared" si="36"/>
        <v>0</v>
      </c>
      <c r="J87" s="295" t="str">
        <f t="shared" si="36"/>
        <v>0</v>
      </c>
      <c r="K87" s="295" t="str">
        <f t="shared" si="36"/>
        <v>0</v>
      </c>
      <c r="L87" s="295" t="str">
        <f t="shared" si="36"/>
        <v>0</v>
      </c>
      <c r="M87" s="295" t="str">
        <f t="shared" si="36"/>
        <v>0</v>
      </c>
      <c r="N87" s="295" t="str">
        <f t="shared" si="36"/>
        <v>0</v>
      </c>
      <c r="O87" s="295" t="str">
        <f t="shared" si="36"/>
        <v>0</v>
      </c>
      <c r="P87" s="295" t="str">
        <f t="shared" si="36"/>
        <v>0</v>
      </c>
      <c r="Q87" s="295" t="str">
        <f t="shared" si="36"/>
        <v>0</v>
      </c>
      <c r="R87" s="295" t="str">
        <f t="shared" si="36"/>
        <v>0</v>
      </c>
      <c r="S87" s="295" t="str">
        <f t="shared" si="36"/>
        <v>0</v>
      </c>
      <c r="T87" s="296" t="str">
        <f t="shared" si="36"/>
        <v>0</v>
      </c>
      <c r="U87" s="264">
        <v>0</v>
      </c>
      <c r="V87" s="265">
        <v>0</v>
      </c>
      <c r="W87" s="265">
        <v>0</v>
      </c>
      <c r="X87" s="265">
        <v>0</v>
      </c>
      <c r="Y87" s="265">
        <v>0</v>
      </c>
      <c r="Z87" s="265">
        <v>0</v>
      </c>
      <c r="AA87" s="265">
        <v>0</v>
      </c>
      <c r="AB87" s="265">
        <v>0</v>
      </c>
      <c r="AC87" s="265">
        <v>0</v>
      </c>
      <c r="AD87" s="265">
        <v>0</v>
      </c>
      <c r="AE87" s="265">
        <v>0</v>
      </c>
      <c r="AF87" s="265">
        <v>0</v>
      </c>
      <c r="AG87" s="265">
        <v>0</v>
      </c>
      <c r="AH87" s="265">
        <v>0</v>
      </c>
      <c r="AI87" s="266">
        <v>0</v>
      </c>
    </row>
    <row r="88" spans="2:39">
      <c r="B88" s="234" t="s">
        <v>70</v>
      </c>
      <c r="C88" s="216" t="s">
        <v>556</v>
      </c>
      <c r="D88" s="216"/>
      <c r="E88" s="235"/>
      <c r="F88" s="297" t="str">
        <f t="shared" si="37"/>
        <v>0</v>
      </c>
      <c r="G88" s="292" t="str">
        <f t="shared" si="36"/>
        <v>0</v>
      </c>
      <c r="H88" s="292" t="str">
        <f t="shared" si="36"/>
        <v>0</v>
      </c>
      <c r="I88" s="292" t="str">
        <f t="shared" si="36"/>
        <v>0</v>
      </c>
      <c r="J88" s="292" t="str">
        <f t="shared" si="36"/>
        <v>0</v>
      </c>
      <c r="K88" s="292" t="str">
        <f t="shared" si="36"/>
        <v>0</v>
      </c>
      <c r="L88" s="292" t="str">
        <f t="shared" si="36"/>
        <v>0</v>
      </c>
      <c r="M88" s="292" t="str">
        <f t="shared" si="36"/>
        <v>0</v>
      </c>
      <c r="N88" s="292" t="str">
        <f t="shared" si="36"/>
        <v>0</v>
      </c>
      <c r="O88" s="292" t="str">
        <f t="shared" si="36"/>
        <v>0</v>
      </c>
      <c r="P88" s="292" t="str">
        <f t="shared" si="36"/>
        <v>0</v>
      </c>
      <c r="Q88" s="292" t="str">
        <f t="shared" si="36"/>
        <v>0</v>
      </c>
      <c r="R88" s="292" t="str">
        <f t="shared" si="36"/>
        <v>0</v>
      </c>
      <c r="S88" s="292" t="str">
        <f t="shared" si="36"/>
        <v>0</v>
      </c>
      <c r="T88" s="293" t="str">
        <f t="shared" si="36"/>
        <v>0</v>
      </c>
      <c r="U88" s="261" t="s">
        <v>70</v>
      </c>
      <c r="V88" s="262" t="s">
        <v>70</v>
      </c>
      <c r="W88" s="262" t="s">
        <v>70</v>
      </c>
      <c r="X88" s="262" t="s">
        <v>70</v>
      </c>
      <c r="Y88" s="262" t="s">
        <v>70</v>
      </c>
      <c r="Z88" s="262" t="s">
        <v>70</v>
      </c>
      <c r="AA88" s="262" t="s">
        <v>70</v>
      </c>
      <c r="AB88" s="262" t="s">
        <v>70</v>
      </c>
      <c r="AC88" s="262" t="s">
        <v>70</v>
      </c>
      <c r="AD88" s="262" t="s">
        <v>70</v>
      </c>
      <c r="AE88" s="262" t="s">
        <v>70</v>
      </c>
      <c r="AF88" s="262" t="s">
        <v>70</v>
      </c>
      <c r="AG88" s="262" t="s">
        <v>70</v>
      </c>
      <c r="AH88" s="262" t="s">
        <v>70</v>
      </c>
      <c r="AI88" s="263" t="s">
        <v>70</v>
      </c>
    </row>
    <row r="89" spans="2:39" s="214" customFormat="1">
      <c r="B89" s="238" t="s">
        <v>7</v>
      </c>
      <c r="C89" s="218" t="s">
        <v>8</v>
      </c>
      <c r="D89" s="218"/>
      <c r="E89" s="239"/>
      <c r="F89" s="298" t="str">
        <f>IFERROR(IF(AND($AB89&gt;0,U89&gt;0),U89/$AB89-1,(U89-($AB89))/ABS($AB89)),"0")</f>
        <v>0</v>
      </c>
      <c r="G89" s="299" t="str">
        <f t="shared" si="36"/>
        <v>0</v>
      </c>
      <c r="H89" s="299" t="str">
        <f t="shared" si="36"/>
        <v>0</v>
      </c>
      <c r="I89" s="299" t="str">
        <f t="shared" si="36"/>
        <v>0</v>
      </c>
      <c r="J89" s="299" t="str">
        <f t="shared" si="36"/>
        <v>0</v>
      </c>
      <c r="K89" s="299" t="str">
        <f t="shared" si="36"/>
        <v>0</v>
      </c>
      <c r="L89" s="299" t="str">
        <f t="shared" si="36"/>
        <v>0</v>
      </c>
      <c r="M89" s="299" t="str">
        <f t="shared" si="36"/>
        <v>0</v>
      </c>
      <c r="N89" s="299" t="str">
        <f t="shared" si="36"/>
        <v>0</v>
      </c>
      <c r="O89" s="299" t="str">
        <f t="shared" si="36"/>
        <v>0</v>
      </c>
      <c r="P89" s="299" t="str">
        <f t="shared" si="36"/>
        <v>0</v>
      </c>
      <c r="Q89" s="299" t="str">
        <f t="shared" si="36"/>
        <v>0</v>
      </c>
      <c r="R89" s="299" t="str">
        <f t="shared" si="36"/>
        <v>0</v>
      </c>
      <c r="S89" s="299" t="str">
        <f t="shared" si="36"/>
        <v>0</v>
      </c>
      <c r="T89" s="300" t="str">
        <f t="shared" si="36"/>
        <v>0</v>
      </c>
      <c r="U89" s="267">
        <v>0</v>
      </c>
      <c r="V89" s="268">
        <v>0</v>
      </c>
      <c r="W89" s="268">
        <v>0</v>
      </c>
      <c r="X89" s="268">
        <v>0</v>
      </c>
      <c r="Y89" s="268">
        <v>0</v>
      </c>
      <c r="Z89" s="268">
        <v>0</v>
      </c>
      <c r="AA89" s="268">
        <v>0</v>
      </c>
      <c r="AB89" s="268">
        <v>0</v>
      </c>
      <c r="AC89" s="268">
        <v>0</v>
      </c>
      <c r="AD89" s="268">
        <v>0</v>
      </c>
      <c r="AE89" s="268">
        <v>0</v>
      </c>
      <c r="AF89" s="268">
        <v>0</v>
      </c>
      <c r="AG89" s="268">
        <v>0</v>
      </c>
      <c r="AH89" s="268">
        <v>0</v>
      </c>
      <c r="AI89" s="269">
        <v>0</v>
      </c>
      <c r="AJ89" s="213"/>
      <c r="AM89" s="215"/>
    </row>
    <row r="90" spans="2:39" s="214" customFormat="1">
      <c r="B90" s="240" t="s">
        <v>9</v>
      </c>
      <c r="C90" s="219" t="s">
        <v>10</v>
      </c>
      <c r="D90" s="219"/>
      <c r="E90" s="241"/>
      <c r="F90" s="301" t="str">
        <f t="shared" si="37"/>
        <v>0</v>
      </c>
      <c r="G90" s="302" t="str">
        <f t="shared" si="36"/>
        <v>0</v>
      </c>
      <c r="H90" s="302" t="str">
        <f t="shared" si="36"/>
        <v>0</v>
      </c>
      <c r="I90" s="302" t="str">
        <f t="shared" si="36"/>
        <v>0</v>
      </c>
      <c r="J90" s="302" t="str">
        <f t="shared" si="36"/>
        <v>0</v>
      </c>
      <c r="K90" s="302" t="str">
        <f t="shared" si="36"/>
        <v>0</v>
      </c>
      <c r="L90" s="302" t="str">
        <f t="shared" si="36"/>
        <v>0</v>
      </c>
      <c r="M90" s="302" t="str">
        <f t="shared" si="36"/>
        <v>0</v>
      </c>
      <c r="N90" s="302" t="str">
        <f t="shared" si="36"/>
        <v>0</v>
      </c>
      <c r="O90" s="302" t="str">
        <f t="shared" si="36"/>
        <v>0</v>
      </c>
      <c r="P90" s="302" t="str">
        <f t="shared" si="36"/>
        <v>0</v>
      </c>
      <c r="Q90" s="302" t="str">
        <f t="shared" si="36"/>
        <v>0</v>
      </c>
      <c r="R90" s="302" t="str">
        <f t="shared" si="36"/>
        <v>0</v>
      </c>
      <c r="S90" s="302" t="str">
        <f t="shared" si="36"/>
        <v>0</v>
      </c>
      <c r="T90" s="303" t="str">
        <f t="shared" si="36"/>
        <v>0</v>
      </c>
      <c r="U90" s="270">
        <v>0</v>
      </c>
      <c r="V90" s="271">
        <v>0</v>
      </c>
      <c r="W90" s="271">
        <v>0</v>
      </c>
      <c r="X90" s="271">
        <v>0</v>
      </c>
      <c r="Y90" s="271">
        <v>0</v>
      </c>
      <c r="Z90" s="271">
        <v>0</v>
      </c>
      <c r="AA90" s="271">
        <v>0</v>
      </c>
      <c r="AB90" s="271">
        <v>0</v>
      </c>
      <c r="AC90" s="271">
        <v>0</v>
      </c>
      <c r="AD90" s="271">
        <v>0</v>
      </c>
      <c r="AE90" s="271">
        <v>0</v>
      </c>
      <c r="AF90" s="271">
        <v>0</v>
      </c>
      <c r="AG90" s="271">
        <v>0</v>
      </c>
      <c r="AH90" s="271">
        <v>0</v>
      </c>
      <c r="AI90" s="272">
        <v>0</v>
      </c>
      <c r="AJ90" s="213"/>
      <c r="AM90" s="215"/>
    </row>
    <row r="91" spans="2:39" s="214" customFormat="1">
      <c r="B91" s="238" t="s">
        <v>11</v>
      </c>
      <c r="C91" s="218" t="s">
        <v>12</v>
      </c>
      <c r="D91" s="218"/>
      <c r="E91" s="239"/>
      <c r="F91" s="298" t="str">
        <f t="shared" si="37"/>
        <v>0</v>
      </c>
      <c r="G91" s="299" t="str">
        <f t="shared" si="36"/>
        <v>0</v>
      </c>
      <c r="H91" s="299" t="str">
        <f t="shared" si="36"/>
        <v>0</v>
      </c>
      <c r="I91" s="299" t="str">
        <f t="shared" si="36"/>
        <v>0</v>
      </c>
      <c r="J91" s="299" t="str">
        <f t="shared" si="36"/>
        <v>0</v>
      </c>
      <c r="K91" s="299" t="str">
        <f t="shared" si="36"/>
        <v>0</v>
      </c>
      <c r="L91" s="299" t="str">
        <f t="shared" si="36"/>
        <v>0</v>
      </c>
      <c r="M91" s="299" t="str">
        <f t="shared" si="36"/>
        <v>0</v>
      </c>
      <c r="N91" s="299" t="str">
        <f t="shared" si="36"/>
        <v>0</v>
      </c>
      <c r="O91" s="299" t="str">
        <f t="shared" si="36"/>
        <v>0</v>
      </c>
      <c r="P91" s="299" t="str">
        <f t="shared" si="36"/>
        <v>0</v>
      </c>
      <c r="Q91" s="299" t="str">
        <f t="shared" si="36"/>
        <v>0</v>
      </c>
      <c r="R91" s="299" t="str">
        <f t="shared" si="36"/>
        <v>0</v>
      </c>
      <c r="S91" s="299" t="str">
        <f t="shared" si="36"/>
        <v>0</v>
      </c>
      <c r="T91" s="300" t="str">
        <f t="shared" si="36"/>
        <v>0</v>
      </c>
      <c r="U91" s="267">
        <v>0</v>
      </c>
      <c r="V91" s="268">
        <v>0</v>
      </c>
      <c r="W91" s="268">
        <v>0</v>
      </c>
      <c r="X91" s="268">
        <v>0</v>
      </c>
      <c r="Y91" s="268">
        <v>0</v>
      </c>
      <c r="Z91" s="268">
        <v>0</v>
      </c>
      <c r="AA91" s="268">
        <v>0</v>
      </c>
      <c r="AB91" s="268">
        <v>0</v>
      </c>
      <c r="AC91" s="268">
        <v>0</v>
      </c>
      <c r="AD91" s="268">
        <v>0</v>
      </c>
      <c r="AE91" s="268">
        <v>0</v>
      </c>
      <c r="AF91" s="268">
        <v>0</v>
      </c>
      <c r="AG91" s="268">
        <v>0</v>
      </c>
      <c r="AH91" s="268">
        <v>0</v>
      </c>
      <c r="AI91" s="269">
        <v>0</v>
      </c>
      <c r="AJ91" s="213"/>
      <c r="AM91" s="215"/>
    </row>
    <row r="92" spans="2:39" s="214" customFormat="1">
      <c r="B92" s="240" t="s">
        <v>13</v>
      </c>
      <c r="C92" s="219" t="s">
        <v>401</v>
      </c>
      <c r="D92" s="219"/>
      <c r="E92" s="241"/>
      <c r="F92" s="301" t="str">
        <f t="shared" si="37"/>
        <v>0</v>
      </c>
      <c r="G92" s="302" t="str">
        <f t="shared" si="36"/>
        <v>0</v>
      </c>
      <c r="H92" s="302" t="str">
        <f t="shared" si="36"/>
        <v>0</v>
      </c>
      <c r="I92" s="302" t="str">
        <f t="shared" si="36"/>
        <v>0</v>
      </c>
      <c r="J92" s="302" t="str">
        <f t="shared" si="36"/>
        <v>0</v>
      </c>
      <c r="K92" s="302" t="str">
        <f t="shared" si="36"/>
        <v>0</v>
      </c>
      <c r="L92" s="302" t="str">
        <f t="shared" si="36"/>
        <v>0</v>
      </c>
      <c r="M92" s="302" t="str">
        <f t="shared" si="36"/>
        <v>0</v>
      </c>
      <c r="N92" s="302" t="str">
        <f t="shared" si="36"/>
        <v>0</v>
      </c>
      <c r="O92" s="302" t="str">
        <f t="shared" si="36"/>
        <v>0</v>
      </c>
      <c r="P92" s="302" t="str">
        <f t="shared" si="36"/>
        <v>0</v>
      </c>
      <c r="Q92" s="302" t="str">
        <f t="shared" si="36"/>
        <v>0</v>
      </c>
      <c r="R92" s="302" t="str">
        <f t="shared" si="36"/>
        <v>0</v>
      </c>
      <c r="S92" s="302" t="str">
        <f t="shared" si="36"/>
        <v>0</v>
      </c>
      <c r="T92" s="303" t="str">
        <f t="shared" si="36"/>
        <v>0</v>
      </c>
      <c r="U92" s="270">
        <v>0</v>
      </c>
      <c r="V92" s="271">
        <v>0</v>
      </c>
      <c r="W92" s="271">
        <v>0</v>
      </c>
      <c r="X92" s="271">
        <v>0</v>
      </c>
      <c r="Y92" s="271">
        <v>0</v>
      </c>
      <c r="Z92" s="271">
        <v>0</v>
      </c>
      <c r="AA92" s="271">
        <v>0</v>
      </c>
      <c r="AB92" s="271">
        <v>0</v>
      </c>
      <c r="AC92" s="271">
        <v>0</v>
      </c>
      <c r="AD92" s="271">
        <v>0</v>
      </c>
      <c r="AE92" s="271">
        <v>0</v>
      </c>
      <c r="AF92" s="271">
        <v>0</v>
      </c>
      <c r="AG92" s="271">
        <v>0</v>
      </c>
      <c r="AH92" s="271">
        <v>0</v>
      </c>
      <c r="AI92" s="272">
        <v>0</v>
      </c>
      <c r="AJ92" s="213"/>
      <c r="AM92" s="215"/>
    </row>
    <row r="93" spans="2:39" s="214" customFormat="1" ht="26.25">
      <c r="B93" s="238" t="s">
        <v>15</v>
      </c>
      <c r="C93" s="218" t="s">
        <v>394</v>
      </c>
      <c r="D93" s="218"/>
      <c r="E93" s="239"/>
      <c r="F93" s="298" t="str">
        <f t="shared" si="37"/>
        <v>0</v>
      </c>
      <c r="G93" s="299" t="str">
        <f t="shared" si="36"/>
        <v>0</v>
      </c>
      <c r="H93" s="299" t="str">
        <f t="shared" si="36"/>
        <v>0</v>
      </c>
      <c r="I93" s="299" t="str">
        <f t="shared" si="36"/>
        <v>0</v>
      </c>
      <c r="J93" s="299" t="str">
        <f t="shared" si="36"/>
        <v>0</v>
      </c>
      <c r="K93" s="299" t="str">
        <f t="shared" si="36"/>
        <v>0</v>
      </c>
      <c r="L93" s="299" t="str">
        <f t="shared" si="36"/>
        <v>0</v>
      </c>
      <c r="M93" s="299" t="str">
        <f t="shared" si="36"/>
        <v>0</v>
      </c>
      <c r="N93" s="299" t="str">
        <f t="shared" si="36"/>
        <v>0</v>
      </c>
      <c r="O93" s="299" t="str">
        <f t="shared" si="36"/>
        <v>0</v>
      </c>
      <c r="P93" s="299" t="str">
        <f t="shared" si="36"/>
        <v>0</v>
      </c>
      <c r="Q93" s="299" t="str">
        <f t="shared" si="36"/>
        <v>0</v>
      </c>
      <c r="R93" s="299" t="str">
        <f t="shared" si="36"/>
        <v>0</v>
      </c>
      <c r="S93" s="299" t="str">
        <f t="shared" si="36"/>
        <v>0</v>
      </c>
      <c r="T93" s="300" t="str">
        <f t="shared" si="36"/>
        <v>0</v>
      </c>
      <c r="U93" s="267">
        <v>0</v>
      </c>
      <c r="V93" s="268">
        <v>0</v>
      </c>
      <c r="W93" s="268">
        <v>0</v>
      </c>
      <c r="X93" s="268">
        <v>0</v>
      </c>
      <c r="Y93" s="268">
        <v>0</v>
      </c>
      <c r="Z93" s="268">
        <v>0</v>
      </c>
      <c r="AA93" s="268">
        <v>0</v>
      </c>
      <c r="AB93" s="268">
        <v>0</v>
      </c>
      <c r="AC93" s="268">
        <v>0</v>
      </c>
      <c r="AD93" s="268">
        <v>0</v>
      </c>
      <c r="AE93" s="268">
        <v>0</v>
      </c>
      <c r="AF93" s="268">
        <v>0</v>
      </c>
      <c r="AG93" s="268">
        <v>0</v>
      </c>
      <c r="AH93" s="268">
        <v>0</v>
      </c>
      <c r="AI93" s="269">
        <v>0</v>
      </c>
      <c r="AJ93" s="213"/>
      <c r="AM93" s="215"/>
    </row>
    <row r="94" spans="2:39" s="214" customFormat="1">
      <c r="B94" s="240" t="s">
        <v>16</v>
      </c>
      <c r="C94" s="219" t="s">
        <v>17</v>
      </c>
      <c r="D94" s="219"/>
      <c r="E94" s="241"/>
      <c r="F94" s="301" t="str">
        <f t="shared" si="37"/>
        <v>0</v>
      </c>
      <c r="G94" s="302" t="str">
        <f t="shared" si="36"/>
        <v>0</v>
      </c>
      <c r="H94" s="302" t="str">
        <f t="shared" si="36"/>
        <v>0</v>
      </c>
      <c r="I94" s="302" t="str">
        <f t="shared" si="36"/>
        <v>0</v>
      </c>
      <c r="J94" s="302" t="str">
        <f t="shared" si="36"/>
        <v>0</v>
      </c>
      <c r="K94" s="302" t="str">
        <f t="shared" si="36"/>
        <v>0</v>
      </c>
      <c r="L94" s="302" t="str">
        <f t="shared" si="36"/>
        <v>0</v>
      </c>
      <c r="M94" s="302" t="str">
        <f t="shared" si="36"/>
        <v>0</v>
      </c>
      <c r="N94" s="302" t="str">
        <f t="shared" si="36"/>
        <v>0</v>
      </c>
      <c r="O94" s="302" t="str">
        <f t="shared" si="36"/>
        <v>0</v>
      </c>
      <c r="P94" s="302" t="str">
        <f t="shared" si="36"/>
        <v>0</v>
      </c>
      <c r="Q94" s="302" t="str">
        <f t="shared" si="36"/>
        <v>0</v>
      </c>
      <c r="R94" s="302" t="str">
        <f t="shared" si="36"/>
        <v>0</v>
      </c>
      <c r="S94" s="302" t="str">
        <f t="shared" si="36"/>
        <v>0</v>
      </c>
      <c r="T94" s="303" t="str">
        <f t="shared" si="36"/>
        <v>0</v>
      </c>
      <c r="U94" s="270">
        <v>0</v>
      </c>
      <c r="V94" s="271">
        <v>0</v>
      </c>
      <c r="W94" s="271">
        <v>0</v>
      </c>
      <c r="X94" s="271">
        <v>0</v>
      </c>
      <c r="Y94" s="271">
        <v>0</v>
      </c>
      <c r="Z94" s="271">
        <v>0</v>
      </c>
      <c r="AA94" s="271">
        <v>0</v>
      </c>
      <c r="AB94" s="271">
        <v>0</v>
      </c>
      <c r="AC94" s="271">
        <v>0</v>
      </c>
      <c r="AD94" s="271">
        <v>0</v>
      </c>
      <c r="AE94" s="271">
        <v>0</v>
      </c>
      <c r="AF94" s="271">
        <v>0</v>
      </c>
      <c r="AG94" s="271">
        <v>0</v>
      </c>
      <c r="AH94" s="271">
        <v>0</v>
      </c>
      <c r="AI94" s="272">
        <v>0</v>
      </c>
      <c r="AJ94" s="213"/>
      <c r="AM94" s="215"/>
    </row>
    <row r="95" spans="2:39" s="214" customFormat="1">
      <c r="B95" s="238" t="s">
        <v>18</v>
      </c>
      <c r="C95" s="218" t="s">
        <v>300</v>
      </c>
      <c r="D95" s="218"/>
      <c r="E95" s="239"/>
      <c r="F95" s="298" t="str">
        <f t="shared" si="37"/>
        <v>0</v>
      </c>
      <c r="G95" s="299" t="str">
        <f t="shared" si="36"/>
        <v>0</v>
      </c>
      <c r="H95" s="299" t="str">
        <f t="shared" si="36"/>
        <v>0</v>
      </c>
      <c r="I95" s="299" t="str">
        <f t="shared" si="36"/>
        <v>0</v>
      </c>
      <c r="J95" s="299" t="str">
        <f t="shared" si="36"/>
        <v>0</v>
      </c>
      <c r="K95" s="299" t="str">
        <f t="shared" si="36"/>
        <v>0</v>
      </c>
      <c r="L95" s="299" t="str">
        <f t="shared" si="36"/>
        <v>0</v>
      </c>
      <c r="M95" s="299" t="str">
        <f t="shared" si="36"/>
        <v>0</v>
      </c>
      <c r="N95" s="299" t="str">
        <f t="shared" si="36"/>
        <v>0</v>
      </c>
      <c r="O95" s="299" t="str">
        <f t="shared" si="36"/>
        <v>0</v>
      </c>
      <c r="P95" s="299" t="str">
        <f t="shared" si="36"/>
        <v>0</v>
      </c>
      <c r="Q95" s="299" t="str">
        <f t="shared" si="36"/>
        <v>0</v>
      </c>
      <c r="R95" s="299" t="str">
        <f t="shared" si="36"/>
        <v>0</v>
      </c>
      <c r="S95" s="299" t="str">
        <f>IFERROR(IF(AND($AB95&gt;0,AH95&gt;0),AH95/$AB95-1,(AH95-($AB95))/ABS($AB95)),"0")</f>
        <v>0</v>
      </c>
      <c r="T95" s="300" t="str">
        <f t="shared" si="36"/>
        <v>0</v>
      </c>
      <c r="U95" s="267">
        <v>0</v>
      </c>
      <c r="V95" s="268">
        <v>0</v>
      </c>
      <c r="W95" s="268">
        <v>0</v>
      </c>
      <c r="X95" s="268">
        <v>0</v>
      </c>
      <c r="Y95" s="268">
        <v>0</v>
      </c>
      <c r="Z95" s="268">
        <v>0</v>
      </c>
      <c r="AA95" s="268">
        <v>0</v>
      </c>
      <c r="AB95" s="268">
        <v>0</v>
      </c>
      <c r="AC95" s="268">
        <v>0</v>
      </c>
      <c r="AD95" s="268">
        <v>0</v>
      </c>
      <c r="AE95" s="268">
        <v>0</v>
      </c>
      <c r="AF95" s="268">
        <v>0</v>
      </c>
      <c r="AG95" s="268">
        <v>0</v>
      </c>
      <c r="AH95" s="268">
        <v>0</v>
      </c>
      <c r="AI95" s="269">
        <v>0</v>
      </c>
      <c r="AJ95" s="213"/>
      <c r="AM95" s="215"/>
    </row>
    <row r="96" spans="2:39" s="214" customFormat="1">
      <c r="B96" s="240" t="s">
        <v>301</v>
      </c>
      <c r="C96" s="219" t="s">
        <v>19</v>
      </c>
      <c r="D96" s="219"/>
      <c r="E96" s="241"/>
      <c r="F96" s="301" t="str">
        <f t="shared" si="37"/>
        <v>0</v>
      </c>
      <c r="G96" s="302" t="str">
        <f t="shared" si="36"/>
        <v>0</v>
      </c>
      <c r="H96" s="302" t="str">
        <f t="shared" si="36"/>
        <v>0</v>
      </c>
      <c r="I96" s="302" t="str">
        <f t="shared" si="36"/>
        <v>0</v>
      </c>
      <c r="J96" s="302" t="str">
        <f t="shared" si="36"/>
        <v>0</v>
      </c>
      <c r="K96" s="302" t="str">
        <f t="shared" si="36"/>
        <v>0</v>
      </c>
      <c r="L96" s="302" t="str">
        <f t="shared" si="36"/>
        <v>0</v>
      </c>
      <c r="M96" s="302" t="str">
        <f t="shared" si="36"/>
        <v>0</v>
      </c>
      <c r="N96" s="302" t="str">
        <f t="shared" si="36"/>
        <v>0</v>
      </c>
      <c r="O96" s="302" t="str">
        <f t="shared" si="36"/>
        <v>0</v>
      </c>
      <c r="P96" s="302" t="str">
        <f t="shared" si="36"/>
        <v>0</v>
      </c>
      <c r="Q96" s="302" t="str">
        <f t="shared" si="36"/>
        <v>0</v>
      </c>
      <c r="R96" s="302" t="str">
        <f t="shared" si="36"/>
        <v>0</v>
      </c>
      <c r="S96" s="302" t="str">
        <f t="shared" si="36"/>
        <v>0</v>
      </c>
      <c r="T96" s="303" t="str">
        <f t="shared" si="36"/>
        <v>0</v>
      </c>
      <c r="U96" s="270">
        <v>0</v>
      </c>
      <c r="V96" s="271">
        <v>0</v>
      </c>
      <c r="W96" s="271">
        <v>0</v>
      </c>
      <c r="X96" s="271">
        <v>0</v>
      </c>
      <c r="Y96" s="271">
        <v>0</v>
      </c>
      <c r="Z96" s="271">
        <v>0</v>
      </c>
      <c r="AA96" s="271">
        <v>0</v>
      </c>
      <c r="AB96" s="271">
        <v>0</v>
      </c>
      <c r="AC96" s="271">
        <v>0</v>
      </c>
      <c r="AD96" s="271">
        <v>0</v>
      </c>
      <c r="AE96" s="271">
        <v>0</v>
      </c>
      <c r="AF96" s="271">
        <v>0</v>
      </c>
      <c r="AG96" s="271">
        <v>0</v>
      </c>
      <c r="AH96" s="271">
        <v>0</v>
      </c>
      <c r="AI96" s="272">
        <v>0</v>
      </c>
      <c r="AJ96" s="213"/>
      <c r="AM96" s="215"/>
    </row>
    <row r="97" spans="2:39" s="214" customFormat="1">
      <c r="B97" s="238" t="s">
        <v>20</v>
      </c>
      <c r="C97" s="218" t="s">
        <v>27</v>
      </c>
      <c r="D97" s="218"/>
      <c r="E97" s="239"/>
      <c r="F97" s="298" t="str">
        <f t="shared" si="37"/>
        <v>0</v>
      </c>
      <c r="G97" s="299" t="str">
        <f t="shared" si="36"/>
        <v>0</v>
      </c>
      <c r="H97" s="299" t="str">
        <f t="shared" si="36"/>
        <v>0</v>
      </c>
      <c r="I97" s="299" t="str">
        <f t="shared" si="36"/>
        <v>0</v>
      </c>
      <c r="J97" s="299" t="str">
        <f t="shared" si="36"/>
        <v>0</v>
      </c>
      <c r="K97" s="299" t="str">
        <f t="shared" si="36"/>
        <v>0</v>
      </c>
      <c r="L97" s="299" t="str">
        <f t="shared" si="36"/>
        <v>0</v>
      </c>
      <c r="M97" s="299" t="str">
        <f t="shared" si="36"/>
        <v>0</v>
      </c>
      <c r="N97" s="299" t="str">
        <f t="shared" si="36"/>
        <v>0</v>
      </c>
      <c r="O97" s="299" t="str">
        <f t="shared" si="36"/>
        <v>0</v>
      </c>
      <c r="P97" s="299" t="str">
        <f t="shared" si="36"/>
        <v>0</v>
      </c>
      <c r="Q97" s="299" t="str">
        <f t="shared" si="36"/>
        <v>0</v>
      </c>
      <c r="R97" s="299" t="str">
        <f t="shared" si="36"/>
        <v>0</v>
      </c>
      <c r="S97" s="299" t="str">
        <f t="shared" si="36"/>
        <v>0</v>
      </c>
      <c r="T97" s="300" t="str">
        <f t="shared" si="36"/>
        <v>0</v>
      </c>
      <c r="U97" s="267">
        <v>0</v>
      </c>
      <c r="V97" s="268">
        <v>0</v>
      </c>
      <c r="W97" s="268">
        <v>0</v>
      </c>
      <c r="X97" s="268">
        <v>0</v>
      </c>
      <c r="Y97" s="268">
        <v>0</v>
      </c>
      <c r="Z97" s="268">
        <v>0</v>
      </c>
      <c r="AA97" s="268">
        <v>0</v>
      </c>
      <c r="AB97" s="268">
        <v>0</v>
      </c>
      <c r="AC97" s="268">
        <v>0</v>
      </c>
      <c r="AD97" s="268">
        <v>0</v>
      </c>
      <c r="AE97" s="268">
        <v>0</v>
      </c>
      <c r="AF97" s="268">
        <v>0</v>
      </c>
      <c r="AG97" s="268">
        <v>0</v>
      </c>
      <c r="AH97" s="268">
        <v>0</v>
      </c>
      <c r="AI97" s="269">
        <v>0</v>
      </c>
      <c r="AJ97" s="213"/>
      <c r="AM97" s="215"/>
    </row>
    <row r="98" spans="2:39" s="214" customFormat="1">
      <c r="B98" s="240" t="s">
        <v>22</v>
      </c>
      <c r="C98" s="219" t="s">
        <v>30</v>
      </c>
      <c r="D98" s="219"/>
      <c r="E98" s="241"/>
      <c r="F98" s="301" t="str">
        <f t="shared" si="37"/>
        <v>0</v>
      </c>
      <c r="G98" s="302" t="str">
        <f t="shared" si="36"/>
        <v>0</v>
      </c>
      <c r="H98" s="302" t="str">
        <f t="shared" si="36"/>
        <v>0</v>
      </c>
      <c r="I98" s="302" t="str">
        <f t="shared" si="36"/>
        <v>0</v>
      </c>
      <c r="J98" s="302" t="str">
        <f t="shared" si="36"/>
        <v>0</v>
      </c>
      <c r="K98" s="302" t="str">
        <f t="shared" si="36"/>
        <v>0</v>
      </c>
      <c r="L98" s="302" t="str">
        <f t="shared" si="36"/>
        <v>0</v>
      </c>
      <c r="M98" s="302" t="str">
        <f t="shared" si="36"/>
        <v>0</v>
      </c>
      <c r="N98" s="302" t="str">
        <f t="shared" si="36"/>
        <v>0</v>
      </c>
      <c r="O98" s="302" t="str">
        <f t="shared" si="36"/>
        <v>0</v>
      </c>
      <c r="P98" s="302" t="str">
        <f t="shared" si="36"/>
        <v>0</v>
      </c>
      <c r="Q98" s="302" t="str">
        <f t="shared" si="36"/>
        <v>0</v>
      </c>
      <c r="R98" s="302" t="str">
        <f t="shared" si="36"/>
        <v>0</v>
      </c>
      <c r="S98" s="302" t="str">
        <f t="shared" si="36"/>
        <v>0</v>
      </c>
      <c r="T98" s="303" t="str">
        <f t="shared" si="36"/>
        <v>0</v>
      </c>
      <c r="U98" s="270">
        <v>0</v>
      </c>
      <c r="V98" s="271">
        <v>0</v>
      </c>
      <c r="W98" s="271">
        <v>0</v>
      </c>
      <c r="X98" s="271">
        <v>0</v>
      </c>
      <c r="Y98" s="271">
        <v>0</v>
      </c>
      <c r="Z98" s="271">
        <v>0</v>
      </c>
      <c r="AA98" s="271">
        <v>0</v>
      </c>
      <c r="AB98" s="271">
        <v>0</v>
      </c>
      <c r="AC98" s="271">
        <v>0</v>
      </c>
      <c r="AD98" s="271">
        <v>0</v>
      </c>
      <c r="AE98" s="271">
        <v>0</v>
      </c>
      <c r="AF98" s="271">
        <v>0</v>
      </c>
      <c r="AG98" s="271">
        <v>0</v>
      </c>
      <c r="AH98" s="271">
        <v>0</v>
      </c>
      <c r="AI98" s="272">
        <v>0</v>
      </c>
      <c r="AJ98" s="213"/>
      <c r="AM98" s="215"/>
    </row>
    <row r="99" spans="2:39" s="214" customFormat="1">
      <c r="B99" s="238" t="s">
        <v>23</v>
      </c>
      <c r="C99" s="218" t="s">
        <v>31</v>
      </c>
      <c r="D99" s="218"/>
      <c r="E99" s="239"/>
      <c r="F99" s="298" t="str">
        <f t="shared" si="37"/>
        <v>0</v>
      </c>
      <c r="G99" s="299" t="str">
        <f t="shared" si="36"/>
        <v>0</v>
      </c>
      <c r="H99" s="299" t="str">
        <f t="shared" si="36"/>
        <v>0</v>
      </c>
      <c r="I99" s="299" t="str">
        <f t="shared" si="36"/>
        <v>0</v>
      </c>
      <c r="J99" s="299" t="str">
        <f t="shared" si="36"/>
        <v>0</v>
      </c>
      <c r="K99" s="299" t="str">
        <f t="shared" si="36"/>
        <v>0</v>
      </c>
      <c r="L99" s="299" t="str">
        <f t="shared" si="36"/>
        <v>0</v>
      </c>
      <c r="M99" s="299" t="str">
        <f t="shared" si="36"/>
        <v>0</v>
      </c>
      <c r="N99" s="299" t="str">
        <f t="shared" si="36"/>
        <v>0</v>
      </c>
      <c r="O99" s="299" t="str">
        <f t="shared" si="36"/>
        <v>0</v>
      </c>
      <c r="P99" s="299" t="str">
        <f t="shared" si="36"/>
        <v>0</v>
      </c>
      <c r="Q99" s="299" t="str">
        <f t="shared" si="36"/>
        <v>0</v>
      </c>
      <c r="R99" s="299" t="str">
        <f t="shared" si="36"/>
        <v>0</v>
      </c>
      <c r="S99" s="299" t="str">
        <f t="shared" si="36"/>
        <v>0</v>
      </c>
      <c r="T99" s="300" t="str">
        <f t="shared" si="36"/>
        <v>0</v>
      </c>
      <c r="U99" s="267">
        <v>0</v>
      </c>
      <c r="V99" s="268">
        <v>0</v>
      </c>
      <c r="W99" s="268">
        <v>0</v>
      </c>
      <c r="X99" s="268">
        <v>0</v>
      </c>
      <c r="Y99" s="268">
        <v>0</v>
      </c>
      <c r="Z99" s="268">
        <v>0</v>
      </c>
      <c r="AA99" s="268">
        <v>0</v>
      </c>
      <c r="AB99" s="268">
        <v>0</v>
      </c>
      <c r="AC99" s="268">
        <v>0</v>
      </c>
      <c r="AD99" s="268">
        <v>0</v>
      </c>
      <c r="AE99" s="268">
        <v>0</v>
      </c>
      <c r="AF99" s="268">
        <v>0</v>
      </c>
      <c r="AG99" s="268">
        <v>0</v>
      </c>
      <c r="AH99" s="268">
        <v>0</v>
      </c>
      <c r="AI99" s="269">
        <v>0</v>
      </c>
      <c r="AJ99" s="213"/>
      <c r="AM99" s="215"/>
    </row>
    <row r="100" spans="2:39" s="214" customFormat="1">
      <c r="B100" s="240" t="s">
        <v>24</v>
      </c>
      <c r="C100" s="219" t="s">
        <v>302</v>
      </c>
      <c r="D100" s="219"/>
      <c r="E100" s="241"/>
      <c r="F100" s="301" t="str">
        <f t="shared" si="37"/>
        <v>0</v>
      </c>
      <c r="G100" s="302" t="str">
        <f t="shared" si="36"/>
        <v>0</v>
      </c>
      <c r="H100" s="302" t="str">
        <f t="shared" si="36"/>
        <v>0</v>
      </c>
      <c r="I100" s="302" t="str">
        <f t="shared" si="36"/>
        <v>0</v>
      </c>
      <c r="J100" s="302" t="str">
        <f t="shared" si="36"/>
        <v>0</v>
      </c>
      <c r="K100" s="302" t="str">
        <f t="shared" si="36"/>
        <v>0</v>
      </c>
      <c r="L100" s="302" t="str">
        <f t="shared" si="36"/>
        <v>0</v>
      </c>
      <c r="M100" s="302" t="str">
        <f t="shared" si="36"/>
        <v>0</v>
      </c>
      <c r="N100" s="302" t="str">
        <f t="shared" si="36"/>
        <v>0</v>
      </c>
      <c r="O100" s="302" t="str">
        <f t="shared" si="36"/>
        <v>0</v>
      </c>
      <c r="P100" s="302" t="str">
        <f t="shared" si="36"/>
        <v>0</v>
      </c>
      <c r="Q100" s="302" t="str">
        <f t="shared" si="36"/>
        <v>0</v>
      </c>
      <c r="R100" s="302" t="str">
        <f t="shared" si="36"/>
        <v>0</v>
      </c>
      <c r="S100" s="302" t="str">
        <f t="shared" si="36"/>
        <v>0</v>
      </c>
      <c r="T100" s="303" t="str">
        <f t="shared" si="36"/>
        <v>0</v>
      </c>
      <c r="U100" s="270">
        <v>0</v>
      </c>
      <c r="V100" s="271">
        <v>0</v>
      </c>
      <c r="W100" s="271">
        <v>0</v>
      </c>
      <c r="X100" s="271">
        <v>0</v>
      </c>
      <c r="Y100" s="271">
        <v>0</v>
      </c>
      <c r="Z100" s="271">
        <v>0</v>
      </c>
      <c r="AA100" s="271">
        <v>0</v>
      </c>
      <c r="AB100" s="271">
        <v>0</v>
      </c>
      <c r="AC100" s="271">
        <v>0</v>
      </c>
      <c r="AD100" s="271">
        <v>0</v>
      </c>
      <c r="AE100" s="271">
        <v>0</v>
      </c>
      <c r="AF100" s="271">
        <v>0</v>
      </c>
      <c r="AG100" s="271">
        <v>0</v>
      </c>
      <c r="AH100" s="271">
        <v>0</v>
      </c>
      <c r="AI100" s="272">
        <v>0</v>
      </c>
      <c r="AJ100" s="213"/>
      <c r="AM100" s="215"/>
    </row>
    <row r="101" spans="2:39" s="214" customFormat="1">
      <c r="B101" s="238" t="s">
        <v>305</v>
      </c>
      <c r="C101" s="218" t="s">
        <v>35</v>
      </c>
      <c r="D101" s="218"/>
      <c r="E101" s="239"/>
      <c r="F101" s="298" t="str">
        <f t="shared" si="37"/>
        <v>0</v>
      </c>
      <c r="G101" s="299" t="str">
        <f t="shared" si="36"/>
        <v>0</v>
      </c>
      <c r="H101" s="299" t="str">
        <f t="shared" si="36"/>
        <v>0</v>
      </c>
      <c r="I101" s="299" t="str">
        <f t="shared" si="36"/>
        <v>0</v>
      </c>
      <c r="J101" s="299" t="str">
        <f t="shared" si="36"/>
        <v>0</v>
      </c>
      <c r="K101" s="299" t="str">
        <f t="shared" si="36"/>
        <v>0</v>
      </c>
      <c r="L101" s="299" t="str">
        <f t="shared" si="36"/>
        <v>0</v>
      </c>
      <c r="M101" s="299" t="str">
        <f t="shared" si="36"/>
        <v>0</v>
      </c>
      <c r="N101" s="299" t="str">
        <f t="shared" si="36"/>
        <v>0</v>
      </c>
      <c r="O101" s="299" t="str">
        <f t="shared" si="36"/>
        <v>0</v>
      </c>
      <c r="P101" s="299" t="str">
        <f t="shared" si="36"/>
        <v>0</v>
      </c>
      <c r="Q101" s="299" t="str">
        <f t="shared" si="36"/>
        <v>0</v>
      </c>
      <c r="R101" s="299" t="str">
        <f t="shared" si="36"/>
        <v>0</v>
      </c>
      <c r="S101" s="299" t="str">
        <f t="shared" si="36"/>
        <v>0</v>
      </c>
      <c r="T101" s="300" t="str">
        <f t="shared" si="36"/>
        <v>0</v>
      </c>
      <c r="U101" s="267">
        <v>0</v>
      </c>
      <c r="V101" s="268">
        <v>0</v>
      </c>
      <c r="W101" s="268">
        <v>0</v>
      </c>
      <c r="X101" s="268">
        <v>0</v>
      </c>
      <c r="Y101" s="268">
        <v>0</v>
      </c>
      <c r="Z101" s="268">
        <v>0</v>
      </c>
      <c r="AA101" s="268">
        <v>0</v>
      </c>
      <c r="AB101" s="268">
        <v>0</v>
      </c>
      <c r="AC101" s="268">
        <v>0</v>
      </c>
      <c r="AD101" s="268">
        <v>0</v>
      </c>
      <c r="AE101" s="268">
        <v>0</v>
      </c>
      <c r="AF101" s="268">
        <v>0</v>
      </c>
      <c r="AG101" s="268">
        <v>0</v>
      </c>
      <c r="AH101" s="268">
        <v>0</v>
      </c>
      <c r="AI101" s="269">
        <v>0</v>
      </c>
      <c r="AJ101" s="213"/>
      <c r="AM101" s="215"/>
    </row>
    <row r="102" spans="2:39" s="214" customFormat="1">
      <c r="B102" s="240" t="s">
        <v>306</v>
      </c>
      <c r="C102" s="219" t="s">
        <v>37</v>
      </c>
      <c r="D102" s="219"/>
      <c r="E102" s="241"/>
      <c r="F102" s="301" t="str">
        <f t="shared" si="37"/>
        <v>0</v>
      </c>
      <c r="G102" s="302" t="str">
        <f t="shared" si="36"/>
        <v>0</v>
      </c>
      <c r="H102" s="302" t="str">
        <f t="shared" si="36"/>
        <v>0</v>
      </c>
      <c r="I102" s="302" t="str">
        <f t="shared" si="36"/>
        <v>0</v>
      </c>
      <c r="J102" s="302" t="str">
        <f t="shared" si="36"/>
        <v>0</v>
      </c>
      <c r="K102" s="302" t="str">
        <f t="shared" si="36"/>
        <v>0</v>
      </c>
      <c r="L102" s="302" t="str">
        <f t="shared" si="36"/>
        <v>0</v>
      </c>
      <c r="M102" s="302" t="str">
        <f t="shared" si="36"/>
        <v>0</v>
      </c>
      <c r="N102" s="302" t="str">
        <f t="shared" si="36"/>
        <v>0</v>
      </c>
      <c r="O102" s="302" t="str">
        <f t="shared" si="36"/>
        <v>0</v>
      </c>
      <c r="P102" s="302" t="str">
        <f t="shared" si="36"/>
        <v>0</v>
      </c>
      <c r="Q102" s="302" t="str">
        <f t="shared" si="36"/>
        <v>0</v>
      </c>
      <c r="R102" s="302" t="str">
        <f t="shared" si="36"/>
        <v>0</v>
      </c>
      <c r="S102" s="302" t="str">
        <f t="shared" si="36"/>
        <v>0</v>
      </c>
      <c r="T102" s="303" t="str">
        <f t="shared" si="36"/>
        <v>0</v>
      </c>
      <c r="U102" s="270">
        <v>0</v>
      </c>
      <c r="V102" s="271">
        <v>0</v>
      </c>
      <c r="W102" s="271">
        <v>0</v>
      </c>
      <c r="X102" s="271">
        <v>0</v>
      </c>
      <c r="Y102" s="271">
        <v>0</v>
      </c>
      <c r="Z102" s="271">
        <v>0</v>
      </c>
      <c r="AA102" s="271">
        <v>0</v>
      </c>
      <c r="AB102" s="271">
        <v>0</v>
      </c>
      <c r="AC102" s="271">
        <v>0</v>
      </c>
      <c r="AD102" s="271">
        <v>0</v>
      </c>
      <c r="AE102" s="271">
        <v>0</v>
      </c>
      <c r="AF102" s="271">
        <v>0</v>
      </c>
      <c r="AG102" s="271">
        <v>0</v>
      </c>
      <c r="AH102" s="271">
        <v>0</v>
      </c>
      <c r="AI102" s="272">
        <v>0</v>
      </c>
      <c r="AJ102" s="213"/>
      <c r="AM102" s="215"/>
    </row>
    <row r="103" spans="2:39" s="214" customFormat="1">
      <c r="B103" s="238" t="s">
        <v>307</v>
      </c>
      <c r="C103" s="218" t="s">
        <v>39</v>
      </c>
      <c r="D103" s="218"/>
      <c r="E103" s="239"/>
      <c r="F103" s="298" t="str">
        <f t="shared" si="37"/>
        <v>0</v>
      </c>
      <c r="G103" s="299" t="str">
        <f t="shared" si="36"/>
        <v>0</v>
      </c>
      <c r="H103" s="299" t="str">
        <f t="shared" si="36"/>
        <v>0</v>
      </c>
      <c r="I103" s="299" t="str">
        <f t="shared" si="36"/>
        <v>0</v>
      </c>
      <c r="J103" s="299" t="str">
        <f t="shared" si="36"/>
        <v>0</v>
      </c>
      <c r="K103" s="299" t="str">
        <f t="shared" si="36"/>
        <v>0</v>
      </c>
      <c r="L103" s="299" t="str">
        <f t="shared" si="36"/>
        <v>0</v>
      </c>
      <c r="M103" s="299" t="str">
        <f t="shared" si="36"/>
        <v>0</v>
      </c>
      <c r="N103" s="299" t="str">
        <f t="shared" si="36"/>
        <v>0</v>
      </c>
      <c r="O103" s="299" t="str">
        <f t="shared" si="36"/>
        <v>0</v>
      </c>
      <c r="P103" s="299" t="str">
        <f t="shared" si="36"/>
        <v>0</v>
      </c>
      <c r="Q103" s="299" t="str">
        <f t="shared" si="36"/>
        <v>0</v>
      </c>
      <c r="R103" s="299" t="str">
        <f t="shared" si="36"/>
        <v>0</v>
      </c>
      <c r="S103" s="299" t="str">
        <f t="shared" si="36"/>
        <v>0</v>
      </c>
      <c r="T103" s="300" t="str">
        <f t="shared" si="36"/>
        <v>0</v>
      </c>
      <c r="U103" s="267">
        <v>0</v>
      </c>
      <c r="V103" s="268">
        <v>0</v>
      </c>
      <c r="W103" s="268">
        <v>0</v>
      </c>
      <c r="X103" s="268">
        <v>0</v>
      </c>
      <c r="Y103" s="268">
        <v>0</v>
      </c>
      <c r="Z103" s="268">
        <v>0</v>
      </c>
      <c r="AA103" s="268">
        <v>0</v>
      </c>
      <c r="AB103" s="268">
        <v>0</v>
      </c>
      <c r="AC103" s="268">
        <v>0</v>
      </c>
      <c r="AD103" s="268">
        <v>0</v>
      </c>
      <c r="AE103" s="268">
        <v>0</v>
      </c>
      <c r="AF103" s="268">
        <v>0</v>
      </c>
      <c r="AG103" s="268">
        <v>0</v>
      </c>
      <c r="AH103" s="268">
        <v>0</v>
      </c>
      <c r="AI103" s="269">
        <v>0</v>
      </c>
      <c r="AJ103" s="213"/>
      <c r="AM103" s="215"/>
    </row>
    <row r="104" spans="2:39" s="214" customFormat="1">
      <c r="B104" s="240" t="s">
        <v>308</v>
      </c>
      <c r="C104" s="219" t="s">
        <v>309</v>
      </c>
      <c r="D104" s="219"/>
      <c r="E104" s="241"/>
      <c r="F104" s="301" t="str">
        <f t="shared" si="37"/>
        <v>0</v>
      </c>
      <c r="G104" s="302" t="str">
        <f t="shared" si="36"/>
        <v>0</v>
      </c>
      <c r="H104" s="302" t="str">
        <f t="shared" si="36"/>
        <v>0</v>
      </c>
      <c r="I104" s="302" t="str">
        <f t="shared" si="36"/>
        <v>0</v>
      </c>
      <c r="J104" s="302" t="str">
        <f t="shared" ref="J104:T117" si="38">IFERROR(IF(AND($AB104&gt;0,Y104&gt;0),Y104/$AB104-1,(Y104-($AB104))/ABS($AB104)),"0")</f>
        <v>0</v>
      </c>
      <c r="K104" s="302" t="str">
        <f t="shared" si="38"/>
        <v>0</v>
      </c>
      <c r="L104" s="302" t="str">
        <f t="shared" si="38"/>
        <v>0</v>
      </c>
      <c r="M104" s="302" t="str">
        <f t="shared" si="38"/>
        <v>0</v>
      </c>
      <c r="N104" s="302" t="str">
        <f t="shared" si="38"/>
        <v>0</v>
      </c>
      <c r="O104" s="302" t="str">
        <f t="shared" si="38"/>
        <v>0</v>
      </c>
      <c r="P104" s="302" t="str">
        <f t="shared" si="38"/>
        <v>0</v>
      </c>
      <c r="Q104" s="302" t="str">
        <f t="shared" si="38"/>
        <v>0</v>
      </c>
      <c r="R104" s="302" t="str">
        <f t="shared" si="38"/>
        <v>0</v>
      </c>
      <c r="S104" s="302" t="str">
        <f t="shared" si="38"/>
        <v>0</v>
      </c>
      <c r="T104" s="303" t="str">
        <f t="shared" si="38"/>
        <v>0</v>
      </c>
      <c r="U104" s="270">
        <v>0</v>
      </c>
      <c r="V104" s="271">
        <v>0</v>
      </c>
      <c r="W104" s="271">
        <v>0</v>
      </c>
      <c r="X104" s="271">
        <v>0</v>
      </c>
      <c r="Y104" s="271">
        <v>0</v>
      </c>
      <c r="Z104" s="271">
        <v>0</v>
      </c>
      <c r="AA104" s="271">
        <v>0</v>
      </c>
      <c r="AB104" s="271">
        <v>0</v>
      </c>
      <c r="AC104" s="271">
        <v>0</v>
      </c>
      <c r="AD104" s="271">
        <v>0</v>
      </c>
      <c r="AE104" s="271">
        <v>0</v>
      </c>
      <c r="AF104" s="271">
        <v>0</v>
      </c>
      <c r="AG104" s="271">
        <v>0</v>
      </c>
      <c r="AH104" s="271">
        <v>0</v>
      </c>
      <c r="AI104" s="272">
        <v>0</v>
      </c>
      <c r="AJ104" s="213"/>
      <c r="AM104" s="215"/>
    </row>
    <row r="105" spans="2:39" s="214" customFormat="1">
      <c r="B105" s="238" t="s">
        <v>310</v>
      </c>
      <c r="C105" s="218" t="s">
        <v>47</v>
      </c>
      <c r="D105" s="218"/>
      <c r="E105" s="239"/>
      <c r="F105" s="298" t="str">
        <f t="shared" si="37"/>
        <v>0</v>
      </c>
      <c r="G105" s="299" t="str">
        <f t="shared" si="37"/>
        <v>0</v>
      </c>
      <c r="H105" s="299" t="str">
        <f t="shared" si="37"/>
        <v>0</v>
      </c>
      <c r="I105" s="299" t="str">
        <f t="shared" si="37"/>
        <v>0</v>
      </c>
      <c r="J105" s="299" t="str">
        <f t="shared" si="38"/>
        <v>0</v>
      </c>
      <c r="K105" s="299" t="str">
        <f t="shared" si="38"/>
        <v>0</v>
      </c>
      <c r="L105" s="299" t="str">
        <f t="shared" si="38"/>
        <v>0</v>
      </c>
      <c r="M105" s="299" t="str">
        <f t="shared" si="38"/>
        <v>0</v>
      </c>
      <c r="N105" s="299" t="str">
        <f t="shared" si="38"/>
        <v>0</v>
      </c>
      <c r="O105" s="299" t="str">
        <f t="shared" si="38"/>
        <v>0</v>
      </c>
      <c r="P105" s="299" t="str">
        <f t="shared" si="38"/>
        <v>0</v>
      </c>
      <c r="Q105" s="299" t="str">
        <f t="shared" si="38"/>
        <v>0</v>
      </c>
      <c r="R105" s="299" t="str">
        <f t="shared" si="38"/>
        <v>0</v>
      </c>
      <c r="S105" s="299" t="str">
        <f t="shared" si="38"/>
        <v>0</v>
      </c>
      <c r="T105" s="300" t="str">
        <f t="shared" si="38"/>
        <v>0</v>
      </c>
      <c r="U105" s="267">
        <v>0</v>
      </c>
      <c r="V105" s="268">
        <v>0</v>
      </c>
      <c r="W105" s="268">
        <v>0</v>
      </c>
      <c r="X105" s="268">
        <v>0</v>
      </c>
      <c r="Y105" s="268">
        <v>0</v>
      </c>
      <c r="Z105" s="268">
        <v>0</v>
      </c>
      <c r="AA105" s="268">
        <v>0</v>
      </c>
      <c r="AB105" s="268">
        <v>0</v>
      </c>
      <c r="AC105" s="268">
        <v>0</v>
      </c>
      <c r="AD105" s="268">
        <v>0</v>
      </c>
      <c r="AE105" s="268">
        <v>0</v>
      </c>
      <c r="AF105" s="268">
        <v>0</v>
      </c>
      <c r="AG105" s="268">
        <v>0</v>
      </c>
      <c r="AH105" s="268">
        <v>0</v>
      </c>
      <c r="AI105" s="269">
        <v>0</v>
      </c>
      <c r="AJ105" s="213"/>
      <c r="AM105" s="215"/>
    </row>
    <row r="106" spans="2:39" s="214" customFormat="1">
      <c r="B106" s="240" t="s">
        <v>311</v>
      </c>
      <c r="C106" s="219" t="s">
        <v>45</v>
      </c>
      <c r="D106" s="219"/>
      <c r="E106" s="241"/>
      <c r="F106" s="301" t="str">
        <f t="shared" si="37"/>
        <v>0</v>
      </c>
      <c r="G106" s="302" t="str">
        <f t="shared" si="37"/>
        <v>0</v>
      </c>
      <c r="H106" s="302" t="str">
        <f t="shared" si="37"/>
        <v>0</v>
      </c>
      <c r="I106" s="302" t="str">
        <f t="shared" si="37"/>
        <v>0</v>
      </c>
      <c r="J106" s="302" t="str">
        <f t="shared" si="38"/>
        <v>0</v>
      </c>
      <c r="K106" s="302" t="str">
        <f t="shared" si="38"/>
        <v>0</v>
      </c>
      <c r="L106" s="302" t="str">
        <f t="shared" si="38"/>
        <v>0</v>
      </c>
      <c r="M106" s="302" t="str">
        <f t="shared" si="38"/>
        <v>0</v>
      </c>
      <c r="N106" s="302" t="str">
        <f t="shared" si="38"/>
        <v>0</v>
      </c>
      <c r="O106" s="302" t="str">
        <f t="shared" si="38"/>
        <v>0</v>
      </c>
      <c r="P106" s="302" t="str">
        <f t="shared" si="38"/>
        <v>0</v>
      </c>
      <c r="Q106" s="302" t="str">
        <f t="shared" si="38"/>
        <v>0</v>
      </c>
      <c r="R106" s="302" t="str">
        <f t="shared" si="38"/>
        <v>0</v>
      </c>
      <c r="S106" s="302" t="str">
        <f t="shared" si="38"/>
        <v>0</v>
      </c>
      <c r="T106" s="303" t="str">
        <f t="shared" si="38"/>
        <v>0</v>
      </c>
      <c r="U106" s="270">
        <v>0</v>
      </c>
      <c r="V106" s="271">
        <v>0</v>
      </c>
      <c r="W106" s="271">
        <v>0</v>
      </c>
      <c r="X106" s="271">
        <v>0</v>
      </c>
      <c r="Y106" s="271">
        <v>0</v>
      </c>
      <c r="Z106" s="271">
        <v>0</v>
      </c>
      <c r="AA106" s="271">
        <v>0</v>
      </c>
      <c r="AB106" s="271">
        <v>0</v>
      </c>
      <c r="AC106" s="271">
        <v>0</v>
      </c>
      <c r="AD106" s="271">
        <v>0</v>
      </c>
      <c r="AE106" s="271">
        <v>0</v>
      </c>
      <c r="AF106" s="271">
        <v>0</v>
      </c>
      <c r="AG106" s="271">
        <v>0</v>
      </c>
      <c r="AH106" s="271">
        <v>0</v>
      </c>
      <c r="AI106" s="272">
        <v>0</v>
      </c>
      <c r="AJ106" s="213"/>
      <c r="AM106" s="215"/>
    </row>
    <row r="107" spans="2:39" s="214" customFormat="1">
      <c r="B107" s="238" t="s">
        <v>312</v>
      </c>
      <c r="C107" s="218" t="s">
        <v>313</v>
      </c>
      <c r="D107" s="218"/>
      <c r="E107" s="239"/>
      <c r="F107" s="298" t="str">
        <f t="shared" si="37"/>
        <v>0</v>
      </c>
      <c r="G107" s="299" t="str">
        <f t="shared" si="37"/>
        <v>0</v>
      </c>
      <c r="H107" s="299" t="str">
        <f t="shared" si="37"/>
        <v>0</v>
      </c>
      <c r="I107" s="299" t="str">
        <f t="shared" si="37"/>
        <v>0</v>
      </c>
      <c r="J107" s="299" t="str">
        <f t="shared" si="38"/>
        <v>0</v>
      </c>
      <c r="K107" s="299" t="str">
        <f t="shared" si="38"/>
        <v>0</v>
      </c>
      <c r="L107" s="299" t="str">
        <f t="shared" si="38"/>
        <v>0</v>
      </c>
      <c r="M107" s="299" t="str">
        <f t="shared" si="38"/>
        <v>0</v>
      </c>
      <c r="N107" s="299" t="str">
        <f t="shared" si="38"/>
        <v>0</v>
      </c>
      <c r="O107" s="299" t="str">
        <f t="shared" si="38"/>
        <v>0</v>
      </c>
      <c r="P107" s="299" t="str">
        <f t="shared" si="38"/>
        <v>0</v>
      </c>
      <c r="Q107" s="299" t="str">
        <f t="shared" si="38"/>
        <v>0</v>
      </c>
      <c r="R107" s="299" t="str">
        <f t="shared" si="38"/>
        <v>0</v>
      </c>
      <c r="S107" s="299" t="str">
        <f t="shared" si="38"/>
        <v>0</v>
      </c>
      <c r="T107" s="300" t="str">
        <f t="shared" si="38"/>
        <v>0</v>
      </c>
      <c r="U107" s="267">
        <v>0</v>
      </c>
      <c r="V107" s="268">
        <v>0</v>
      </c>
      <c r="W107" s="268">
        <v>0</v>
      </c>
      <c r="X107" s="268">
        <v>0</v>
      </c>
      <c r="Y107" s="268">
        <v>0</v>
      </c>
      <c r="Z107" s="268">
        <v>0</v>
      </c>
      <c r="AA107" s="268">
        <v>0</v>
      </c>
      <c r="AB107" s="268">
        <v>0</v>
      </c>
      <c r="AC107" s="268">
        <v>0</v>
      </c>
      <c r="AD107" s="268">
        <v>0</v>
      </c>
      <c r="AE107" s="268">
        <v>0</v>
      </c>
      <c r="AF107" s="268">
        <v>0</v>
      </c>
      <c r="AG107" s="268">
        <v>0</v>
      </c>
      <c r="AH107" s="268">
        <v>0</v>
      </c>
      <c r="AI107" s="269">
        <v>0</v>
      </c>
      <c r="AJ107" s="213"/>
      <c r="AM107" s="215"/>
    </row>
    <row r="108" spans="2:39" s="214" customFormat="1">
      <c r="B108" s="240" t="s">
        <v>51</v>
      </c>
      <c r="C108" s="221" t="s">
        <v>548</v>
      </c>
      <c r="D108" s="219"/>
      <c r="E108" s="241"/>
      <c r="F108" s="301" t="str">
        <f t="shared" si="37"/>
        <v>0</v>
      </c>
      <c r="G108" s="302" t="str">
        <f t="shared" si="37"/>
        <v>0</v>
      </c>
      <c r="H108" s="302" t="str">
        <f t="shared" si="37"/>
        <v>0</v>
      </c>
      <c r="I108" s="302" t="str">
        <f t="shared" si="37"/>
        <v>0</v>
      </c>
      <c r="J108" s="302" t="str">
        <f t="shared" si="38"/>
        <v>0</v>
      </c>
      <c r="K108" s="302" t="str">
        <f t="shared" si="38"/>
        <v>0</v>
      </c>
      <c r="L108" s="302" t="str">
        <f t="shared" si="38"/>
        <v>0</v>
      </c>
      <c r="M108" s="302" t="str">
        <f t="shared" si="38"/>
        <v>0</v>
      </c>
      <c r="N108" s="302" t="str">
        <f t="shared" si="38"/>
        <v>0</v>
      </c>
      <c r="O108" s="302" t="str">
        <f t="shared" si="38"/>
        <v>0</v>
      </c>
      <c r="P108" s="302" t="str">
        <f t="shared" si="38"/>
        <v>0</v>
      </c>
      <c r="Q108" s="302" t="str">
        <f t="shared" si="38"/>
        <v>0</v>
      </c>
      <c r="R108" s="302" t="str">
        <f t="shared" si="38"/>
        <v>0</v>
      </c>
      <c r="S108" s="302" t="str">
        <f t="shared" si="38"/>
        <v>0</v>
      </c>
      <c r="T108" s="303" t="str">
        <f t="shared" si="38"/>
        <v>0</v>
      </c>
      <c r="U108" s="270">
        <v>0</v>
      </c>
      <c r="V108" s="271">
        <v>0</v>
      </c>
      <c r="W108" s="271">
        <v>0</v>
      </c>
      <c r="X108" s="271">
        <v>0</v>
      </c>
      <c r="Y108" s="271">
        <v>0</v>
      </c>
      <c r="Z108" s="271">
        <v>0</v>
      </c>
      <c r="AA108" s="271">
        <v>0</v>
      </c>
      <c r="AB108" s="271">
        <v>0</v>
      </c>
      <c r="AC108" s="271">
        <v>0</v>
      </c>
      <c r="AD108" s="271">
        <v>0</v>
      </c>
      <c r="AE108" s="271">
        <v>0</v>
      </c>
      <c r="AF108" s="271">
        <v>0</v>
      </c>
      <c r="AG108" s="271">
        <v>0</v>
      </c>
      <c r="AH108" s="271">
        <v>0</v>
      </c>
      <c r="AI108" s="272">
        <v>0</v>
      </c>
      <c r="AJ108" s="213"/>
      <c r="AM108" s="215"/>
    </row>
    <row r="109" spans="2:39" s="214" customFormat="1">
      <c r="B109" s="238" t="s">
        <v>52</v>
      </c>
      <c r="C109" s="222" t="s">
        <v>548</v>
      </c>
      <c r="D109" s="218"/>
      <c r="E109" s="239"/>
      <c r="F109" s="298" t="str">
        <f t="shared" si="37"/>
        <v>0</v>
      </c>
      <c r="G109" s="299" t="str">
        <f t="shared" si="37"/>
        <v>0</v>
      </c>
      <c r="H109" s="299" t="str">
        <f t="shared" si="37"/>
        <v>0</v>
      </c>
      <c r="I109" s="299" t="str">
        <f t="shared" si="37"/>
        <v>0</v>
      </c>
      <c r="J109" s="299" t="str">
        <f t="shared" si="38"/>
        <v>0</v>
      </c>
      <c r="K109" s="299" t="str">
        <f t="shared" si="38"/>
        <v>0</v>
      </c>
      <c r="L109" s="299" t="str">
        <f t="shared" si="38"/>
        <v>0</v>
      </c>
      <c r="M109" s="299" t="str">
        <f t="shared" si="38"/>
        <v>0</v>
      </c>
      <c r="N109" s="299" t="str">
        <f t="shared" si="38"/>
        <v>0</v>
      </c>
      <c r="O109" s="299" t="str">
        <f t="shared" si="38"/>
        <v>0</v>
      </c>
      <c r="P109" s="299" t="str">
        <f t="shared" si="38"/>
        <v>0</v>
      </c>
      <c r="Q109" s="299" t="str">
        <f t="shared" si="38"/>
        <v>0</v>
      </c>
      <c r="R109" s="299" t="str">
        <f t="shared" si="38"/>
        <v>0</v>
      </c>
      <c r="S109" s="299" t="str">
        <f t="shared" si="38"/>
        <v>0</v>
      </c>
      <c r="T109" s="300" t="str">
        <f t="shared" si="38"/>
        <v>0</v>
      </c>
      <c r="U109" s="267">
        <v>0</v>
      </c>
      <c r="V109" s="268">
        <v>0</v>
      </c>
      <c r="W109" s="268">
        <v>0</v>
      </c>
      <c r="X109" s="268">
        <v>0</v>
      </c>
      <c r="Y109" s="268">
        <v>0</v>
      </c>
      <c r="Z109" s="268">
        <v>0</v>
      </c>
      <c r="AA109" s="268">
        <v>0</v>
      </c>
      <c r="AB109" s="268">
        <v>0</v>
      </c>
      <c r="AC109" s="268">
        <v>0</v>
      </c>
      <c r="AD109" s="268">
        <v>0</v>
      </c>
      <c r="AE109" s="268">
        <v>0</v>
      </c>
      <c r="AF109" s="268">
        <v>0</v>
      </c>
      <c r="AG109" s="268">
        <v>0</v>
      </c>
      <c r="AH109" s="268">
        <v>0</v>
      </c>
      <c r="AI109" s="269">
        <v>0</v>
      </c>
      <c r="AJ109" s="213"/>
      <c r="AM109" s="215"/>
    </row>
    <row r="110" spans="2:39" s="214" customFormat="1">
      <c r="B110" s="240" t="s">
        <v>346</v>
      </c>
      <c r="C110" s="221" t="s">
        <v>548</v>
      </c>
      <c r="D110" s="219"/>
      <c r="E110" s="241"/>
      <c r="F110" s="301" t="str">
        <f t="shared" si="37"/>
        <v>0</v>
      </c>
      <c r="G110" s="302" t="str">
        <f t="shared" si="37"/>
        <v>0</v>
      </c>
      <c r="H110" s="302" t="str">
        <f t="shared" si="37"/>
        <v>0</v>
      </c>
      <c r="I110" s="302" t="str">
        <f t="shared" si="37"/>
        <v>0</v>
      </c>
      <c r="J110" s="302" t="str">
        <f t="shared" si="38"/>
        <v>0</v>
      </c>
      <c r="K110" s="302" t="str">
        <f t="shared" si="38"/>
        <v>0</v>
      </c>
      <c r="L110" s="302" t="str">
        <f t="shared" si="38"/>
        <v>0</v>
      </c>
      <c r="M110" s="302" t="str">
        <f t="shared" si="38"/>
        <v>0</v>
      </c>
      <c r="N110" s="302" t="str">
        <f t="shared" si="38"/>
        <v>0</v>
      </c>
      <c r="O110" s="302" t="str">
        <f t="shared" si="38"/>
        <v>0</v>
      </c>
      <c r="P110" s="302" t="str">
        <f t="shared" si="38"/>
        <v>0</v>
      </c>
      <c r="Q110" s="302" t="str">
        <f t="shared" si="38"/>
        <v>0</v>
      </c>
      <c r="R110" s="302" t="str">
        <f t="shared" si="38"/>
        <v>0</v>
      </c>
      <c r="S110" s="302" t="str">
        <f t="shared" si="38"/>
        <v>0</v>
      </c>
      <c r="T110" s="303" t="str">
        <f t="shared" si="38"/>
        <v>0</v>
      </c>
      <c r="U110" s="270">
        <v>0</v>
      </c>
      <c r="V110" s="271">
        <v>0</v>
      </c>
      <c r="W110" s="271">
        <v>0</v>
      </c>
      <c r="X110" s="271">
        <v>0</v>
      </c>
      <c r="Y110" s="271">
        <v>0</v>
      </c>
      <c r="Z110" s="271">
        <v>0</v>
      </c>
      <c r="AA110" s="271">
        <v>0</v>
      </c>
      <c r="AB110" s="271">
        <v>0</v>
      </c>
      <c r="AC110" s="271">
        <v>0</v>
      </c>
      <c r="AD110" s="271">
        <v>0</v>
      </c>
      <c r="AE110" s="271">
        <v>0</v>
      </c>
      <c r="AF110" s="271">
        <v>0</v>
      </c>
      <c r="AG110" s="271">
        <v>0</v>
      </c>
      <c r="AH110" s="271">
        <v>0</v>
      </c>
      <c r="AI110" s="272">
        <v>0</v>
      </c>
      <c r="AJ110" s="213"/>
      <c r="AM110" s="215"/>
    </row>
    <row r="111" spans="2:39" s="214" customFormat="1">
      <c r="B111" s="238" t="s">
        <v>347</v>
      </c>
      <c r="C111" s="222" t="s">
        <v>548</v>
      </c>
      <c r="D111" s="218"/>
      <c r="E111" s="239"/>
      <c r="F111" s="298" t="str">
        <f t="shared" si="37"/>
        <v>0</v>
      </c>
      <c r="G111" s="299" t="str">
        <f t="shared" si="37"/>
        <v>0</v>
      </c>
      <c r="H111" s="299" t="str">
        <f t="shared" si="37"/>
        <v>0</v>
      </c>
      <c r="I111" s="299" t="str">
        <f t="shared" si="37"/>
        <v>0</v>
      </c>
      <c r="J111" s="299" t="str">
        <f t="shared" si="38"/>
        <v>0</v>
      </c>
      <c r="K111" s="299" t="str">
        <f t="shared" si="38"/>
        <v>0</v>
      </c>
      <c r="L111" s="299" t="str">
        <f t="shared" si="38"/>
        <v>0</v>
      </c>
      <c r="M111" s="299" t="str">
        <f t="shared" si="38"/>
        <v>0</v>
      </c>
      <c r="N111" s="299" t="str">
        <f t="shared" si="38"/>
        <v>0</v>
      </c>
      <c r="O111" s="299" t="str">
        <f t="shared" si="38"/>
        <v>0</v>
      </c>
      <c r="P111" s="299" t="str">
        <f t="shared" si="38"/>
        <v>0</v>
      </c>
      <c r="Q111" s="299" t="str">
        <f t="shared" si="38"/>
        <v>0</v>
      </c>
      <c r="R111" s="299" t="str">
        <f t="shared" si="38"/>
        <v>0</v>
      </c>
      <c r="S111" s="299" t="str">
        <f t="shared" si="38"/>
        <v>0</v>
      </c>
      <c r="T111" s="300" t="str">
        <f t="shared" si="38"/>
        <v>0</v>
      </c>
      <c r="U111" s="267">
        <v>0</v>
      </c>
      <c r="V111" s="268">
        <v>0</v>
      </c>
      <c r="W111" s="268">
        <v>0</v>
      </c>
      <c r="X111" s="268">
        <v>0</v>
      </c>
      <c r="Y111" s="268">
        <v>0</v>
      </c>
      <c r="Z111" s="268">
        <v>0</v>
      </c>
      <c r="AA111" s="268">
        <v>0</v>
      </c>
      <c r="AB111" s="268">
        <v>0</v>
      </c>
      <c r="AC111" s="268">
        <v>0</v>
      </c>
      <c r="AD111" s="268">
        <v>0</v>
      </c>
      <c r="AE111" s="268">
        <v>0</v>
      </c>
      <c r="AF111" s="268">
        <v>0</v>
      </c>
      <c r="AG111" s="268">
        <v>0</v>
      </c>
      <c r="AH111" s="268">
        <v>0</v>
      </c>
      <c r="AI111" s="269">
        <v>0</v>
      </c>
      <c r="AJ111" s="213"/>
      <c r="AM111" s="215"/>
    </row>
    <row r="112" spans="2:39" s="214" customFormat="1">
      <c r="B112" s="240" t="s">
        <v>348</v>
      </c>
      <c r="C112" s="221" t="s">
        <v>548</v>
      </c>
      <c r="D112" s="219"/>
      <c r="E112" s="241"/>
      <c r="F112" s="301" t="str">
        <f t="shared" si="37"/>
        <v>0</v>
      </c>
      <c r="G112" s="302" t="str">
        <f t="shared" si="37"/>
        <v>0</v>
      </c>
      <c r="H112" s="302" t="str">
        <f t="shared" si="37"/>
        <v>0</v>
      </c>
      <c r="I112" s="302" t="str">
        <f t="shared" si="37"/>
        <v>0</v>
      </c>
      <c r="J112" s="302" t="str">
        <f t="shared" si="38"/>
        <v>0</v>
      </c>
      <c r="K112" s="302" t="str">
        <f t="shared" si="38"/>
        <v>0</v>
      </c>
      <c r="L112" s="302" t="str">
        <f t="shared" si="38"/>
        <v>0</v>
      </c>
      <c r="M112" s="302" t="str">
        <f t="shared" si="38"/>
        <v>0</v>
      </c>
      <c r="N112" s="302" t="str">
        <f t="shared" si="38"/>
        <v>0</v>
      </c>
      <c r="O112" s="302" t="str">
        <f t="shared" si="38"/>
        <v>0</v>
      </c>
      <c r="P112" s="302" t="str">
        <f t="shared" si="38"/>
        <v>0</v>
      </c>
      <c r="Q112" s="302" t="str">
        <f t="shared" si="38"/>
        <v>0</v>
      </c>
      <c r="R112" s="302" t="str">
        <f t="shared" si="38"/>
        <v>0</v>
      </c>
      <c r="S112" s="302" t="str">
        <f t="shared" si="38"/>
        <v>0</v>
      </c>
      <c r="T112" s="303" t="str">
        <f t="shared" si="38"/>
        <v>0</v>
      </c>
      <c r="U112" s="270">
        <v>0</v>
      </c>
      <c r="V112" s="271">
        <v>0</v>
      </c>
      <c r="W112" s="271">
        <v>0</v>
      </c>
      <c r="X112" s="271">
        <v>0</v>
      </c>
      <c r="Y112" s="271">
        <v>0</v>
      </c>
      <c r="Z112" s="271">
        <v>0</v>
      </c>
      <c r="AA112" s="271">
        <v>0</v>
      </c>
      <c r="AB112" s="271">
        <v>0</v>
      </c>
      <c r="AC112" s="271">
        <v>0</v>
      </c>
      <c r="AD112" s="271">
        <v>0</v>
      </c>
      <c r="AE112" s="271">
        <v>0</v>
      </c>
      <c r="AF112" s="271">
        <v>0</v>
      </c>
      <c r="AG112" s="271">
        <v>0</v>
      </c>
      <c r="AH112" s="271">
        <v>0</v>
      </c>
      <c r="AI112" s="272">
        <v>0</v>
      </c>
      <c r="AJ112" s="213"/>
      <c r="AM112" s="215"/>
    </row>
    <row r="113" spans="2:39" s="214" customFormat="1">
      <c r="B113" s="238" t="s">
        <v>349</v>
      </c>
      <c r="C113" s="222" t="s">
        <v>548</v>
      </c>
      <c r="D113" s="218"/>
      <c r="E113" s="239"/>
      <c r="F113" s="298" t="str">
        <f t="shared" si="37"/>
        <v>0</v>
      </c>
      <c r="G113" s="299" t="str">
        <f t="shared" si="37"/>
        <v>0</v>
      </c>
      <c r="H113" s="299" t="str">
        <f t="shared" si="37"/>
        <v>0</v>
      </c>
      <c r="I113" s="299" t="str">
        <f t="shared" si="37"/>
        <v>0</v>
      </c>
      <c r="J113" s="299" t="str">
        <f t="shared" si="38"/>
        <v>0</v>
      </c>
      <c r="K113" s="299" t="str">
        <f t="shared" si="38"/>
        <v>0</v>
      </c>
      <c r="L113" s="299" t="str">
        <f t="shared" si="38"/>
        <v>0</v>
      </c>
      <c r="M113" s="299" t="str">
        <f t="shared" si="38"/>
        <v>0</v>
      </c>
      <c r="N113" s="299" t="str">
        <f t="shared" si="38"/>
        <v>0</v>
      </c>
      <c r="O113" s="299" t="str">
        <f t="shared" si="38"/>
        <v>0</v>
      </c>
      <c r="P113" s="299" t="str">
        <f t="shared" si="38"/>
        <v>0</v>
      </c>
      <c r="Q113" s="299" t="str">
        <f t="shared" si="38"/>
        <v>0</v>
      </c>
      <c r="R113" s="299" t="str">
        <f t="shared" si="38"/>
        <v>0</v>
      </c>
      <c r="S113" s="299" t="str">
        <f t="shared" si="38"/>
        <v>0</v>
      </c>
      <c r="T113" s="300" t="str">
        <f t="shared" si="38"/>
        <v>0</v>
      </c>
      <c r="U113" s="267">
        <v>0</v>
      </c>
      <c r="V113" s="268">
        <v>0</v>
      </c>
      <c r="W113" s="268">
        <v>0</v>
      </c>
      <c r="X113" s="268">
        <v>0</v>
      </c>
      <c r="Y113" s="268">
        <v>0</v>
      </c>
      <c r="Z113" s="268">
        <v>0</v>
      </c>
      <c r="AA113" s="268">
        <v>0</v>
      </c>
      <c r="AB113" s="268">
        <v>0</v>
      </c>
      <c r="AC113" s="268">
        <v>0</v>
      </c>
      <c r="AD113" s="268">
        <v>0</v>
      </c>
      <c r="AE113" s="268">
        <v>0</v>
      </c>
      <c r="AF113" s="268">
        <v>0</v>
      </c>
      <c r="AG113" s="268">
        <v>0</v>
      </c>
      <c r="AH113" s="268">
        <v>0</v>
      </c>
      <c r="AI113" s="269">
        <v>0</v>
      </c>
      <c r="AJ113" s="213"/>
      <c r="AM113" s="215"/>
    </row>
    <row r="114" spans="2:39" s="214" customFormat="1">
      <c r="B114" s="240" t="s">
        <v>350</v>
      </c>
      <c r="C114" s="221" t="s">
        <v>548</v>
      </c>
      <c r="D114" s="219"/>
      <c r="E114" s="241"/>
      <c r="F114" s="301" t="str">
        <f t="shared" si="37"/>
        <v>0</v>
      </c>
      <c r="G114" s="302" t="str">
        <f t="shared" si="37"/>
        <v>0</v>
      </c>
      <c r="H114" s="302" t="str">
        <f t="shared" si="37"/>
        <v>0</v>
      </c>
      <c r="I114" s="302" t="str">
        <f t="shared" si="37"/>
        <v>0</v>
      </c>
      <c r="J114" s="302" t="str">
        <f t="shared" si="38"/>
        <v>0</v>
      </c>
      <c r="K114" s="302" t="str">
        <f t="shared" si="38"/>
        <v>0</v>
      </c>
      <c r="L114" s="302" t="str">
        <f t="shared" si="38"/>
        <v>0</v>
      </c>
      <c r="M114" s="302" t="str">
        <f t="shared" si="38"/>
        <v>0</v>
      </c>
      <c r="N114" s="302" t="str">
        <f t="shared" si="38"/>
        <v>0</v>
      </c>
      <c r="O114" s="302" t="str">
        <f t="shared" si="38"/>
        <v>0</v>
      </c>
      <c r="P114" s="302" t="str">
        <f t="shared" si="38"/>
        <v>0</v>
      </c>
      <c r="Q114" s="302" t="str">
        <f t="shared" si="38"/>
        <v>0</v>
      </c>
      <c r="R114" s="302" t="str">
        <f t="shared" si="38"/>
        <v>0</v>
      </c>
      <c r="S114" s="302" t="str">
        <f t="shared" si="38"/>
        <v>0</v>
      </c>
      <c r="T114" s="303" t="str">
        <f t="shared" si="38"/>
        <v>0</v>
      </c>
      <c r="U114" s="270">
        <v>0</v>
      </c>
      <c r="V114" s="271">
        <v>0</v>
      </c>
      <c r="W114" s="271">
        <v>0</v>
      </c>
      <c r="X114" s="271">
        <v>0</v>
      </c>
      <c r="Y114" s="271">
        <v>0</v>
      </c>
      <c r="Z114" s="271">
        <v>0</v>
      </c>
      <c r="AA114" s="271">
        <v>0</v>
      </c>
      <c r="AB114" s="271">
        <v>0</v>
      </c>
      <c r="AC114" s="271">
        <v>0</v>
      </c>
      <c r="AD114" s="271">
        <v>0</v>
      </c>
      <c r="AE114" s="271">
        <v>0</v>
      </c>
      <c r="AF114" s="271">
        <v>0</v>
      </c>
      <c r="AG114" s="271">
        <v>0</v>
      </c>
      <c r="AH114" s="271">
        <v>0</v>
      </c>
      <c r="AI114" s="272">
        <v>0</v>
      </c>
      <c r="AJ114" s="213"/>
      <c r="AM114" s="215"/>
    </row>
    <row r="115" spans="2:39" s="214" customFormat="1">
      <c r="B115" s="238" t="s">
        <v>351</v>
      </c>
      <c r="C115" s="222" t="s">
        <v>550</v>
      </c>
      <c r="D115" s="218"/>
      <c r="E115" s="239"/>
      <c r="F115" s="298" t="str">
        <f t="shared" si="37"/>
        <v>0</v>
      </c>
      <c r="G115" s="299" t="str">
        <f t="shared" si="37"/>
        <v>0</v>
      </c>
      <c r="H115" s="299" t="str">
        <f t="shared" si="37"/>
        <v>0</v>
      </c>
      <c r="I115" s="299" t="str">
        <f t="shared" si="37"/>
        <v>0</v>
      </c>
      <c r="J115" s="299" t="str">
        <f t="shared" si="38"/>
        <v>0</v>
      </c>
      <c r="K115" s="299" t="str">
        <f t="shared" si="38"/>
        <v>0</v>
      </c>
      <c r="L115" s="299" t="str">
        <f t="shared" si="38"/>
        <v>0</v>
      </c>
      <c r="M115" s="299" t="str">
        <f t="shared" si="38"/>
        <v>0</v>
      </c>
      <c r="N115" s="299" t="str">
        <f t="shared" si="38"/>
        <v>0</v>
      </c>
      <c r="O115" s="299" t="str">
        <f t="shared" si="38"/>
        <v>0</v>
      </c>
      <c r="P115" s="299" t="str">
        <f t="shared" si="38"/>
        <v>0</v>
      </c>
      <c r="Q115" s="299" t="str">
        <f t="shared" si="38"/>
        <v>0</v>
      </c>
      <c r="R115" s="299" t="str">
        <f t="shared" si="38"/>
        <v>0</v>
      </c>
      <c r="S115" s="299" t="str">
        <f t="shared" si="38"/>
        <v>0</v>
      </c>
      <c r="T115" s="300" t="str">
        <f t="shared" si="38"/>
        <v>0</v>
      </c>
      <c r="U115" s="267">
        <v>0</v>
      </c>
      <c r="V115" s="268">
        <v>0</v>
      </c>
      <c r="W115" s="268">
        <v>0</v>
      </c>
      <c r="X115" s="268">
        <v>0</v>
      </c>
      <c r="Y115" s="268">
        <v>0</v>
      </c>
      <c r="Z115" s="268">
        <v>0</v>
      </c>
      <c r="AA115" s="268">
        <v>0</v>
      </c>
      <c r="AB115" s="268">
        <v>0</v>
      </c>
      <c r="AC115" s="268">
        <v>0</v>
      </c>
      <c r="AD115" s="268">
        <v>0</v>
      </c>
      <c r="AE115" s="268">
        <v>0</v>
      </c>
      <c r="AF115" s="268">
        <v>0</v>
      </c>
      <c r="AG115" s="268">
        <v>0</v>
      </c>
      <c r="AH115" s="268">
        <v>0</v>
      </c>
      <c r="AI115" s="269">
        <v>0</v>
      </c>
      <c r="AJ115" s="213"/>
      <c r="AM115" s="215"/>
    </row>
    <row r="116" spans="2:39" s="214" customFormat="1">
      <c r="B116" s="240" t="s">
        <v>352</v>
      </c>
      <c r="C116" s="221" t="s">
        <v>550</v>
      </c>
      <c r="D116" s="219"/>
      <c r="E116" s="241"/>
      <c r="F116" s="301" t="str">
        <f t="shared" si="37"/>
        <v>0</v>
      </c>
      <c r="G116" s="302" t="str">
        <f t="shared" si="37"/>
        <v>0</v>
      </c>
      <c r="H116" s="302" t="str">
        <f t="shared" si="37"/>
        <v>0</v>
      </c>
      <c r="I116" s="302" t="str">
        <f t="shared" si="37"/>
        <v>0</v>
      </c>
      <c r="J116" s="302" t="str">
        <f t="shared" si="38"/>
        <v>0</v>
      </c>
      <c r="K116" s="302" t="str">
        <f t="shared" si="38"/>
        <v>0</v>
      </c>
      <c r="L116" s="302" t="str">
        <f t="shared" si="38"/>
        <v>0</v>
      </c>
      <c r="M116" s="302" t="str">
        <f t="shared" si="38"/>
        <v>0</v>
      </c>
      <c r="N116" s="302" t="str">
        <f t="shared" si="38"/>
        <v>0</v>
      </c>
      <c r="O116" s="302" t="str">
        <f t="shared" si="38"/>
        <v>0</v>
      </c>
      <c r="P116" s="302" t="str">
        <f t="shared" si="38"/>
        <v>0</v>
      </c>
      <c r="Q116" s="302" t="str">
        <f t="shared" si="38"/>
        <v>0</v>
      </c>
      <c r="R116" s="302" t="str">
        <f t="shared" si="38"/>
        <v>0</v>
      </c>
      <c r="S116" s="302" t="str">
        <f t="shared" si="38"/>
        <v>0</v>
      </c>
      <c r="T116" s="303" t="str">
        <f t="shared" si="38"/>
        <v>0</v>
      </c>
      <c r="U116" s="270">
        <v>0</v>
      </c>
      <c r="V116" s="271">
        <v>0</v>
      </c>
      <c r="W116" s="271">
        <v>0</v>
      </c>
      <c r="X116" s="271">
        <v>0</v>
      </c>
      <c r="Y116" s="271">
        <v>0</v>
      </c>
      <c r="Z116" s="271">
        <v>0</v>
      </c>
      <c r="AA116" s="271">
        <v>0</v>
      </c>
      <c r="AB116" s="271">
        <v>0</v>
      </c>
      <c r="AC116" s="271">
        <v>0</v>
      </c>
      <c r="AD116" s="271">
        <v>0</v>
      </c>
      <c r="AE116" s="271">
        <v>0</v>
      </c>
      <c r="AF116" s="271">
        <v>0</v>
      </c>
      <c r="AG116" s="271">
        <v>0</v>
      </c>
      <c r="AH116" s="271">
        <v>0</v>
      </c>
      <c r="AI116" s="272">
        <v>0</v>
      </c>
      <c r="AJ116" s="213"/>
      <c r="AM116" s="215"/>
    </row>
    <row r="117" spans="2:39" s="214" customFormat="1" ht="15.75" thickBot="1">
      <c r="B117" s="242" t="s">
        <v>353</v>
      </c>
      <c r="C117" s="243" t="s">
        <v>550</v>
      </c>
      <c r="D117" s="244"/>
      <c r="E117" s="245"/>
      <c r="F117" s="304" t="str">
        <f t="shared" si="37"/>
        <v>0</v>
      </c>
      <c r="G117" s="305" t="str">
        <f t="shared" si="37"/>
        <v>0</v>
      </c>
      <c r="H117" s="305" t="str">
        <f t="shared" si="37"/>
        <v>0</v>
      </c>
      <c r="I117" s="305" t="str">
        <f t="shared" si="37"/>
        <v>0</v>
      </c>
      <c r="J117" s="305" t="str">
        <f t="shared" si="38"/>
        <v>0</v>
      </c>
      <c r="K117" s="305" t="str">
        <f t="shared" si="38"/>
        <v>0</v>
      </c>
      <c r="L117" s="305" t="str">
        <f t="shared" si="38"/>
        <v>0</v>
      </c>
      <c r="M117" s="305" t="str">
        <f t="shared" si="38"/>
        <v>0</v>
      </c>
      <c r="N117" s="305" t="str">
        <f t="shared" si="38"/>
        <v>0</v>
      </c>
      <c r="O117" s="305" t="str">
        <f t="shared" si="38"/>
        <v>0</v>
      </c>
      <c r="P117" s="305" t="str">
        <f t="shared" si="38"/>
        <v>0</v>
      </c>
      <c r="Q117" s="305" t="str">
        <f t="shared" si="38"/>
        <v>0</v>
      </c>
      <c r="R117" s="305" t="str">
        <f t="shared" si="38"/>
        <v>0</v>
      </c>
      <c r="S117" s="305" t="str">
        <f t="shared" si="38"/>
        <v>0</v>
      </c>
      <c r="T117" s="306" t="str">
        <f t="shared" si="38"/>
        <v>0</v>
      </c>
      <c r="U117" s="273">
        <v>0</v>
      </c>
      <c r="V117" s="274">
        <v>0</v>
      </c>
      <c r="W117" s="274">
        <v>0</v>
      </c>
      <c r="X117" s="274">
        <v>0</v>
      </c>
      <c r="Y117" s="274">
        <v>0</v>
      </c>
      <c r="Z117" s="274">
        <v>0</v>
      </c>
      <c r="AA117" s="274">
        <v>0</v>
      </c>
      <c r="AB117" s="274">
        <v>0</v>
      </c>
      <c r="AC117" s="274">
        <v>0</v>
      </c>
      <c r="AD117" s="274">
        <v>0</v>
      </c>
      <c r="AE117" s="274">
        <v>0</v>
      </c>
      <c r="AF117" s="274">
        <v>0</v>
      </c>
      <c r="AG117" s="274">
        <v>0</v>
      </c>
      <c r="AH117" s="274">
        <v>0</v>
      </c>
      <c r="AI117" s="275">
        <v>0</v>
      </c>
      <c r="AJ117" s="213"/>
      <c r="AM117" s="215"/>
    </row>
    <row r="118" spans="2:39" ht="15.75" thickBot="1"/>
    <row r="119" spans="2:39" ht="15.75" thickBot="1">
      <c r="F119" s="710" t="s">
        <v>557</v>
      </c>
      <c r="G119" s="711"/>
      <c r="H119" s="711"/>
      <c r="I119" s="711"/>
      <c r="J119" s="711"/>
      <c r="K119" s="711"/>
      <c r="L119" s="711"/>
      <c r="M119" s="711"/>
      <c r="N119" s="711"/>
      <c r="O119" s="711"/>
      <c r="P119" s="711"/>
      <c r="Q119" s="711"/>
      <c r="R119" s="711"/>
      <c r="S119" s="711"/>
      <c r="T119" s="712"/>
      <c r="U119" s="710" t="s">
        <v>561</v>
      </c>
      <c r="V119" s="711"/>
      <c r="W119" s="711"/>
      <c r="X119" s="711"/>
      <c r="Y119" s="711"/>
      <c r="Z119" s="711"/>
      <c r="AA119" s="711"/>
      <c r="AB119" s="711"/>
      <c r="AC119" s="711"/>
      <c r="AD119" s="711"/>
      <c r="AE119" s="711"/>
      <c r="AF119" s="711"/>
      <c r="AG119" s="711"/>
      <c r="AH119" s="711"/>
      <c r="AI119" s="712"/>
    </row>
    <row r="120" spans="2:39">
      <c r="B120" s="231"/>
      <c r="C120" s="232" t="s">
        <v>553</v>
      </c>
      <c r="D120" s="232"/>
      <c r="E120" s="233"/>
      <c r="F120" s="223">
        <v>-0.25</v>
      </c>
      <c r="G120" s="224">
        <v>-0.2</v>
      </c>
      <c r="H120" s="224">
        <v>-0.15</v>
      </c>
      <c r="I120" s="224">
        <v>-0.1</v>
      </c>
      <c r="J120" s="224">
        <v>-0.05</v>
      </c>
      <c r="K120" s="224">
        <v>-0.03</v>
      </c>
      <c r="L120" s="224">
        <v>-0.01</v>
      </c>
      <c r="M120" s="224">
        <v>0</v>
      </c>
      <c r="N120" s="224">
        <v>0.01</v>
      </c>
      <c r="O120" s="224">
        <v>0.03</v>
      </c>
      <c r="P120" s="224">
        <v>0.05</v>
      </c>
      <c r="Q120" s="224">
        <v>0.1</v>
      </c>
      <c r="R120" s="224">
        <v>0.15</v>
      </c>
      <c r="S120" s="224">
        <v>0.2</v>
      </c>
      <c r="T120" s="225">
        <v>0.25</v>
      </c>
      <c r="U120" s="253">
        <v>-0.25</v>
      </c>
      <c r="V120" s="254">
        <v>-0.2</v>
      </c>
      <c r="W120" s="254">
        <v>-0.15</v>
      </c>
      <c r="X120" s="254">
        <v>-0.1</v>
      </c>
      <c r="Y120" s="254">
        <v>-0.05</v>
      </c>
      <c r="Z120" s="254">
        <v>-0.03</v>
      </c>
      <c r="AA120" s="254">
        <v>-0.01</v>
      </c>
      <c r="AB120" s="254">
        <v>0</v>
      </c>
      <c r="AC120" s="254">
        <v>0.01</v>
      </c>
      <c r="AD120" s="254">
        <v>0.03</v>
      </c>
      <c r="AE120" s="254">
        <v>0.05</v>
      </c>
      <c r="AF120" s="254">
        <v>0.1</v>
      </c>
      <c r="AG120" s="254">
        <v>0.15</v>
      </c>
      <c r="AH120" s="254">
        <v>0.2</v>
      </c>
      <c r="AI120" s="255">
        <v>0.25</v>
      </c>
    </row>
    <row r="121" spans="2:39">
      <c r="B121" s="234" t="s">
        <v>70</v>
      </c>
      <c r="C121" s="216" t="s">
        <v>554</v>
      </c>
      <c r="D121" s="216"/>
      <c r="E121" s="235"/>
      <c r="F121" s="307" t="str">
        <f>IFERROR(IF(AND($AB121&gt;0,U121&gt;0),U121/$AB121-1,(U121-($AB121))/ABS($AB121)),"0")</f>
        <v>0</v>
      </c>
      <c r="G121" s="308" t="str">
        <f t="shared" ref="G121:T139" si="39">IFERROR(IF(AND($AB121&gt;0,V121&gt;0),V121/$AB121-1,(V121-($AB121))/ABS($AB121)),"0")</f>
        <v>0</v>
      </c>
      <c r="H121" s="308" t="str">
        <f t="shared" si="39"/>
        <v>0</v>
      </c>
      <c r="I121" s="308" t="str">
        <f t="shared" si="39"/>
        <v>0</v>
      </c>
      <c r="J121" s="308" t="str">
        <f t="shared" si="39"/>
        <v>0</v>
      </c>
      <c r="K121" s="308" t="str">
        <f t="shared" si="39"/>
        <v>0</v>
      </c>
      <c r="L121" s="308" t="str">
        <f t="shared" si="39"/>
        <v>0</v>
      </c>
      <c r="M121" s="308" t="str">
        <f t="shared" si="39"/>
        <v>0</v>
      </c>
      <c r="N121" s="308" t="str">
        <f t="shared" si="39"/>
        <v>0</v>
      </c>
      <c r="O121" s="308" t="str">
        <f t="shared" si="39"/>
        <v>0</v>
      </c>
      <c r="P121" s="308" t="str">
        <f t="shared" si="39"/>
        <v>0</v>
      </c>
      <c r="Q121" s="308" t="str">
        <f t="shared" si="39"/>
        <v>0</v>
      </c>
      <c r="R121" s="308" t="str">
        <f t="shared" si="39"/>
        <v>0</v>
      </c>
      <c r="S121" s="308" t="str">
        <f t="shared" si="39"/>
        <v>0</v>
      </c>
      <c r="T121" s="309" t="str">
        <f t="shared" si="39"/>
        <v>0</v>
      </c>
      <c r="U121" s="31" t="s">
        <v>70</v>
      </c>
      <c r="V121" s="28" t="s">
        <v>70</v>
      </c>
      <c r="W121" s="28" t="s">
        <v>70</v>
      </c>
      <c r="X121" s="28" t="s">
        <v>70</v>
      </c>
      <c r="Y121" s="28" t="s">
        <v>70</v>
      </c>
      <c r="Z121" s="28" t="s">
        <v>70</v>
      </c>
      <c r="AA121" s="28" t="s">
        <v>70</v>
      </c>
      <c r="AB121" s="28" t="s">
        <v>70</v>
      </c>
      <c r="AC121" s="28" t="s">
        <v>70</v>
      </c>
      <c r="AD121" s="28" t="s">
        <v>70</v>
      </c>
      <c r="AE121" s="28" t="s">
        <v>70</v>
      </c>
      <c r="AF121" s="28" t="s">
        <v>70</v>
      </c>
      <c r="AG121" s="28" t="s">
        <v>70</v>
      </c>
      <c r="AH121" s="28" t="s">
        <v>70</v>
      </c>
      <c r="AI121" s="32" t="s">
        <v>70</v>
      </c>
    </row>
    <row r="122" spans="2:39">
      <c r="B122" s="236" t="s">
        <v>70</v>
      </c>
      <c r="C122" s="217" t="s">
        <v>555</v>
      </c>
      <c r="D122" s="217"/>
      <c r="E122" s="237"/>
      <c r="F122" s="310" t="str">
        <f t="shared" ref="F122:I152" si="40">IFERROR(IF(AND($AB122&gt;0,U122&gt;0),U122/$AB122-1,(U122-($AB122))/ABS($AB122)),"0")</f>
        <v>0</v>
      </c>
      <c r="G122" s="311" t="str">
        <f t="shared" si="39"/>
        <v>0</v>
      </c>
      <c r="H122" s="311" t="str">
        <f t="shared" si="39"/>
        <v>0</v>
      </c>
      <c r="I122" s="311" t="str">
        <f t="shared" si="39"/>
        <v>0</v>
      </c>
      <c r="J122" s="311" t="str">
        <f t="shared" si="39"/>
        <v>0</v>
      </c>
      <c r="K122" s="311" t="str">
        <f t="shared" si="39"/>
        <v>0</v>
      </c>
      <c r="L122" s="311" t="str">
        <f t="shared" si="39"/>
        <v>0</v>
      </c>
      <c r="M122" s="311" t="str">
        <f t="shared" si="39"/>
        <v>0</v>
      </c>
      <c r="N122" s="311" t="str">
        <f t="shared" si="39"/>
        <v>0</v>
      </c>
      <c r="O122" s="311" t="str">
        <f t="shared" si="39"/>
        <v>0</v>
      </c>
      <c r="P122" s="311" t="str">
        <f t="shared" si="39"/>
        <v>0</v>
      </c>
      <c r="Q122" s="311" t="str">
        <f t="shared" si="39"/>
        <v>0</v>
      </c>
      <c r="R122" s="311" t="str">
        <f t="shared" si="39"/>
        <v>0</v>
      </c>
      <c r="S122" s="311" t="str">
        <f t="shared" si="39"/>
        <v>0</v>
      </c>
      <c r="T122" s="312" t="str">
        <f t="shared" si="39"/>
        <v>0</v>
      </c>
      <c r="U122" s="33" t="s">
        <v>70</v>
      </c>
      <c r="V122" s="29" t="s">
        <v>70</v>
      </c>
      <c r="W122" s="29" t="s">
        <v>70</v>
      </c>
      <c r="X122" s="29" t="s">
        <v>70</v>
      </c>
      <c r="Y122" s="29" t="s">
        <v>70</v>
      </c>
      <c r="Z122" s="29" t="s">
        <v>70</v>
      </c>
      <c r="AA122" s="29" t="s">
        <v>70</v>
      </c>
      <c r="AB122" s="29" t="s">
        <v>70</v>
      </c>
      <c r="AC122" s="29" t="s">
        <v>70</v>
      </c>
      <c r="AD122" s="29" t="s">
        <v>70</v>
      </c>
      <c r="AE122" s="29" t="s">
        <v>70</v>
      </c>
      <c r="AF122" s="29" t="s">
        <v>70</v>
      </c>
      <c r="AG122" s="29" t="s">
        <v>70</v>
      </c>
      <c r="AH122" s="29" t="s">
        <v>70</v>
      </c>
      <c r="AI122" s="34" t="s">
        <v>70</v>
      </c>
    </row>
    <row r="123" spans="2:39">
      <c r="B123" s="234" t="s">
        <v>70</v>
      </c>
      <c r="C123" s="216" t="s">
        <v>556</v>
      </c>
      <c r="D123" s="216"/>
      <c r="E123" s="235"/>
      <c r="F123" s="307" t="str">
        <f t="shared" si="40"/>
        <v>0</v>
      </c>
      <c r="G123" s="308" t="str">
        <f t="shared" si="39"/>
        <v>0</v>
      </c>
      <c r="H123" s="308" t="str">
        <f t="shared" si="39"/>
        <v>0</v>
      </c>
      <c r="I123" s="308" t="str">
        <f t="shared" si="39"/>
        <v>0</v>
      </c>
      <c r="J123" s="308" t="str">
        <f t="shared" si="39"/>
        <v>0</v>
      </c>
      <c r="K123" s="308" t="str">
        <f t="shared" si="39"/>
        <v>0</v>
      </c>
      <c r="L123" s="308" t="str">
        <f t="shared" si="39"/>
        <v>0</v>
      </c>
      <c r="M123" s="308" t="str">
        <f t="shared" si="39"/>
        <v>0</v>
      </c>
      <c r="N123" s="308" t="str">
        <f t="shared" si="39"/>
        <v>0</v>
      </c>
      <c r="O123" s="308" t="str">
        <f t="shared" si="39"/>
        <v>0</v>
      </c>
      <c r="P123" s="308" t="str">
        <f t="shared" si="39"/>
        <v>0</v>
      </c>
      <c r="Q123" s="308" t="str">
        <f t="shared" si="39"/>
        <v>0</v>
      </c>
      <c r="R123" s="308" t="str">
        <f t="shared" si="39"/>
        <v>0</v>
      </c>
      <c r="S123" s="308" t="str">
        <f t="shared" si="39"/>
        <v>0</v>
      </c>
      <c r="T123" s="309" t="str">
        <f t="shared" si="39"/>
        <v>0</v>
      </c>
      <c r="U123" s="31" t="s">
        <v>70</v>
      </c>
      <c r="V123" s="28" t="s">
        <v>70</v>
      </c>
      <c r="W123" s="28" t="s">
        <v>70</v>
      </c>
      <c r="X123" s="28" t="s">
        <v>70</v>
      </c>
      <c r="Y123" s="28" t="s">
        <v>70</v>
      </c>
      <c r="Z123" s="28" t="s">
        <v>70</v>
      </c>
      <c r="AA123" s="28" t="s">
        <v>70</v>
      </c>
      <c r="AB123" s="28" t="s">
        <v>70</v>
      </c>
      <c r="AC123" s="28" t="s">
        <v>70</v>
      </c>
      <c r="AD123" s="28" t="s">
        <v>70</v>
      </c>
      <c r="AE123" s="28" t="s">
        <v>70</v>
      </c>
      <c r="AF123" s="28" t="s">
        <v>70</v>
      </c>
      <c r="AG123" s="28" t="s">
        <v>70</v>
      </c>
      <c r="AH123" s="28" t="s">
        <v>70</v>
      </c>
      <c r="AI123" s="32" t="s">
        <v>70</v>
      </c>
    </row>
    <row r="124" spans="2:39" s="214" customFormat="1">
      <c r="B124" s="238" t="s">
        <v>7</v>
      </c>
      <c r="C124" s="218" t="s">
        <v>8</v>
      </c>
      <c r="D124" s="218"/>
      <c r="E124" s="239"/>
      <c r="F124" s="313" t="str">
        <f>IFERROR(IF(AND($AB124&gt;0,U124&gt;0),U124/$AB124-1,(U124-($AB124))/ABS($AB124)),"0")</f>
        <v>0</v>
      </c>
      <c r="G124" s="314" t="str">
        <f t="shared" si="39"/>
        <v>0</v>
      </c>
      <c r="H124" s="314" t="str">
        <f t="shared" si="39"/>
        <v>0</v>
      </c>
      <c r="I124" s="314" t="str">
        <f t="shared" si="39"/>
        <v>0</v>
      </c>
      <c r="J124" s="314" t="str">
        <f t="shared" si="39"/>
        <v>0</v>
      </c>
      <c r="K124" s="314" t="str">
        <f t="shared" si="39"/>
        <v>0</v>
      </c>
      <c r="L124" s="314" t="str">
        <f t="shared" si="39"/>
        <v>0</v>
      </c>
      <c r="M124" s="314" t="str">
        <f t="shared" si="39"/>
        <v>0</v>
      </c>
      <c r="N124" s="314" t="str">
        <f t="shared" si="39"/>
        <v>0</v>
      </c>
      <c r="O124" s="314" t="str">
        <f t="shared" si="39"/>
        <v>0</v>
      </c>
      <c r="P124" s="314" t="str">
        <f t="shared" si="39"/>
        <v>0</v>
      </c>
      <c r="Q124" s="314" t="str">
        <f t="shared" si="39"/>
        <v>0</v>
      </c>
      <c r="R124" s="314" t="str">
        <f t="shared" si="39"/>
        <v>0</v>
      </c>
      <c r="S124" s="314" t="str">
        <f t="shared" si="39"/>
        <v>0</v>
      </c>
      <c r="T124" s="315" t="str">
        <f t="shared" si="39"/>
        <v>0</v>
      </c>
      <c r="U124" s="226" t="s">
        <v>70</v>
      </c>
      <c r="V124" s="30" t="s">
        <v>70</v>
      </c>
      <c r="W124" s="30" t="s">
        <v>70</v>
      </c>
      <c r="X124" s="30" t="s">
        <v>70</v>
      </c>
      <c r="Y124" s="30" t="s">
        <v>70</v>
      </c>
      <c r="Z124" s="30" t="s">
        <v>70</v>
      </c>
      <c r="AA124" s="30" t="s">
        <v>70</v>
      </c>
      <c r="AB124" s="30" t="s">
        <v>70</v>
      </c>
      <c r="AC124" s="30" t="s">
        <v>70</v>
      </c>
      <c r="AD124" s="30" t="s">
        <v>70</v>
      </c>
      <c r="AE124" s="30" t="s">
        <v>70</v>
      </c>
      <c r="AF124" s="30" t="s">
        <v>70</v>
      </c>
      <c r="AG124" s="30" t="s">
        <v>70</v>
      </c>
      <c r="AH124" s="30" t="s">
        <v>70</v>
      </c>
      <c r="AI124" s="35" t="s">
        <v>70</v>
      </c>
      <c r="AJ124" s="213"/>
      <c r="AM124" s="215"/>
    </row>
    <row r="125" spans="2:39" s="214" customFormat="1">
      <c r="B125" s="240" t="s">
        <v>9</v>
      </c>
      <c r="C125" s="219" t="s">
        <v>10</v>
      </c>
      <c r="D125" s="219"/>
      <c r="E125" s="241"/>
      <c r="F125" s="316" t="str">
        <f t="shared" si="40"/>
        <v>0</v>
      </c>
      <c r="G125" s="317" t="str">
        <f t="shared" si="39"/>
        <v>0</v>
      </c>
      <c r="H125" s="317" t="str">
        <f t="shared" si="39"/>
        <v>0</v>
      </c>
      <c r="I125" s="317" t="str">
        <f t="shared" si="39"/>
        <v>0</v>
      </c>
      <c r="J125" s="317" t="str">
        <f t="shared" si="39"/>
        <v>0</v>
      </c>
      <c r="K125" s="317" t="str">
        <f t="shared" si="39"/>
        <v>0</v>
      </c>
      <c r="L125" s="317" t="str">
        <f t="shared" si="39"/>
        <v>0</v>
      </c>
      <c r="M125" s="317" t="str">
        <f t="shared" si="39"/>
        <v>0</v>
      </c>
      <c r="N125" s="317" t="str">
        <f t="shared" si="39"/>
        <v>0</v>
      </c>
      <c r="O125" s="317" t="str">
        <f t="shared" si="39"/>
        <v>0</v>
      </c>
      <c r="P125" s="317" t="str">
        <f t="shared" si="39"/>
        <v>0</v>
      </c>
      <c r="Q125" s="317" t="str">
        <f t="shared" si="39"/>
        <v>0</v>
      </c>
      <c r="R125" s="317" t="str">
        <f t="shared" si="39"/>
        <v>0</v>
      </c>
      <c r="S125" s="317" t="str">
        <f t="shared" si="39"/>
        <v>0</v>
      </c>
      <c r="T125" s="318" t="str">
        <f t="shared" si="39"/>
        <v>0</v>
      </c>
      <c r="U125" s="227" t="s">
        <v>70</v>
      </c>
      <c r="V125" s="220" t="s">
        <v>70</v>
      </c>
      <c r="W125" s="220" t="s">
        <v>70</v>
      </c>
      <c r="X125" s="220" t="s">
        <v>70</v>
      </c>
      <c r="Y125" s="220" t="s">
        <v>70</v>
      </c>
      <c r="Z125" s="220" t="s">
        <v>70</v>
      </c>
      <c r="AA125" s="220" t="s">
        <v>70</v>
      </c>
      <c r="AB125" s="220" t="s">
        <v>70</v>
      </c>
      <c r="AC125" s="220" t="s">
        <v>70</v>
      </c>
      <c r="AD125" s="220" t="s">
        <v>70</v>
      </c>
      <c r="AE125" s="220" t="s">
        <v>70</v>
      </c>
      <c r="AF125" s="220" t="s">
        <v>70</v>
      </c>
      <c r="AG125" s="220" t="s">
        <v>70</v>
      </c>
      <c r="AH125" s="220" t="s">
        <v>70</v>
      </c>
      <c r="AI125" s="228" t="s">
        <v>70</v>
      </c>
      <c r="AJ125" s="213"/>
      <c r="AM125" s="215"/>
    </row>
    <row r="126" spans="2:39" s="214" customFormat="1">
      <c r="B126" s="238" t="s">
        <v>11</v>
      </c>
      <c r="C126" s="218" t="s">
        <v>12</v>
      </c>
      <c r="D126" s="218"/>
      <c r="E126" s="239"/>
      <c r="F126" s="313" t="str">
        <f t="shared" si="40"/>
        <v>0</v>
      </c>
      <c r="G126" s="314" t="str">
        <f t="shared" si="39"/>
        <v>0</v>
      </c>
      <c r="H126" s="314" t="str">
        <f t="shared" si="39"/>
        <v>0</v>
      </c>
      <c r="I126" s="314" t="str">
        <f t="shared" si="39"/>
        <v>0</v>
      </c>
      <c r="J126" s="314" t="str">
        <f t="shared" si="39"/>
        <v>0</v>
      </c>
      <c r="K126" s="314" t="str">
        <f t="shared" si="39"/>
        <v>0</v>
      </c>
      <c r="L126" s="314" t="str">
        <f t="shared" si="39"/>
        <v>0</v>
      </c>
      <c r="M126" s="314" t="str">
        <f t="shared" si="39"/>
        <v>0</v>
      </c>
      <c r="N126" s="314" t="str">
        <f t="shared" si="39"/>
        <v>0</v>
      </c>
      <c r="O126" s="314" t="str">
        <f t="shared" si="39"/>
        <v>0</v>
      </c>
      <c r="P126" s="314" t="str">
        <f t="shared" si="39"/>
        <v>0</v>
      </c>
      <c r="Q126" s="314" t="str">
        <f t="shared" si="39"/>
        <v>0</v>
      </c>
      <c r="R126" s="314" t="str">
        <f t="shared" si="39"/>
        <v>0</v>
      </c>
      <c r="S126" s="314" t="str">
        <f t="shared" si="39"/>
        <v>0</v>
      </c>
      <c r="T126" s="315" t="str">
        <f t="shared" si="39"/>
        <v>0</v>
      </c>
      <c r="U126" s="226" t="s">
        <v>70</v>
      </c>
      <c r="V126" s="30" t="s">
        <v>70</v>
      </c>
      <c r="W126" s="30" t="s">
        <v>70</v>
      </c>
      <c r="X126" s="30" t="s">
        <v>70</v>
      </c>
      <c r="Y126" s="30" t="s">
        <v>70</v>
      </c>
      <c r="Z126" s="30" t="s">
        <v>70</v>
      </c>
      <c r="AA126" s="30" t="s">
        <v>70</v>
      </c>
      <c r="AB126" s="30" t="s">
        <v>70</v>
      </c>
      <c r="AC126" s="30" t="s">
        <v>70</v>
      </c>
      <c r="AD126" s="30" t="s">
        <v>70</v>
      </c>
      <c r="AE126" s="30" t="s">
        <v>70</v>
      </c>
      <c r="AF126" s="30" t="s">
        <v>70</v>
      </c>
      <c r="AG126" s="30" t="s">
        <v>70</v>
      </c>
      <c r="AH126" s="30" t="s">
        <v>70</v>
      </c>
      <c r="AI126" s="35" t="s">
        <v>70</v>
      </c>
      <c r="AJ126" s="213"/>
      <c r="AM126" s="215"/>
    </row>
    <row r="127" spans="2:39" s="214" customFormat="1">
      <c r="B127" s="240" t="s">
        <v>13</v>
      </c>
      <c r="C127" s="219" t="s">
        <v>401</v>
      </c>
      <c r="D127" s="219"/>
      <c r="E127" s="241"/>
      <c r="F127" s="316" t="str">
        <f t="shared" si="40"/>
        <v>0</v>
      </c>
      <c r="G127" s="317" t="str">
        <f t="shared" si="39"/>
        <v>0</v>
      </c>
      <c r="H127" s="317" t="str">
        <f t="shared" si="39"/>
        <v>0</v>
      </c>
      <c r="I127" s="317" t="str">
        <f t="shared" si="39"/>
        <v>0</v>
      </c>
      <c r="J127" s="317" t="str">
        <f t="shared" si="39"/>
        <v>0</v>
      </c>
      <c r="K127" s="317" t="str">
        <f t="shared" si="39"/>
        <v>0</v>
      </c>
      <c r="L127" s="317" t="str">
        <f t="shared" si="39"/>
        <v>0</v>
      </c>
      <c r="M127" s="317" t="str">
        <f t="shared" si="39"/>
        <v>0</v>
      </c>
      <c r="N127" s="317" t="str">
        <f t="shared" si="39"/>
        <v>0</v>
      </c>
      <c r="O127" s="317" t="str">
        <f t="shared" si="39"/>
        <v>0</v>
      </c>
      <c r="P127" s="317" t="str">
        <f t="shared" si="39"/>
        <v>0</v>
      </c>
      <c r="Q127" s="317" t="str">
        <f t="shared" si="39"/>
        <v>0</v>
      </c>
      <c r="R127" s="317" t="str">
        <f t="shared" si="39"/>
        <v>0</v>
      </c>
      <c r="S127" s="317" t="str">
        <f t="shared" si="39"/>
        <v>0</v>
      </c>
      <c r="T127" s="318" t="str">
        <f t="shared" si="39"/>
        <v>0</v>
      </c>
      <c r="U127" s="227" t="s">
        <v>70</v>
      </c>
      <c r="V127" s="220" t="s">
        <v>70</v>
      </c>
      <c r="W127" s="220" t="s">
        <v>70</v>
      </c>
      <c r="X127" s="220" t="s">
        <v>70</v>
      </c>
      <c r="Y127" s="220" t="s">
        <v>70</v>
      </c>
      <c r="Z127" s="220" t="s">
        <v>70</v>
      </c>
      <c r="AA127" s="220" t="s">
        <v>70</v>
      </c>
      <c r="AB127" s="220" t="s">
        <v>70</v>
      </c>
      <c r="AC127" s="220" t="s">
        <v>70</v>
      </c>
      <c r="AD127" s="220" t="s">
        <v>70</v>
      </c>
      <c r="AE127" s="220" t="s">
        <v>70</v>
      </c>
      <c r="AF127" s="220" t="s">
        <v>70</v>
      </c>
      <c r="AG127" s="220" t="s">
        <v>70</v>
      </c>
      <c r="AH127" s="220" t="s">
        <v>70</v>
      </c>
      <c r="AI127" s="228" t="s">
        <v>70</v>
      </c>
      <c r="AJ127" s="213"/>
      <c r="AM127" s="215"/>
    </row>
    <row r="128" spans="2:39" s="214" customFormat="1" ht="26.25">
      <c r="B128" s="238" t="s">
        <v>15</v>
      </c>
      <c r="C128" s="218" t="s">
        <v>394</v>
      </c>
      <c r="D128" s="218"/>
      <c r="E128" s="239"/>
      <c r="F128" s="313" t="str">
        <f t="shared" si="40"/>
        <v>0</v>
      </c>
      <c r="G128" s="314" t="str">
        <f t="shared" si="39"/>
        <v>0</v>
      </c>
      <c r="H128" s="314" t="str">
        <f t="shared" si="39"/>
        <v>0</v>
      </c>
      <c r="I128" s="314" t="str">
        <f t="shared" si="39"/>
        <v>0</v>
      </c>
      <c r="J128" s="314" t="str">
        <f t="shared" si="39"/>
        <v>0</v>
      </c>
      <c r="K128" s="314" t="str">
        <f t="shared" si="39"/>
        <v>0</v>
      </c>
      <c r="L128" s="314" t="str">
        <f t="shared" si="39"/>
        <v>0</v>
      </c>
      <c r="M128" s="314" t="str">
        <f t="shared" si="39"/>
        <v>0</v>
      </c>
      <c r="N128" s="314" t="str">
        <f t="shared" si="39"/>
        <v>0</v>
      </c>
      <c r="O128" s="314" t="str">
        <f t="shared" si="39"/>
        <v>0</v>
      </c>
      <c r="P128" s="314" t="str">
        <f t="shared" si="39"/>
        <v>0</v>
      </c>
      <c r="Q128" s="314" t="str">
        <f t="shared" si="39"/>
        <v>0</v>
      </c>
      <c r="R128" s="314" t="str">
        <f t="shared" si="39"/>
        <v>0</v>
      </c>
      <c r="S128" s="314" t="str">
        <f t="shared" si="39"/>
        <v>0</v>
      </c>
      <c r="T128" s="315" t="str">
        <f t="shared" si="39"/>
        <v>0</v>
      </c>
      <c r="U128" s="226" t="s">
        <v>70</v>
      </c>
      <c r="V128" s="30" t="s">
        <v>70</v>
      </c>
      <c r="W128" s="30" t="s">
        <v>70</v>
      </c>
      <c r="X128" s="30" t="s">
        <v>70</v>
      </c>
      <c r="Y128" s="30" t="s">
        <v>70</v>
      </c>
      <c r="Z128" s="30" t="s">
        <v>70</v>
      </c>
      <c r="AA128" s="30" t="s">
        <v>70</v>
      </c>
      <c r="AB128" s="30" t="s">
        <v>70</v>
      </c>
      <c r="AC128" s="30" t="s">
        <v>70</v>
      </c>
      <c r="AD128" s="30" t="s">
        <v>70</v>
      </c>
      <c r="AE128" s="30" t="s">
        <v>70</v>
      </c>
      <c r="AF128" s="30" t="s">
        <v>70</v>
      </c>
      <c r="AG128" s="30" t="s">
        <v>70</v>
      </c>
      <c r="AH128" s="30" t="s">
        <v>70</v>
      </c>
      <c r="AI128" s="35" t="s">
        <v>70</v>
      </c>
      <c r="AJ128" s="213"/>
      <c r="AM128" s="215"/>
    </row>
    <row r="129" spans="2:39" s="214" customFormat="1">
      <c r="B129" s="240" t="s">
        <v>16</v>
      </c>
      <c r="C129" s="219" t="s">
        <v>17</v>
      </c>
      <c r="D129" s="219"/>
      <c r="E129" s="241"/>
      <c r="F129" s="316" t="str">
        <f t="shared" si="40"/>
        <v>0</v>
      </c>
      <c r="G129" s="317" t="str">
        <f t="shared" si="39"/>
        <v>0</v>
      </c>
      <c r="H129" s="317" t="str">
        <f t="shared" si="39"/>
        <v>0</v>
      </c>
      <c r="I129" s="317" t="str">
        <f t="shared" si="39"/>
        <v>0</v>
      </c>
      <c r="J129" s="317" t="str">
        <f t="shared" si="39"/>
        <v>0</v>
      </c>
      <c r="K129" s="317" t="str">
        <f t="shared" si="39"/>
        <v>0</v>
      </c>
      <c r="L129" s="317" t="str">
        <f t="shared" si="39"/>
        <v>0</v>
      </c>
      <c r="M129" s="317" t="str">
        <f t="shared" si="39"/>
        <v>0</v>
      </c>
      <c r="N129" s="317" t="str">
        <f t="shared" si="39"/>
        <v>0</v>
      </c>
      <c r="O129" s="317" t="str">
        <f t="shared" si="39"/>
        <v>0</v>
      </c>
      <c r="P129" s="317" t="str">
        <f t="shared" si="39"/>
        <v>0</v>
      </c>
      <c r="Q129" s="317" t="str">
        <f t="shared" si="39"/>
        <v>0</v>
      </c>
      <c r="R129" s="317" t="str">
        <f t="shared" si="39"/>
        <v>0</v>
      </c>
      <c r="S129" s="317" t="str">
        <f t="shared" si="39"/>
        <v>0</v>
      </c>
      <c r="T129" s="318" t="str">
        <f t="shared" si="39"/>
        <v>0</v>
      </c>
      <c r="U129" s="227" t="s">
        <v>70</v>
      </c>
      <c r="V129" s="220" t="s">
        <v>70</v>
      </c>
      <c r="W129" s="220" t="s">
        <v>70</v>
      </c>
      <c r="X129" s="220" t="s">
        <v>70</v>
      </c>
      <c r="Y129" s="220" t="s">
        <v>70</v>
      </c>
      <c r="Z129" s="220" t="s">
        <v>70</v>
      </c>
      <c r="AA129" s="220" t="s">
        <v>70</v>
      </c>
      <c r="AB129" s="220" t="s">
        <v>70</v>
      </c>
      <c r="AC129" s="220" t="s">
        <v>70</v>
      </c>
      <c r="AD129" s="220" t="s">
        <v>70</v>
      </c>
      <c r="AE129" s="220" t="s">
        <v>70</v>
      </c>
      <c r="AF129" s="220" t="s">
        <v>70</v>
      </c>
      <c r="AG129" s="220" t="s">
        <v>70</v>
      </c>
      <c r="AH129" s="220" t="s">
        <v>70</v>
      </c>
      <c r="AI129" s="228" t="s">
        <v>70</v>
      </c>
      <c r="AJ129" s="213"/>
      <c r="AM129" s="215"/>
    </row>
    <row r="130" spans="2:39" s="214" customFormat="1">
      <c r="B130" s="238" t="s">
        <v>18</v>
      </c>
      <c r="C130" s="218" t="s">
        <v>300</v>
      </c>
      <c r="D130" s="218"/>
      <c r="E130" s="239"/>
      <c r="F130" s="313" t="str">
        <f t="shared" si="40"/>
        <v>0</v>
      </c>
      <c r="G130" s="314" t="str">
        <f t="shared" si="39"/>
        <v>0</v>
      </c>
      <c r="H130" s="314" t="str">
        <f t="shared" si="39"/>
        <v>0</v>
      </c>
      <c r="I130" s="314" t="str">
        <f t="shared" si="39"/>
        <v>0</v>
      </c>
      <c r="J130" s="314" t="str">
        <f t="shared" si="39"/>
        <v>0</v>
      </c>
      <c r="K130" s="314" t="str">
        <f t="shared" si="39"/>
        <v>0</v>
      </c>
      <c r="L130" s="314" t="str">
        <f t="shared" si="39"/>
        <v>0</v>
      </c>
      <c r="M130" s="314" t="str">
        <f t="shared" si="39"/>
        <v>0</v>
      </c>
      <c r="N130" s="314" t="str">
        <f t="shared" si="39"/>
        <v>0</v>
      </c>
      <c r="O130" s="314" t="str">
        <f t="shared" si="39"/>
        <v>0</v>
      </c>
      <c r="P130" s="314" t="str">
        <f t="shared" si="39"/>
        <v>0</v>
      </c>
      <c r="Q130" s="314" t="str">
        <f t="shared" si="39"/>
        <v>0</v>
      </c>
      <c r="R130" s="314" t="str">
        <f t="shared" si="39"/>
        <v>0</v>
      </c>
      <c r="S130" s="314" t="str">
        <f t="shared" si="39"/>
        <v>0</v>
      </c>
      <c r="T130" s="315" t="str">
        <f t="shared" si="39"/>
        <v>0</v>
      </c>
      <c r="U130" s="226" t="s">
        <v>70</v>
      </c>
      <c r="V130" s="30" t="s">
        <v>70</v>
      </c>
      <c r="W130" s="30" t="s">
        <v>70</v>
      </c>
      <c r="X130" s="30" t="s">
        <v>70</v>
      </c>
      <c r="Y130" s="30" t="s">
        <v>70</v>
      </c>
      <c r="Z130" s="30" t="s">
        <v>70</v>
      </c>
      <c r="AA130" s="30" t="s">
        <v>70</v>
      </c>
      <c r="AB130" s="30" t="s">
        <v>70</v>
      </c>
      <c r="AC130" s="30" t="s">
        <v>70</v>
      </c>
      <c r="AD130" s="30" t="s">
        <v>70</v>
      </c>
      <c r="AE130" s="30" t="s">
        <v>70</v>
      </c>
      <c r="AF130" s="30" t="s">
        <v>70</v>
      </c>
      <c r="AG130" s="30" t="s">
        <v>70</v>
      </c>
      <c r="AH130" s="30" t="s">
        <v>70</v>
      </c>
      <c r="AI130" s="35" t="s">
        <v>70</v>
      </c>
      <c r="AJ130" s="213"/>
      <c r="AM130" s="215"/>
    </row>
    <row r="131" spans="2:39" s="214" customFormat="1">
      <c r="B131" s="240" t="s">
        <v>301</v>
      </c>
      <c r="C131" s="219" t="s">
        <v>19</v>
      </c>
      <c r="D131" s="219"/>
      <c r="E131" s="241"/>
      <c r="F131" s="316" t="str">
        <f t="shared" si="40"/>
        <v>0</v>
      </c>
      <c r="G131" s="317" t="str">
        <f t="shared" si="39"/>
        <v>0</v>
      </c>
      <c r="H131" s="317" t="str">
        <f t="shared" si="39"/>
        <v>0</v>
      </c>
      <c r="I131" s="317" t="str">
        <f t="shared" si="39"/>
        <v>0</v>
      </c>
      <c r="J131" s="317" t="str">
        <f t="shared" si="39"/>
        <v>0</v>
      </c>
      <c r="K131" s="317" t="str">
        <f t="shared" si="39"/>
        <v>0</v>
      </c>
      <c r="L131" s="317" t="str">
        <f t="shared" si="39"/>
        <v>0</v>
      </c>
      <c r="M131" s="317" t="str">
        <f t="shared" si="39"/>
        <v>0</v>
      </c>
      <c r="N131" s="317" t="str">
        <f t="shared" si="39"/>
        <v>0</v>
      </c>
      <c r="O131" s="317" t="str">
        <f t="shared" si="39"/>
        <v>0</v>
      </c>
      <c r="P131" s="317" t="str">
        <f t="shared" si="39"/>
        <v>0</v>
      </c>
      <c r="Q131" s="317" t="str">
        <f t="shared" si="39"/>
        <v>0</v>
      </c>
      <c r="R131" s="317" t="str">
        <f t="shared" si="39"/>
        <v>0</v>
      </c>
      <c r="S131" s="317" t="str">
        <f t="shared" si="39"/>
        <v>0</v>
      </c>
      <c r="T131" s="318" t="str">
        <f t="shared" si="39"/>
        <v>0</v>
      </c>
      <c r="U131" s="227" t="s">
        <v>70</v>
      </c>
      <c r="V131" s="220" t="s">
        <v>70</v>
      </c>
      <c r="W131" s="220" t="s">
        <v>70</v>
      </c>
      <c r="X131" s="220" t="s">
        <v>70</v>
      </c>
      <c r="Y131" s="220" t="s">
        <v>70</v>
      </c>
      <c r="Z131" s="220" t="s">
        <v>70</v>
      </c>
      <c r="AA131" s="220" t="s">
        <v>70</v>
      </c>
      <c r="AB131" s="220" t="s">
        <v>70</v>
      </c>
      <c r="AC131" s="220" t="s">
        <v>70</v>
      </c>
      <c r="AD131" s="220" t="s">
        <v>70</v>
      </c>
      <c r="AE131" s="220" t="s">
        <v>70</v>
      </c>
      <c r="AF131" s="220" t="s">
        <v>70</v>
      </c>
      <c r="AG131" s="220" t="s">
        <v>70</v>
      </c>
      <c r="AH131" s="220" t="s">
        <v>70</v>
      </c>
      <c r="AI131" s="228" t="s">
        <v>70</v>
      </c>
      <c r="AJ131" s="213"/>
      <c r="AM131" s="215"/>
    </row>
    <row r="132" spans="2:39" s="214" customFormat="1">
      <c r="B132" s="238" t="s">
        <v>20</v>
      </c>
      <c r="C132" s="218" t="s">
        <v>27</v>
      </c>
      <c r="D132" s="218"/>
      <c r="E132" s="239"/>
      <c r="F132" s="313" t="str">
        <f t="shared" si="40"/>
        <v>0</v>
      </c>
      <c r="G132" s="314" t="str">
        <f t="shared" si="39"/>
        <v>0</v>
      </c>
      <c r="H132" s="314" t="str">
        <f t="shared" si="39"/>
        <v>0</v>
      </c>
      <c r="I132" s="314" t="str">
        <f t="shared" si="39"/>
        <v>0</v>
      </c>
      <c r="J132" s="314" t="str">
        <f t="shared" si="39"/>
        <v>0</v>
      </c>
      <c r="K132" s="314" t="str">
        <f t="shared" si="39"/>
        <v>0</v>
      </c>
      <c r="L132" s="314" t="str">
        <f t="shared" si="39"/>
        <v>0</v>
      </c>
      <c r="M132" s="314" t="str">
        <f t="shared" si="39"/>
        <v>0</v>
      </c>
      <c r="N132" s="314" t="str">
        <f t="shared" si="39"/>
        <v>0</v>
      </c>
      <c r="O132" s="314" t="str">
        <f t="shared" si="39"/>
        <v>0</v>
      </c>
      <c r="P132" s="314" t="str">
        <f t="shared" si="39"/>
        <v>0</v>
      </c>
      <c r="Q132" s="314" t="str">
        <f t="shared" si="39"/>
        <v>0</v>
      </c>
      <c r="R132" s="314" t="str">
        <f t="shared" si="39"/>
        <v>0</v>
      </c>
      <c r="S132" s="314" t="str">
        <f t="shared" si="39"/>
        <v>0</v>
      </c>
      <c r="T132" s="315" t="str">
        <f t="shared" si="39"/>
        <v>0</v>
      </c>
      <c r="U132" s="226" t="s">
        <v>70</v>
      </c>
      <c r="V132" s="30" t="s">
        <v>70</v>
      </c>
      <c r="W132" s="30" t="s">
        <v>70</v>
      </c>
      <c r="X132" s="30" t="s">
        <v>70</v>
      </c>
      <c r="Y132" s="30" t="s">
        <v>70</v>
      </c>
      <c r="Z132" s="30" t="s">
        <v>70</v>
      </c>
      <c r="AA132" s="30" t="s">
        <v>70</v>
      </c>
      <c r="AB132" s="30" t="s">
        <v>70</v>
      </c>
      <c r="AC132" s="30" t="s">
        <v>70</v>
      </c>
      <c r="AD132" s="30" t="s">
        <v>70</v>
      </c>
      <c r="AE132" s="30" t="s">
        <v>70</v>
      </c>
      <c r="AF132" s="30" t="s">
        <v>70</v>
      </c>
      <c r="AG132" s="30" t="s">
        <v>70</v>
      </c>
      <c r="AH132" s="30" t="s">
        <v>70</v>
      </c>
      <c r="AI132" s="35" t="s">
        <v>70</v>
      </c>
      <c r="AJ132" s="213"/>
      <c r="AM132" s="215"/>
    </row>
    <row r="133" spans="2:39" s="214" customFormat="1">
      <c r="B133" s="240" t="s">
        <v>22</v>
      </c>
      <c r="C133" s="219" t="s">
        <v>30</v>
      </c>
      <c r="D133" s="219"/>
      <c r="E133" s="241"/>
      <c r="F133" s="316" t="str">
        <f t="shared" si="40"/>
        <v>0</v>
      </c>
      <c r="G133" s="317" t="str">
        <f t="shared" si="39"/>
        <v>0</v>
      </c>
      <c r="H133" s="317" t="str">
        <f t="shared" si="39"/>
        <v>0</v>
      </c>
      <c r="I133" s="317" t="str">
        <f t="shared" si="39"/>
        <v>0</v>
      </c>
      <c r="J133" s="317" t="str">
        <f t="shared" si="39"/>
        <v>0</v>
      </c>
      <c r="K133" s="317" t="str">
        <f t="shared" si="39"/>
        <v>0</v>
      </c>
      <c r="L133" s="317" t="str">
        <f t="shared" si="39"/>
        <v>0</v>
      </c>
      <c r="M133" s="317" t="str">
        <f t="shared" si="39"/>
        <v>0</v>
      </c>
      <c r="N133" s="317" t="str">
        <f t="shared" si="39"/>
        <v>0</v>
      </c>
      <c r="O133" s="317" t="str">
        <f t="shared" si="39"/>
        <v>0</v>
      </c>
      <c r="P133" s="317" t="str">
        <f t="shared" si="39"/>
        <v>0</v>
      </c>
      <c r="Q133" s="317" t="str">
        <f t="shared" si="39"/>
        <v>0</v>
      </c>
      <c r="R133" s="317" t="str">
        <f t="shared" si="39"/>
        <v>0</v>
      </c>
      <c r="S133" s="317" t="str">
        <f t="shared" si="39"/>
        <v>0</v>
      </c>
      <c r="T133" s="318" t="str">
        <f t="shared" si="39"/>
        <v>0</v>
      </c>
      <c r="U133" s="227" t="s">
        <v>70</v>
      </c>
      <c r="V133" s="220" t="s">
        <v>70</v>
      </c>
      <c r="W133" s="220" t="s">
        <v>70</v>
      </c>
      <c r="X133" s="220" t="s">
        <v>70</v>
      </c>
      <c r="Y133" s="220" t="s">
        <v>70</v>
      </c>
      <c r="Z133" s="220" t="s">
        <v>70</v>
      </c>
      <c r="AA133" s="220" t="s">
        <v>70</v>
      </c>
      <c r="AB133" s="220" t="s">
        <v>70</v>
      </c>
      <c r="AC133" s="220" t="s">
        <v>70</v>
      </c>
      <c r="AD133" s="220" t="s">
        <v>70</v>
      </c>
      <c r="AE133" s="220" t="s">
        <v>70</v>
      </c>
      <c r="AF133" s="220" t="s">
        <v>70</v>
      </c>
      <c r="AG133" s="220" t="s">
        <v>70</v>
      </c>
      <c r="AH133" s="220" t="s">
        <v>70</v>
      </c>
      <c r="AI133" s="228" t="s">
        <v>70</v>
      </c>
      <c r="AJ133" s="213"/>
      <c r="AM133" s="215"/>
    </row>
    <row r="134" spans="2:39" s="214" customFormat="1">
      <c r="B134" s="238" t="s">
        <v>23</v>
      </c>
      <c r="C134" s="218" t="s">
        <v>31</v>
      </c>
      <c r="D134" s="218"/>
      <c r="E134" s="239"/>
      <c r="F134" s="313" t="str">
        <f t="shared" si="40"/>
        <v>0</v>
      </c>
      <c r="G134" s="314" t="str">
        <f t="shared" si="39"/>
        <v>0</v>
      </c>
      <c r="H134" s="314" t="str">
        <f t="shared" si="39"/>
        <v>0</v>
      </c>
      <c r="I134" s="314" t="str">
        <f t="shared" si="39"/>
        <v>0</v>
      </c>
      <c r="J134" s="314" t="str">
        <f t="shared" si="39"/>
        <v>0</v>
      </c>
      <c r="K134" s="314" t="str">
        <f t="shared" si="39"/>
        <v>0</v>
      </c>
      <c r="L134" s="314" t="str">
        <f t="shared" si="39"/>
        <v>0</v>
      </c>
      <c r="M134" s="314" t="str">
        <f t="shared" si="39"/>
        <v>0</v>
      </c>
      <c r="N134" s="314" t="str">
        <f t="shared" si="39"/>
        <v>0</v>
      </c>
      <c r="O134" s="314" t="str">
        <f t="shared" si="39"/>
        <v>0</v>
      </c>
      <c r="P134" s="314" t="str">
        <f t="shared" si="39"/>
        <v>0</v>
      </c>
      <c r="Q134" s="314" t="str">
        <f t="shared" si="39"/>
        <v>0</v>
      </c>
      <c r="R134" s="314" t="str">
        <f t="shared" si="39"/>
        <v>0</v>
      </c>
      <c r="S134" s="314" t="str">
        <f t="shared" si="39"/>
        <v>0</v>
      </c>
      <c r="T134" s="315" t="str">
        <f t="shared" si="39"/>
        <v>0</v>
      </c>
      <c r="U134" s="226" t="s">
        <v>70</v>
      </c>
      <c r="V134" s="30" t="s">
        <v>70</v>
      </c>
      <c r="W134" s="30" t="s">
        <v>70</v>
      </c>
      <c r="X134" s="30" t="s">
        <v>70</v>
      </c>
      <c r="Y134" s="30" t="s">
        <v>70</v>
      </c>
      <c r="Z134" s="30" t="s">
        <v>70</v>
      </c>
      <c r="AA134" s="30" t="s">
        <v>70</v>
      </c>
      <c r="AB134" s="30" t="s">
        <v>70</v>
      </c>
      <c r="AC134" s="30" t="s">
        <v>70</v>
      </c>
      <c r="AD134" s="30" t="s">
        <v>70</v>
      </c>
      <c r="AE134" s="30" t="s">
        <v>70</v>
      </c>
      <c r="AF134" s="30" t="s">
        <v>70</v>
      </c>
      <c r="AG134" s="30" t="s">
        <v>70</v>
      </c>
      <c r="AH134" s="30" t="s">
        <v>70</v>
      </c>
      <c r="AI134" s="35" t="s">
        <v>70</v>
      </c>
      <c r="AJ134" s="213"/>
      <c r="AM134" s="215"/>
    </row>
    <row r="135" spans="2:39" s="214" customFormat="1">
      <c r="B135" s="240" t="s">
        <v>24</v>
      </c>
      <c r="C135" s="219" t="s">
        <v>302</v>
      </c>
      <c r="D135" s="219"/>
      <c r="E135" s="241"/>
      <c r="F135" s="316" t="str">
        <f t="shared" si="40"/>
        <v>0</v>
      </c>
      <c r="G135" s="317" t="str">
        <f t="shared" si="39"/>
        <v>0</v>
      </c>
      <c r="H135" s="317" t="str">
        <f t="shared" si="39"/>
        <v>0</v>
      </c>
      <c r="I135" s="317" t="str">
        <f t="shared" si="39"/>
        <v>0</v>
      </c>
      <c r="J135" s="317" t="str">
        <f t="shared" si="39"/>
        <v>0</v>
      </c>
      <c r="K135" s="317" t="str">
        <f t="shared" si="39"/>
        <v>0</v>
      </c>
      <c r="L135" s="317" t="str">
        <f t="shared" si="39"/>
        <v>0</v>
      </c>
      <c r="M135" s="317" t="str">
        <f t="shared" si="39"/>
        <v>0</v>
      </c>
      <c r="N135" s="317" t="str">
        <f t="shared" si="39"/>
        <v>0</v>
      </c>
      <c r="O135" s="317" t="str">
        <f t="shared" si="39"/>
        <v>0</v>
      </c>
      <c r="P135" s="317" t="str">
        <f t="shared" si="39"/>
        <v>0</v>
      </c>
      <c r="Q135" s="317" t="str">
        <f t="shared" si="39"/>
        <v>0</v>
      </c>
      <c r="R135" s="317" t="str">
        <f t="shared" si="39"/>
        <v>0</v>
      </c>
      <c r="S135" s="317" t="str">
        <f t="shared" si="39"/>
        <v>0</v>
      </c>
      <c r="T135" s="318" t="str">
        <f t="shared" si="39"/>
        <v>0</v>
      </c>
      <c r="U135" s="227" t="s">
        <v>70</v>
      </c>
      <c r="V135" s="220" t="s">
        <v>70</v>
      </c>
      <c r="W135" s="220" t="s">
        <v>70</v>
      </c>
      <c r="X135" s="220" t="s">
        <v>70</v>
      </c>
      <c r="Y135" s="220" t="s">
        <v>70</v>
      </c>
      <c r="Z135" s="220" t="s">
        <v>70</v>
      </c>
      <c r="AA135" s="220" t="s">
        <v>70</v>
      </c>
      <c r="AB135" s="220" t="s">
        <v>70</v>
      </c>
      <c r="AC135" s="220" t="s">
        <v>70</v>
      </c>
      <c r="AD135" s="220" t="s">
        <v>70</v>
      </c>
      <c r="AE135" s="220" t="s">
        <v>70</v>
      </c>
      <c r="AF135" s="220" t="s">
        <v>70</v>
      </c>
      <c r="AG135" s="220" t="s">
        <v>70</v>
      </c>
      <c r="AH135" s="220" t="s">
        <v>70</v>
      </c>
      <c r="AI135" s="228" t="s">
        <v>70</v>
      </c>
      <c r="AJ135" s="213"/>
      <c r="AM135" s="215"/>
    </row>
    <row r="136" spans="2:39" s="214" customFormat="1">
      <c r="B136" s="238" t="s">
        <v>305</v>
      </c>
      <c r="C136" s="218" t="s">
        <v>35</v>
      </c>
      <c r="D136" s="218"/>
      <c r="E136" s="239"/>
      <c r="F136" s="313" t="str">
        <f t="shared" si="40"/>
        <v>0</v>
      </c>
      <c r="G136" s="314" t="str">
        <f t="shared" si="39"/>
        <v>0</v>
      </c>
      <c r="H136" s="314" t="str">
        <f t="shared" si="39"/>
        <v>0</v>
      </c>
      <c r="I136" s="314" t="str">
        <f t="shared" si="39"/>
        <v>0</v>
      </c>
      <c r="J136" s="314" t="str">
        <f t="shared" si="39"/>
        <v>0</v>
      </c>
      <c r="K136" s="314" t="str">
        <f t="shared" si="39"/>
        <v>0</v>
      </c>
      <c r="L136" s="314" t="str">
        <f t="shared" si="39"/>
        <v>0</v>
      </c>
      <c r="M136" s="314" t="str">
        <f t="shared" si="39"/>
        <v>0</v>
      </c>
      <c r="N136" s="314" t="str">
        <f t="shared" si="39"/>
        <v>0</v>
      </c>
      <c r="O136" s="314" t="str">
        <f t="shared" si="39"/>
        <v>0</v>
      </c>
      <c r="P136" s="314" t="str">
        <f t="shared" si="39"/>
        <v>0</v>
      </c>
      <c r="Q136" s="314" t="str">
        <f t="shared" si="39"/>
        <v>0</v>
      </c>
      <c r="R136" s="314" t="str">
        <f t="shared" si="39"/>
        <v>0</v>
      </c>
      <c r="S136" s="314" t="str">
        <f t="shared" si="39"/>
        <v>0</v>
      </c>
      <c r="T136" s="315" t="str">
        <f t="shared" si="39"/>
        <v>0</v>
      </c>
      <c r="U136" s="226" t="s">
        <v>70</v>
      </c>
      <c r="V136" s="30" t="s">
        <v>70</v>
      </c>
      <c r="W136" s="30" t="s">
        <v>70</v>
      </c>
      <c r="X136" s="30" t="s">
        <v>70</v>
      </c>
      <c r="Y136" s="30" t="s">
        <v>70</v>
      </c>
      <c r="Z136" s="30" t="s">
        <v>70</v>
      </c>
      <c r="AA136" s="30" t="s">
        <v>70</v>
      </c>
      <c r="AB136" s="30" t="s">
        <v>70</v>
      </c>
      <c r="AC136" s="30" t="s">
        <v>70</v>
      </c>
      <c r="AD136" s="30" t="s">
        <v>70</v>
      </c>
      <c r="AE136" s="30" t="s">
        <v>70</v>
      </c>
      <c r="AF136" s="30" t="s">
        <v>70</v>
      </c>
      <c r="AG136" s="30" t="s">
        <v>70</v>
      </c>
      <c r="AH136" s="30" t="s">
        <v>70</v>
      </c>
      <c r="AI136" s="35" t="s">
        <v>70</v>
      </c>
      <c r="AJ136" s="213"/>
      <c r="AM136" s="215"/>
    </row>
    <row r="137" spans="2:39" s="214" customFormat="1">
      <c r="B137" s="240" t="s">
        <v>306</v>
      </c>
      <c r="C137" s="219" t="s">
        <v>37</v>
      </c>
      <c r="D137" s="219"/>
      <c r="E137" s="241"/>
      <c r="F137" s="316" t="str">
        <f t="shared" si="40"/>
        <v>0</v>
      </c>
      <c r="G137" s="317" t="str">
        <f t="shared" si="39"/>
        <v>0</v>
      </c>
      <c r="H137" s="317" t="str">
        <f t="shared" si="39"/>
        <v>0</v>
      </c>
      <c r="I137" s="317" t="str">
        <f t="shared" si="39"/>
        <v>0</v>
      </c>
      <c r="J137" s="317" t="str">
        <f t="shared" si="39"/>
        <v>0</v>
      </c>
      <c r="K137" s="317" t="str">
        <f t="shared" si="39"/>
        <v>0</v>
      </c>
      <c r="L137" s="317" t="str">
        <f t="shared" si="39"/>
        <v>0</v>
      </c>
      <c r="M137" s="317" t="str">
        <f t="shared" si="39"/>
        <v>0</v>
      </c>
      <c r="N137" s="317" t="str">
        <f t="shared" si="39"/>
        <v>0</v>
      </c>
      <c r="O137" s="317" t="str">
        <f t="shared" si="39"/>
        <v>0</v>
      </c>
      <c r="P137" s="317" t="str">
        <f t="shared" si="39"/>
        <v>0</v>
      </c>
      <c r="Q137" s="317" t="str">
        <f t="shared" si="39"/>
        <v>0</v>
      </c>
      <c r="R137" s="317" t="str">
        <f t="shared" si="39"/>
        <v>0</v>
      </c>
      <c r="S137" s="317" t="str">
        <f t="shared" si="39"/>
        <v>0</v>
      </c>
      <c r="T137" s="318" t="str">
        <f t="shared" si="39"/>
        <v>0</v>
      </c>
      <c r="U137" s="227" t="s">
        <v>70</v>
      </c>
      <c r="V137" s="220" t="s">
        <v>70</v>
      </c>
      <c r="W137" s="220" t="s">
        <v>70</v>
      </c>
      <c r="X137" s="220" t="s">
        <v>70</v>
      </c>
      <c r="Y137" s="220" t="s">
        <v>70</v>
      </c>
      <c r="Z137" s="220" t="s">
        <v>70</v>
      </c>
      <c r="AA137" s="220" t="s">
        <v>70</v>
      </c>
      <c r="AB137" s="220" t="s">
        <v>70</v>
      </c>
      <c r="AC137" s="220" t="s">
        <v>70</v>
      </c>
      <c r="AD137" s="220" t="s">
        <v>70</v>
      </c>
      <c r="AE137" s="220" t="s">
        <v>70</v>
      </c>
      <c r="AF137" s="220" t="s">
        <v>70</v>
      </c>
      <c r="AG137" s="220" t="s">
        <v>70</v>
      </c>
      <c r="AH137" s="220" t="s">
        <v>70</v>
      </c>
      <c r="AI137" s="228" t="s">
        <v>70</v>
      </c>
      <c r="AJ137" s="213"/>
      <c r="AM137" s="215"/>
    </row>
    <row r="138" spans="2:39" s="214" customFormat="1">
      <c r="B138" s="238" t="s">
        <v>307</v>
      </c>
      <c r="C138" s="218" t="s">
        <v>39</v>
      </c>
      <c r="D138" s="218"/>
      <c r="E138" s="239"/>
      <c r="F138" s="313" t="str">
        <f t="shared" si="40"/>
        <v>0</v>
      </c>
      <c r="G138" s="314" t="str">
        <f t="shared" si="39"/>
        <v>0</v>
      </c>
      <c r="H138" s="314" t="str">
        <f t="shared" si="39"/>
        <v>0</v>
      </c>
      <c r="I138" s="314" t="str">
        <f t="shared" si="39"/>
        <v>0</v>
      </c>
      <c r="J138" s="314" t="str">
        <f t="shared" si="39"/>
        <v>0</v>
      </c>
      <c r="K138" s="314" t="str">
        <f t="shared" si="39"/>
        <v>0</v>
      </c>
      <c r="L138" s="314" t="str">
        <f t="shared" si="39"/>
        <v>0</v>
      </c>
      <c r="M138" s="314" t="str">
        <f t="shared" si="39"/>
        <v>0</v>
      </c>
      <c r="N138" s="314" t="str">
        <f t="shared" si="39"/>
        <v>0</v>
      </c>
      <c r="O138" s="314" t="str">
        <f t="shared" si="39"/>
        <v>0</v>
      </c>
      <c r="P138" s="314" t="str">
        <f t="shared" si="39"/>
        <v>0</v>
      </c>
      <c r="Q138" s="314" t="str">
        <f t="shared" si="39"/>
        <v>0</v>
      </c>
      <c r="R138" s="314" t="str">
        <f t="shared" si="39"/>
        <v>0</v>
      </c>
      <c r="S138" s="314" t="str">
        <f t="shared" si="39"/>
        <v>0</v>
      </c>
      <c r="T138" s="315" t="str">
        <f t="shared" si="39"/>
        <v>0</v>
      </c>
      <c r="U138" s="226" t="s">
        <v>70</v>
      </c>
      <c r="V138" s="30" t="s">
        <v>70</v>
      </c>
      <c r="W138" s="30" t="s">
        <v>70</v>
      </c>
      <c r="X138" s="30" t="s">
        <v>70</v>
      </c>
      <c r="Y138" s="30" t="s">
        <v>70</v>
      </c>
      <c r="Z138" s="30" t="s">
        <v>70</v>
      </c>
      <c r="AA138" s="30" t="s">
        <v>70</v>
      </c>
      <c r="AB138" s="30" t="s">
        <v>70</v>
      </c>
      <c r="AC138" s="30" t="s">
        <v>70</v>
      </c>
      <c r="AD138" s="30" t="s">
        <v>70</v>
      </c>
      <c r="AE138" s="30" t="s">
        <v>70</v>
      </c>
      <c r="AF138" s="30" t="s">
        <v>70</v>
      </c>
      <c r="AG138" s="30" t="s">
        <v>70</v>
      </c>
      <c r="AH138" s="30" t="s">
        <v>70</v>
      </c>
      <c r="AI138" s="35" t="s">
        <v>70</v>
      </c>
      <c r="AJ138" s="213"/>
      <c r="AM138" s="215"/>
    </row>
    <row r="139" spans="2:39" s="214" customFormat="1">
      <c r="B139" s="240" t="s">
        <v>308</v>
      </c>
      <c r="C139" s="219" t="s">
        <v>309</v>
      </c>
      <c r="D139" s="219"/>
      <c r="E139" s="241"/>
      <c r="F139" s="316" t="str">
        <f t="shared" si="40"/>
        <v>0</v>
      </c>
      <c r="G139" s="317" t="str">
        <f t="shared" si="39"/>
        <v>0</v>
      </c>
      <c r="H139" s="317" t="str">
        <f t="shared" si="39"/>
        <v>0</v>
      </c>
      <c r="I139" s="317" t="str">
        <f t="shared" si="39"/>
        <v>0</v>
      </c>
      <c r="J139" s="317" t="str">
        <f t="shared" ref="J139:T152" si="41">IFERROR(IF(AND($AB139&gt;0,Y139&gt;0),Y139/$AB139-1,(Y139-($AB139))/ABS($AB139)),"0")</f>
        <v>0</v>
      </c>
      <c r="K139" s="317" t="str">
        <f t="shared" si="41"/>
        <v>0</v>
      </c>
      <c r="L139" s="317" t="str">
        <f t="shared" si="41"/>
        <v>0</v>
      </c>
      <c r="M139" s="317" t="str">
        <f t="shared" si="41"/>
        <v>0</v>
      </c>
      <c r="N139" s="317" t="str">
        <f t="shared" si="41"/>
        <v>0</v>
      </c>
      <c r="O139" s="317" t="str">
        <f t="shared" si="41"/>
        <v>0</v>
      </c>
      <c r="P139" s="317" t="str">
        <f t="shared" si="41"/>
        <v>0</v>
      </c>
      <c r="Q139" s="317" t="str">
        <f t="shared" si="41"/>
        <v>0</v>
      </c>
      <c r="R139" s="317" t="str">
        <f t="shared" si="41"/>
        <v>0</v>
      </c>
      <c r="S139" s="317" t="str">
        <f t="shared" si="41"/>
        <v>0</v>
      </c>
      <c r="T139" s="318" t="str">
        <f t="shared" si="41"/>
        <v>0</v>
      </c>
      <c r="U139" s="227" t="s">
        <v>70</v>
      </c>
      <c r="V139" s="220" t="s">
        <v>70</v>
      </c>
      <c r="W139" s="220" t="s">
        <v>70</v>
      </c>
      <c r="X139" s="220" t="s">
        <v>70</v>
      </c>
      <c r="Y139" s="220" t="s">
        <v>70</v>
      </c>
      <c r="Z139" s="220" t="s">
        <v>70</v>
      </c>
      <c r="AA139" s="220" t="s">
        <v>70</v>
      </c>
      <c r="AB139" s="220" t="s">
        <v>70</v>
      </c>
      <c r="AC139" s="220" t="s">
        <v>70</v>
      </c>
      <c r="AD139" s="220" t="s">
        <v>70</v>
      </c>
      <c r="AE139" s="220" t="s">
        <v>70</v>
      </c>
      <c r="AF139" s="220" t="s">
        <v>70</v>
      </c>
      <c r="AG139" s="220" t="s">
        <v>70</v>
      </c>
      <c r="AH139" s="220" t="s">
        <v>70</v>
      </c>
      <c r="AI139" s="228" t="s">
        <v>70</v>
      </c>
      <c r="AJ139" s="213"/>
      <c r="AM139" s="215"/>
    </row>
    <row r="140" spans="2:39" s="214" customFormat="1">
      <c r="B140" s="238" t="s">
        <v>310</v>
      </c>
      <c r="C140" s="218" t="s">
        <v>47</v>
      </c>
      <c r="D140" s="218"/>
      <c r="E140" s="239"/>
      <c r="F140" s="313" t="str">
        <f t="shared" si="40"/>
        <v>0</v>
      </c>
      <c r="G140" s="314" t="str">
        <f t="shared" si="40"/>
        <v>0</v>
      </c>
      <c r="H140" s="314" t="str">
        <f t="shared" si="40"/>
        <v>0</v>
      </c>
      <c r="I140" s="314" t="str">
        <f t="shared" si="40"/>
        <v>0</v>
      </c>
      <c r="J140" s="314" t="str">
        <f t="shared" si="41"/>
        <v>0</v>
      </c>
      <c r="K140" s="314" t="str">
        <f t="shared" si="41"/>
        <v>0</v>
      </c>
      <c r="L140" s="314" t="str">
        <f t="shared" si="41"/>
        <v>0</v>
      </c>
      <c r="M140" s="314" t="str">
        <f t="shared" si="41"/>
        <v>0</v>
      </c>
      <c r="N140" s="314" t="str">
        <f t="shared" si="41"/>
        <v>0</v>
      </c>
      <c r="O140" s="314" t="str">
        <f t="shared" si="41"/>
        <v>0</v>
      </c>
      <c r="P140" s="314" t="str">
        <f t="shared" si="41"/>
        <v>0</v>
      </c>
      <c r="Q140" s="314" t="str">
        <f t="shared" si="41"/>
        <v>0</v>
      </c>
      <c r="R140" s="314" t="str">
        <f t="shared" si="41"/>
        <v>0</v>
      </c>
      <c r="S140" s="314" t="str">
        <f t="shared" si="41"/>
        <v>0</v>
      </c>
      <c r="T140" s="315" t="str">
        <f t="shared" si="41"/>
        <v>0</v>
      </c>
      <c r="U140" s="226" t="s">
        <v>70</v>
      </c>
      <c r="V140" s="30" t="s">
        <v>70</v>
      </c>
      <c r="W140" s="30" t="s">
        <v>70</v>
      </c>
      <c r="X140" s="30" t="s">
        <v>70</v>
      </c>
      <c r="Y140" s="30" t="s">
        <v>70</v>
      </c>
      <c r="Z140" s="30" t="s">
        <v>70</v>
      </c>
      <c r="AA140" s="30" t="s">
        <v>70</v>
      </c>
      <c r="AB140" s="30" t="s">
        <v>70</v>
      </c>
      <c r="AC140" s="30" t="s">
        <v>70</v>
      </c>
      <c r="AD140" s="30" t="s">
        <v>70</v>
      </c>
      <c r="AE140" s="30" t="s">
        <v>70</v>
      </c>
      <c r="AF140" s="30" t="s">
        <v>70</v>
      </c>
      <c r="AG140" s="30" t="s">
        <v>70</v>
      </c>
      <c r="AH140" s="30" t="s">
        <v>70</v>
      </c>
      <c r="AI140" s="35" t="s">
        <v>70</v>
      </c>
      <c r="AJ140" s="213"/>
      <c r="AM140" s="215"/>
    </row>
    <row r="141" spans="2:39" s="214" customFormat="1">
      <c r="B141" s="240" t="s">
        <v>311</v>
      </c>
      <c r="C141" s="219" t="s">
        <v>45</v>
      </c>
      <c r="D141" s="219"/>
      <c r="E141" s="241"/>
      <c r="F141" s="316" t="str">
        <f t="shared" si="40"/>
        <v>0</v>
      </c>
      <c r="G141" s="317" t="str">
        <f t="shared" si="40"/>
        <v>0</v>
      </c>
      <c r="H141" s="317" t="str">
        <f t="shared" si="40"/>
        <v>0</v>
      </c>
      <c r="I141" s="317" t="str">
        <f t="shared" si="40"/>
        <v>0</v>
      </c>
      <c r="J141" s="317" t="str">
        <f t="shared" si="41"/>
        <v>0</v>
      </c>
      <c r="K141" s="317" t="str">
        <f t="shared" si="41"/>
        <v>0</v>
      </c>
      <c r="L141" s="317" t="str">
        <f t="shared" si="41"/>
        <v>0</v>
      </c>
      <c r="M141" s="317" t="str">
        <f t="shared" si="41"/>
        <v>0</v>
      </c>
      <c r="N141" s="317" t="str">
        <f t="shared" si="41"/>
        <v>0</v>
      </c>
      <c r="O141" s="317" t="str">
        <f t="shared" si="41"/>
        <v>0</v>
      </c>
      <c r="P141" s="317" t="str">
        <f t="shared" si="41"/>
        <v>0</v>
      </c>
      <c r="Q141" s="317" t="str">
        <f t="shared" si="41"/>
        <v>0</v>
      </c>
      <c r="R141" s="317" t="str">
        <f t="shared" si="41"/>
        <v>0</v>
      </c>
      <c r="S141" s="317" t="str">
        <f t="shared" si="41"/>
        <v>0</v>
      </c>
      <c r="T141" s="318" t="str">
        <f t="shared" si="41"/>
        <v>0</v>
      </c>
      <c r="U141" s="227" t="s">
        <v>70</v>
      </c>
      <c r="V141" s="220" t="s">
        <v>70</v>
      </c>
      <c r="W141" s="220" t="s">
        <v>70</v>
      </c>
      <c r="X141" s="220" t="s">
        <v>70</v>
      </c>
      <c r="Y141" s="220" t="s">
        <v>70</v>
      </c>
      <c r="Z141" s="220" t="s">
        <v>70</v>
      </c>
      <c r="AA141" s="220" t="s">
        <v>70</v>
      </c>
      <c r="AB141" s="220" t="s">
        <v>70</v>
      </c>
      <c r="AC141" s="220" t="s">
        <v>70</v>
      </c>
      <c r="AD141" s="220" t="s">
        <v>70</v>
      </c>
      <c r="AE141" s="220" t="s">
        <v>70</v>
      </c>
      <c r="AF141" s="220" t="s">
        <v>70</v>
      </c>
      <c r="AG141" s="220" t="s">
        <v>70</v>
      </c>
      <c r="AH141" s="220" t="s">
        <v>70</v>
      </c>
      <c r="AI141" s="228" t="s">
        <v>70</v>
      </c>
      <c r="AJ141" s="213"/>
      <c r="AM141" s="215"/>
    </row>
    <row r="142" spans="2:39" s="214" customFormat="1">
      <c r="B142" s="238" t="s">
        <v>312</v>
      </c>
      <c r="C142" s="218" t="s">
        <v>313</v>
      </c>
      <c r="D142" s="218"/>
      <c r="E142" s="239"/>
      <c r="F142" s="313" t="str">
        <f t="shared" si="40"/>
        <v>0</v>
      </c>
      <c r="G142" s="314" t="str">
        <f t="shared" si="40"/>
        <v>0</v>
      </c>
      <c r="H142" s="314" t="str">
        <f t="shared" si="40"/>
        <v>0</v>
      </c>
      <c r="I142" s="314" t="str">
        <f t="shared" si="40"/>
        <v>0</v>
      </c>
      <c r="J142" s="314" t="str">
        <f t="shared" si="41"/>
        <v>0</v>
      </c>
      <c r="K142" s="314" t="str">
        <f t="shared" si="41"/>
        <v>0</v>
      </c>
      <c r="L142" s="314" t="str">
        <f t="shared" si="41"/>
        <v>0</v>
      </c>
      <c r="M142" s="314" t="str">
        <f t="shared" si="41"/>
        <v>0</v>
      </c>
      <c r="N142" s="314" t="str">
        <f t="shared" si="41"/>
        <v>0</v>
      </c>
      <c r="O142" s="314" t="str">
        <f t="shared" si="41"/>
        <v>0</v>
      </c>
      <c r="P142" s="314" t="str">
        <f t="shared" si="41"/>
        <v>0</v>
      </c>
      <c r="Q142" s="314" t="str">
        <f t="shared" si="41"/>
        <v>0</v>
      </c>
      <c r="R142" s="314" t="str">
        <f t="shared" si="41"/>
        <v>0</v>
      </c>
      <c r="S142" s="314" t="str">
        <f t="shared" si="41"/>
        <v>0</v>
      </c>
      <c r="T142" s="315" t="str">
        <f t="shared" si="41"/>
        <v>0</v>
      </c>
      <c r="U142" s="226" t="s">
        <v>70</v>
      </c>
      <c r="V142" s="30" t="s">
        <v>70</v>
      </c>
      <c r="W142" s="30" t="s">
        <v>70</v>
      </c>
      <c r="X142" s="30" t="s">
        <v>70</v>
      </c>
      <c r="Y142" s="30" t="s">
        <v>70</v>
      </c>
      <c r="Z142" s="30" t="s">
        <v>70</v>
      </c>
      <c r="AA142" s="30" t="s">
        <v>70</v>
      </c>
      <c r="AB142" s="30" t="s">
        <v>70</v>
      </c>
      <c r="AC142" s="30" t="s">
        <v>70</v>
      </c>
      <c r="AD142" s="30" t="s">
        <v>70</v>
      </c>
      <c r="AE142" s="30" t="s">
        <v>70</v>
      </c>
      <c r="AF142" s="30" t="s">
        <v>70</v>
      </c>
      <c r="AG142" s="30" t="s">
        <v>70</v>
      </c>
      <c r="AH142" s="30" t="s">
        <v>70</v>
      </c>
      <c r="AI142" s="35" t="s">
        <v>70</v>
      </c>
      <c r="AJ142" s="213"/>
      <c r="AM142" s="215"/>
    </row>
    <row r="143" spans="2:39" s="214" customFormat="1">
      <c r="B143" s="240" t="s">
        <v>51</v>
      </c>
      <c r="C143" s="221" t="s">
        <v>548</v>
      </c>
      <c r="D143" s="219"/>
      <c r="E143" s="241"/>
      <c r="F143" s="316" t="str">
        <f t="shared" si="40"/>
        <v>0</v>
      </c>
      <c r="G143" s="317" t="str">
        <f t="shared" si="40"/>
        <v>0</v>
      </c>
      <c r="H143" s="317" t="str">
        <f t="shared" si="40"/>
        <v>0</v>
      </c>
      <c r="I143" s="317" t="str">
        <f t="shared" si="40"/>
        <v>0</v>
      </c>
      <c r="J143" s="317" t="str">
        <f t="shared" si="41"/>
        <v>0</v>
      </c>
      <c r="K143" s="317" t="str">
        <f t="shared" si="41"/>
        <v>0</v>
      </c>
      <c r="L143" s="317" t="str">
        <f t="shared" si="41"/>
        <v>0</v>
      </c>
      <c r="M143" s="317" t="str">
        <f t="shared" si="41"/>
        <v>0</v>
      </c>
      <c r="N143" s="317" t="str">
        <f t="shared" si="41"/>
        <v>0</v>
      </c>
      <c r="O143" s="317" t="str">
        <f t="shared" si="41"/>
        <v>0</v>
      </c>
      <c r="P143" s="317" t="str">
        <f t="shared" si="41"/>
        <v>0</v>
      </c>
      <c r="Q143" s="317" t="str">
        <f t="shared" si="41"/>
        <v>0</v>
      </c>
      <c r="R143" s="317" t="str">
        <f t="shared" si="41"/>
        <v>0</v>
      </c>
      <c r="S143" s="317" t="str">
        <f t="shared" si="41"/>
        <v>0</v>
      </c>
      <c r="T143" s="318" t="str">
        <f t="shared" si="41"/>
        <v>0</v>
      </c>
      <c r="U143" s="227" t="s">
        <v>70</v>
      </c>
      <c r="V143" s="220" t="s">
        <v>70</v>
      </c>
      <c r="W143" s="220" t="s">
        <v>70</v>
      </c>
      <c r="X143" s="220" t="s">
        <v>70</v>
      </c>
      <c r="Y143" s="220" t="s">
        <v>70</v>
      </c>
      <c r="Z143" s="220" t="s">
        <v>70</v>
      </c>
      <c r="AA143" s="220" t="s">
        <v>70</v>
      </c>
      <c r="AB143" s="220" t="s">
        <v>70</v>
      </c>
      <c r="AC143" s="220" t="s">
        <v>70</v>
      </c>
      <c r="AD143" s="220" t="s">
        <v>70</v>
      </c>
      <c r="AE143" s="220" t="s">
        <v>70</v>
      </c>
      <c r="AF143" s="220" t="s">
        <v>70</v>
      </c>
      <c r="AG143" s="220" t="s">
        <v>70</v>
      </c>
      <c r="AH143" s="220" t="s">
        <v>70</v>
      </c>
      <c r="AI143" s="228" t="s">
        <v>70</v>
      </c>
      <c r="AJ143" s="213"/>
      <c r="AM143" s="215"/>
    </row>
    <row r="144" spans="2:39" s="214" customFormat="1">
      <c r="B144" s="238" t="s">
        <v>52</v>
      </c>
      <c r="C144" s="222" t="s">
        <v>548</v>
      </c>
      <c r="D144" s="218"/>
      <c r="E144" s="239"/>
      <c r="F144" s="313" t="str">
        <f t="shared" si="40"/>
        <v>0</v>
      </c>
      <c r="G144" s="314" t="str">
        <f t="shared" si="40"/>
        <v>0</v>
      </c>
      <c r="H144" s="314" t="str">
        <f t="shared" si="40"/>
        <v>0</v>
      </c>
      <c r="I144" s="314" t="str">
        <f t="shared" si="40"/>
        <v>0</v>
      </c>
      <c r="J144" s="314" t="str">
        <f t="shared" si="41"/>
        <v>0</v>
      </c>
      <c r="K144" s="314" t="str">
        <f t="shared" si="41"/>
        <v>0</v>
      </c>
      <c r="L144" s="314" t="str">
        <f t="shared" si="41"/>
        <v>0</v>
      </c>
      <c r="M144" s="314" t="str">
        <f t="shared" si="41"/>
        <v>0</v>
      </c>
      <c r="N144" s="314" t="str">
        <f t="shared" si="41"/>
        <v>0</v>
      </c>
      <c r="O144" s="314" t="str">
        <f t="shared" si="41"/>
        <v>0</v>
      </c>
      <c r="P144" s="314" t="str">
        <f t="shared" si="41"/>
        <v>0</v>
      </c>
      <c r="Q144" s="314" t="str">
        <f t="shared" si="41"/>
        <v>0</v>
      </c>
      <c r="R144" s="314" t="str">
        <f t="shared" si="41"/>
        <v>0</v>
      </c>
      <c r="S144" s="314" t="str">
        <f t="shared" si="41"/>
        <v>0</v>
      </c>
      <c r="T144" s="315" t="str">
        <f t="shared" si="41"/>
        <v>0</v>
      </c>
      <c r="U144" s="226" t="s">
        <v>70</v>
      </c>
      <c r="V144" s="30" t="s">
        <v>70</v>
      </c>
      <c r="W144" s="30" t="s">
        <v>70</v>
      </c>
      <c r="X144" s="30" t="s">
        <v>70</v>
      </c>
      <c r="Y144" s="30" t="s">
        <v>70</v>
      </c>
      <c r="Z144" s="30" t="s">
        <v>70</v>
      </c>
      <c r="AA144" s="30" t="s">
        <v>70</v>
      </c>
      <c r="AB144" s="30" t="s">
        <v>70</v>
      </c>
      <c r="AC144" s="30" t="s">
        <v>70</v>
      </c>
      <c r="AD144" s="30" t="s">
        <v>70</v>
      </c>
      <c r="AE144" s="30" t="s">
        <v>70</v>
      </c>
      <c r="AF144" s="30" t="s">
        <v>70</v>
      </c>
      <c r="AG144" s="30" t="s">
        <v>70</v>
      </c>
      <c r="AH144" s="30" t="s">
        <v>70</v>
      </c>
      <c r="AI144" s="35" t="s">
        <v>70</v>
      </c>
      <c r="AJ144" s="213"/>
      <c r="AM144" s="215"/>
    </row>
    <row r="145" spans="2:39" s="214" customFormat="1">
      <c r="B145" s="240" t="s">
        <v>346</v>
      </c>
      <c r="C145" s="221" t="s">
        <v>548</v>
      </c>
      <c r="D145" s="219"/>
      <c r="E145" s="241"/>
      <c r="F145" s="316" t="str">
        <f t="shared" si="40"/>
        <v>0</v>
      </c>
      <c r="G145" s="317" t="str">
        <f t="shared" si="40"/>
        <v>0</v>
      </c>
      <c r="H145" s="317" t="str">
        <f t="shared" si="40"/>
        <v>0</v>
      </c>
      <c r="I145" s="317" t="str">
        <f t="shared" si="40"/>
        <v>0</v>
      </c>
      <c r="J145" s="317" t="str">
        <f t="shared" si="41"/>
        <v>0</v>
      </c>
      <c r="K145" s="317" t="str">
        <f t="shared" si="41"/>
        <v>0</v>
      </c>
      <c r="L145" s="317" t="str">
        <f t="shared" si="41"/>
        <v>0</v>
      </c>
      <c r="M145" s="317" t="str">
        <f t="shared" si="41"/>
        <v>0</v>
      </c>
      <c r="N145" s="317" t="str">
        <f t="shared" si="41"/>
        <v>0</v>
      </c>
      <c r="O145" s="317" t="str">
        <f t="shared" si="41"/>
        <v>0</v>
      </c>
      <c r="P145" s="317" t="str">
        <f t="shared" si="41"/>
        <v>0</v>
      </c>
      <c r="Q145" s="317" t="str">
        <f t="shared" si="41"/>
        <v>0</v>
      </c>
      <c r="R145" s="317" t="str">
        <f t="shared" si="41"/>
        <v>0</v>
      </c>
      <c r="S145" s="317" t="str">
        <f t="shared" si="41"/>
        <v>0</v>
      </c>
      <c r="T145" s="318" t="str">
        <f t="shared" si="41"/>
        <v>0</v>
      </c>
      <c r="U145" s="227" t="s">
        <v>70</v>
      </c>
      <c r="V145" s="220" t="s">
        <v>70</v>
      </c>
      <c r="W145" s="220" t="s">
        <v>70</v>
      </c>
      <c r="X145" s="220" t="s">
        <v>70</v>
      </c>
      <c r="Y145" s="220" t="s">
        <v>70</v>
      </c>
      <c r="Z145" s="220" t="s">
        <v>70</v>
      </c>
      <c r="AA145" s="220" t="s">
        <v>70</v>
      </c>
      <c r="AB145" s="220" t="s">
        <v>70</v>
      </c>
      <c r="AC145" s="220" t="s">
        <v>70</v>
      </c>
      <c r="AD145" s="220" t="s">
        <v>70</v>
      </c>
      <c r="AE145" s="220" t="s">
        <v>70</v>
      </c>
      <c r="AF145" s="220" t="s">
        <v>70</v>
      </c>
      <c r="AG145" s="220" t="s">
        <v>70</v>
      </c>
      <c r="AH145" s="220" t="s">
        <v>70</v>
      </c>
      <c r="AI145" s="228" t="s">
        <v>70</v>
      </c>
      <c r="AJ145" s="213"/>
      <c r="AM145" s="215"/>
    </row>
    <row r="146" spans="2:39" s="214" customFormat="1">
      <c r="B146" s="238" t="s">
        <v>347</v>
      </c>
      <c r="C146" s="222" t="s">
        <v>548</v>
      </c>
      <c r="D146" s="218"/>
      <c r="E146" s="239"/>
      <c r="F146" s="313" t="str">
        <f t="shared" si="40"/>
        <v>0</v>
      </c>
      <c r="G146" s="314" t="str">
        <f t="shared" si="40"/>
        <v>0</v>
      </c>
      <c r="H146" s="314" t="str">
        <f t="shared" si="40"/>
        <v>0</v>
      </c>
      <c r="I146" s="314" t="str">
        <f t="shared" si="40"/>
        <v>0</v>
      </c>
      <c r="J146" s="314" t="str">
        <f t="shared" si="41"/>
        <v>0</v>
      </c>
      <c r="K146" s="314" t="str">
        <f t="shared" si="41"/>
        <v>0</v>
      </c>
      <c r="L146" s="314" t="str">
        <f t="shared" si="41"/>
        <v>0</v>
      </c>
      <c r="M146" s="314" t="str">
        <f t="shared" si="41"/>
        <v>0</v>
      </c>
      <c r="N146" s="314" t="str">
        <f t="shared" si="41"/>
        <v>0</v>
      </c>
      <c r="O146" s="314" t="str">
        <f t="shared" si="41"/>
        <v>0</v>
      </c>
      <c r="P146" s="314" t="str">
        <f t="shared" si="41"/>
        <v>0</v>
      </c>
      <c r="Q146" s="314" t="str">
        <f t="shared" si="41"/>
        <v>0</v>
      </c>
      <c r="R146" s="314" t="str">
        <f t="shared" si="41"/>
        <v>0</v>
      </c>
      <c r="S146" s="314" t="str">
        <f t="shared" si="41"/>
        <v>0</v>
      </c>
      <c r="T146" s="315" t="str">
        <f t="shared" si="41"/>
        <v>0</v>
      </c>
      <c r="U146" s="226" t="s">
        <v>70</v>
      </c>
      <c r="V146" s="30" t="s">
        <v>70</v>
      </c>
      <c r="W146" s="30" t="s">
        <v>70</v>
      </c>
      <c r="X146" s="30" t="s">
        <v>70</v>
      </c>
      <c r="Y146" s="30" t="s">
        <v>70</v>
      </c>
      <c r="Z146" s="30" t="s">
        <v>70</v>
      </c>
      <c r="AA146" s="30" t="s">
        <v>70</v>
      </c>
      <c r="AB146" s="30" t="s">
        <v>70</v>
      </c>
      <c r="AC146" s="30" t="s">
        <v>70</v>
      </c>
      <c r="AD146" s="30" t="s">
        <v>70</v>
      </c>
      <c r="AE146" s="30" t="s">
        <v>70</v>
      </c>
      <c r="AF146" s="30" t="s">
        <v>70</v>
      </c>
      <c r="AG146" s="30" t="s">
        <v>70</v>
      </c>
      <c r="AH146" s="30" t="s">
        <v>70</v>
      </c>
      <c r="AI146" s="35" t="s">
        <v>70</v>
      </c>
      <c r="AJ146" s="213"/>
      <c r="AM146" s="215"/>
    </row>
    <row r="147" spans="2:39" s="214" customFormat="1">
      <c r="B147" s="240" t="s">
        <v>348</v>
      </c>
      <c r="C147" s="221" t="s">
        <v>548</v>
      </c>
      <c r="D147" s="219"/>
      <c r="E147" s="241"/>
      <c r="F147" s="316" t="str">
        <f t="shared" si="40"/>
        <v>0</v>
      </c>
      <c r="G147" s="317" t="str">
        <f t="shared" si="40"/>
        <v>0</v>
      </c>
      <c r="H147" s="317" t="str">
        <f t="shared" si="40"/>
        <v>0</v>
      </c>
      <c r="I147" s="317" t="str">
        <f t="shared" si="40"/>
        <v>0</v>
      </c>
      <c r="J147" s="317" t="str">
        <f t="shared" si="41"/>
        <v>0</v>
      </c>
      <c r="K147" s="317" t="str">
        <f t="shared" si="41"/>
        <v>0</v>
      </c>
      <c r="L147" s="317" t="str">
        <f t="shared" si="41"/>
        <v>0</v>
      </c>
      <c r="M147" s="317" t="str">
        <f t="shared" si="41"/>
        <v>0</v>
      </c>
      <c r="N147" s="317" t="str">
        <f t="shared" si="41"/>
        <v>0</v>
      </c>
      <c r="O147" s="317" t="str">
        <f t="shared" si="41"/>
        <v>0</v>
      </c>
      <c r="P147" s="317" t="str">
        <f t="shared" si="41"/>
        <v>0</v>
      </c>
      <c r="Q147" s="317" t="str">
        <f t="shared" si="41"/>
        <v>0</v>
      </c>
      <c r="R147" s="317" t="str">
        <f t="shared" si="41"/>
        <v>0</v>
      </c>
      <c r="S147" s="317" t="str">
        <f t="shared" si="41"/>
        <v>0</v>
      </c>
      <c r="T147" s="318" t="str">
        <f t="shared" si="41"/>
        <v>0</v>
      </c>
      <c r="U147" s="227" t="s">
        <v>70</v>
      </c>
      <c r="V147" s="220" t="s">
        <v>70</v>
      </c>
      <c r="W147" s="220" t="s">
        <v>70</v>
      </c>
      <c r="X147" s="220" t="s">
        <v>70</v>
      </c>
      <c r="Y147" s="220" t="s">
        <v>70</v>
      </c>
      <c r="Z147" s="220" t="s">
        <v>70</v>
      </c>
      <c r="AA147" s="220" t="s">
        <v>70</v>
      </c>
      <c r="AB147" s="220" t="s">
        <v>70</v>
      </c>
      <c r="AC147" s="220" t="s">
        <v>70</v>
      </c>
      <c r="AD147" s="220" t="s">
        <v>70</v>
      </c>
      <c r="AE147" s="220" t="s">
        <v>70</v>
      </c>
      <c r="AF147" s="220" t="s">
        <v>70</v>
      </c>
      <c r="AG147" s="220" t="s">
        <v>70</v>
      </c>
      <c r="AH147" s="220" t="s">
        <v>70</v>
      </c>
      <c r="AI147" s="228" t="s">
        <v>70</v>
      </c>
      <c r="AJ147" s="213"/>
      <c r="AM147" s="215"/>
    </row>
    <row r="148" spans="2:39" s="214" customFormat="1">
      <c r="B148" s="238" t="s">
        <v>349</v>
      </c>
      <c r="C148" s="222" t="s">
        <v>548</v>
      </c>
      <c r="D148" s="218"/>
      <c r="E148" s="239"/>
      <c r="F148" s="313" t="str">
        <f t="shared" si="40"/>
        <v>0</v>
      </c>
      <c r="G148" s="314" t="str">
        <f t="shared" si="40"/>
        <v>0</v>
      </c>
      <c r="H148" s="314" t="str">
        <f t="shared" si="40"/>
        <v>0</v>
      </c>
      <c r="I148" s="314" t="str">
        <f t="shared" si="40"/>
        <v>0</v>
      </c>
      <c r="J148" s="314" t="str">
        <f t="shared" si="41"/>
        <v>0</v>
      </c>
      <c r="K148" s="314" t="str">
        <f t="shared" si="41"/>
        <v>0</v>
      </c>
      <c r="L148" s="314" t="str">
        <f t="shared" si="41"/>
        <v>0</v>
      </c>
      <c r="M148" s="314" t="str">
        <f t="shared" si="41"/>
        <v>0</v>
      </c>
      <c r="N148" s="314" t="str">
        <f t="shared" si="41"/>
        <v>0</v>
      </c>
      <c r="O148" s="314" t="str">
        <f t="shared" si="41"/>
        <v>0</v>
      </c>
      <c r="P148" s="314" t="str">
        <f t="shared" si="41"/>
        <v>0</v>
      </c>
      <c r="Q148" s="314" t="str">
        <f t="shared" si="41"/>
        <v>0</v>
      </c>
      <c r="R148" s="314" t="str">
        <f t="shared" si="41"/>
        <v>0</v>
      </c>
      <c r="S148" s="314" t="str">
        <f t="shared" si="41"/>
        <v>0</v>
      </c>
      <c r="T148" s="315" t="str">
        <f t="shared" si="41"/>
        <v>0</v>
      </c>
      <c r="U148" s="226" t="s">
        <v>70</v>
      </c>
      <c r="V148" s="30" t="s">
        <v>70</v>
      </c>
      <c r="W148" s="30" t="s">
        <v>70</v>
      </c>
      <c r="X148" s="30" t="s">
        <v>70</v>
      </c>
      <c r="Y148" s="30" t="s">
        <v>70</v>
      </c>
      <c r="Z148" s="30" t="s">
        <v>70</v>
      </c>
      <c r="AA148" s="30" t="s">
        <v>70</v>
      </c>
      <c r="AB148" s="30" t="s">
        <v>70</v>
      </c>
      <c r="AC148" s="30" t="s">
        <v>70</v>
      </c>
      <c r="AD148" s="30" t="s">
        <v>70</v>
      </c>
      <c r="AE148" s="30" t="s">
        <v>70</v>
      </c>
      <c r="AF148" s="30" t="s">
        <v>70</v>
      </c>
      <c r="AG148" s="30" t="s">
        <v>70</v>
      </c>
      <c r="AH148" s="30" t="s">
        <v>70</v>
      </c>
      <c r="AI148" s="35" t="s">
        <v>70</v>
      </c>
      <c r="AJ148" s="213"/>
      <c r="AM148" s="215"/>
    </row>
    <row r="149" spans="2:39" s="214" customFormat="1">
      <c r="B149" s="240" t="s">
        <v>350</v>
      </c>
      <c r="C149" s="221" t="s">
        <v>548</v>
      </c>
      <c r="D149" s="219"/>
      <c r="E149" s="241"/>
      <c r="F149" s="316" t="str">
        <f t="shared" si="40"/>
        <v>0</v>
      </c>
      <c r="G149" s="317" t="str">
        <f t="shared" si="40"/>
        <v>0</v>
      </c>
      <c r="H149" s="317" t="str">
        <f t="shared" si="40"/>
        <v>0</v>
      </c>
      <c r="I149" s="317" t="str">
        <f t="shared" si="40"/>
        <v>0</v>
      </c>
      <c r="J149" s="317" t="str">
        <f t="shared" si="41"/>
        <v>0</v>
      </c>
      <c r="K149" s="317" t="str">
        <f t="shared" si="41"/>
        <v>0</v>
      </c>
      <c r="L149" s="317" t="str">
        <f t="shared" si="41"/>
        <v>0</v>
      </c>
      <c r="M149" s="317" t="str">
        <f t="shared" si="41"/>
        <v>0</v>
      </c>
      <c r="N149" s="317" t="str">
        <f t="shared" si="41"/>
        <v>0</v>
      </c>
      <c r="O149" s="317" t="str">
        <f t="shared" si="41"/>
        <v>0</v>
      </c>
      <c r="P149" s="317" t="str">
        <f t="shared" si="41"/>
        <v>0</v>
      </c>
      <c r="Q149" s="317" t="str">
        <f t="shared" si="41"/>
        <v>0</v>
      </c>
      <c r="R149" s="317" t="str">
        <f t="shared" si="41"/>
        <v>0</v>
      </c>
      <c r="S149" s="317" t="str">
        <f t="shared" si="41"/>
        <v>0</v>
      </c>
      <c r="T149" s="318" t="str">
        <f t="shared" si="41"/>
        <v>0</v>
      </c>
      <c r="U149" s="227" t="s">
        <v>70</v>
      </c>
      <c r="V149" s="220" t="s">
        <v>70</v>
      </c>
      <c r="W149" s="220" t="s">
        <v>70</v>
      </c>
      <c r="X149" s="220" t="s">
        <v>70</v>
      </c>
      <c r="Y149" s="220" t="s">
        <v>70</v>
      </c>
      <c r="Z149" s="220" t="s">
        <v>70</v>
      </c>
      <c r="AA149" s="220" t="s">
        <v>70</v>
      </c>
      <c r="AB149" s="220" t="s">
        <v>70</v>
      </c>
      <c r="AC149" s="220" t="s">
        <v>70</v>
      </c>
      <c r="AD149" s="220" t="s">
        <v>70</v>
      </c>
      <c r="AE149" s="220" t="s">
        <v>70</v>
      </c>
      <c r="AF149" s="220" t="s">
        <v>70</v>
      </c>
      <c r="AG149" s="220" t="s">
        <v>70</v>
      </c>
      <c r="AH149" s="220" t="s">
        <v>70</v>
      </c>
      <c r="AI149" s="228" t="s">
        <v>70</v>
      </c>
      <c r="AJ149" s="213"/>
      <c r="AM149" s="215"/>
    </row>
    <row r="150" spans="2:39" s="214" customFormat="1">
      <c r="B150" s="238" t="s">
        <v>351</v>
      </c>
      <c r="C150" s="222" t="s">
        <v>550</v>
      </c>
      <c r="D150" s="218"/>
      <c r="E150" s="239"/>
      <c r="F150" s="313" t="str">
        <f t="shared" si="40"/>
        <v>0</v>
      </c>
      <c r="G150" s="314" t="str">
        <f t="shared" si="40"/>
        <v>0</v>
      </c>
      <c r="H150" s="314" t="str">
        <f t="shared" si="40"/>
        <v>0</v>
      </c>
      <c r="I150" s="314" t="str">
        <f t="shared" si="40"/>
        <v>0</v>
      </c>
      <c r="J150" s="314" t="str">
        <f t="shared" si="41"/>
        <v>0</v>
      </c>
      <c r="K150" s="314" t="str">
        <f t="shared" si="41"/>
        <v>0</v>
      </c>
      <c r="L150" s="314" t="str">
        <f t="shared" si="41"/>
        <v>0</v>
      </c>
      <c r="M150" s="314" t="str">
        <f t="shared" si="41"/>
        <v>0</v>
      </c>
      <c r="N150" s="314" t="str">
        <f t="shared" si="41"/>
        <v>0</v>
      </c>
      <c r="O150" s="314" t="str">
        <f t="shared" si="41"/>
        <v>0</v>
      </c>
      <c r="P150" s="314" t="str">
        <f t="shared" si="41"/>
        <v>0</v>
      </c>
      <c r="Q150" s="314" t="str">
        <f t="shared" si="41"/>
        <v>0</v>
      </c>
      <c r="R150" s="314" t="str">
        <f t="shared" si="41"/>
        <v>0</v>
      </c>
      <c r="S150" s="314" t="str">
        <f t="shared" si="41"/>
        <v>0</v>
      </c>
      <c r="T150" s="315" t="str">
        <f t="shared" si="41"/>
        <v>0</v>
      </c>
      <c r="U150" s="226" t="s">
        <v>70</v>
      </c>
      <c r="V150" s="30" t="s">
        <v>70</v>
      </c>
      <c r="W150" s="30" t="s">
        <v>70</v>
      </c>
      <c r="X150" s="30" t="s">
        <v>70</v>
      </c>
      <c r="Y150" s="30" t="s">
        <v>70</v>
      </c>
      <c r="Z150" s="30" t="s">
        <v>70</v>
      </c>
      <c r="AA150" s="30" t="s">
        <v>70</v>
      </c>
      <c r="AB150" s="30" t="s">
        <v>70</v>
      </c>
      <c r="AC150" s="30" t="s">
        <v>70</v>
      </c>
      <c r="AD150" s="30" t="s">
        <v>70</v>
      </c>
      <c r="AE150" s="30" t="s">
        <v>70</v>
      </c>
      <c r="AF150" s="30" t="s">
        <v>70</v>
      </c>
      <c r="AG150" s="30" t="s">
        <v>70</v>
      </c>
      <c r="AH150" s="30" t="s">
        <v>70</v>
      </c>
      <c r="AI150" s="35" t="s">
        <v>70</v>
      </c>
      <c r="AJ150" s="213"/>
      <c r="AM150" s="215"/>
    </row>
    <row r="151" spans="2:39" s="214" customFormat="1">
      <c r="B151" s="240" t="s">
        <v>352</v>
      </c>
      <c r="C151" s="221" t="s">
        <v>550</v>
      </c>
      <c r="D151" s="219"/>
      <c r="E151" s="241"/>
      <c r="F151" s="316" t="str">
        <f t="shared" si="40"/>
        <v>0</v>
      </c>
      <c r="G151" s="317" t="str">
        <f t="shared" si="40"/>
        <v>0</v>
      </c>
      <c r="H151" s="317" t="str">
        <f t="shared" si="40"/>
        <v>0</v>
      </c>
      <c r="I151" s="317" t="str">
        <f t="shared" si="40"/>
        <v>0</v>
      </c>
      <c r="J151" s="317" t="str">
        <f t="shared" si="41"/>
        <v>0</v>
      </c>
      <c r="K151" s="317" t="str">
        <f t="shared" si="41"/>
        <v>0</v>
      </c>
      <c r="L151" s="317" t="str">
        <f t="shared" si="41"/>
        <v>0</v>
      </c>
      <c r="M151" s="317" t="str">
        <f t="shared" si="41"/>
        <v>0</v>
      </c>
      <c r="N151" s="317" t="str">
        <f t="shared" si="41"/>
        <v>0</v>
      </c>
      <c r="O151" s="317" t="str">
        <f t="shared" si="41"/>
        <v>0</v>
      </c>
      <c r="P151" s="317" t="str">
        <f t="shared" si="41"/>
        <v>0</v>
      </c>
      <c r="Q151" s="317" t="str">
        <f t="shared" si="41"/>
        <v>0</v>
      </c>
      <c r="R151" s="317" t="str">
        <f t="shared" si="41"/>
        <v>0</v>
      </c>
      <c r="S151" s="317" t="str">
        <f t="shared" si="41"/>
        <v>0</v>
      </c>
      <c r="T151" s="318" t="str">
        <f t="shared" si="41"/>
        <v>0</v>
      </c>
      <c r="U151" s="227" t="s">
        <v>70</v>
      </c>
      <c r="V151" s="220" t="s">
        <v>70</v>
      </c>
      <c r="W151" s="220" t="s">
        <v>70</v>
      </c>
      <c r="X151" s="220" t="s">
        <v>70</v>
      </c>
      <c r="Y151" s="220" t="s">
        <v>70</v>
      </c>
      <c r="Z151" s="220" t="s">
        <v>70</v>
      </c>
      <c r="AA151" s="220" t="s">
        <v>70</v>
      </c>
      <c r="AB151" s="220" t="s">
        <v>70</v>
      </c>
      <c r="AC151" s="220" t="s">
        <v>70</v>
      </c>
      <c r="AD151" s="220" t="s">
        <v>70</v>
      </c>
      <c r="AE151" s="220" t="s">
        <v>70</v>
      </c>
      <c r="AF151" s="220" t="s">
        <v>70</v>
      </c>
      <c r="AG151" s="220" t="s">
        <v>70</v>
      </c>
      <c r="AH151" s="220" t="s">
        <v>70</v>
      </c>
      <c r="AI151" s="228" t="s">
        <v>70</v>
      </c>
      <c r="AJ151" s="213"/>
      <c r="AM151" s="215"/>
    </row>
    <row r="152" spans="2:39" s="214" customFormat="1" ht="15.75" thickBot="1">
      <c r="B152" s="242" t="s">
        <v>353</v>
      </c>
      <c r="C152" s="243" t="s">
        <v>550</v>
      </c>
      <c r="D152" s="244"/>
      <c r="E152" s="245"/>
      <c r="F152" s="319" t="str">
        <f t="shared" si="40"/>
        <v>0</v>
      </c>
      <c r="G152" s="320" t="str">
        <f t="shared" si="40"/>
        <v>0</v>
      </c>
      <c r="H152" s="320" t="str">
        <f t="shared" si="40"/>
        <v>0</v>
      </c>
      <c r="I152" s="320" t="str">
        <f t="shared" si="40"/>
        <v>0</v>
      </c>
      <c r="J152" s="320" t="str">
        <f t="shared" si="41"/>
        <v>0</v>
      </c>
      <c r="K152" s="320" t="str">
        <f t="shared" si="41"/>
        <v>0</v>
      </c>
      <c r="L152" s="320" t="str">
        <f t="shared" si="41"/>
        <v>0</v>
      </c>
      <c r="M152" s="320" t="str">
        <f t="shared" si="41"/>
        <v>0</v>
      </c>
      <c r="N152" s="320" t="str">
        <f t="shared" si="41"/>
        <v>0</v>
      </c>
      <c r="O152" s="320" t="str">
        <f t="shared" si="41"/>
        <v>0</v>
      </c>
      <c r="P152" s="320" t="str">
        <f t="shared" si="41"/>
        <v>0</v>
      </c>
      <c r="Q152" s="320" t="str">
        <f t="shared" si="41"/>
        <v>0</v>
      </c>
      <c r="R152" s="320" t="str">
        <f t="shared" si="41"/>
        <v>0</v>
      </c>
      <c r="S152" s="320" t="str">
        <f t="shared" si="41"/>
        <v>0</v>
      </c>
      <c r="T152" s="321" t="str">
        <f t="shared" si="41"/>
        <v>0</v>
      </c>
      <c r="U152" s="229" t="s">
        <v>70</v>
      </c>
      <c r="V152" s="230" t="s">
        <v>70</v>
      </c>
      <c r="W152" s="230" t="s">
        <v>70</v>
      </c>
      <c r="X152" s="230" t="s">
        <v>70</v>
      </c>
      <c r="Y152" s="230" t="s">
        <v>70</v>
      </c>
      <c r="Z152" s="230" t="s">
        <v>70</v>
      </c>
      <c r="AA152" s="230" t="s">
        <v>70</v>
      </c>
      <c r="AB152" s="230" t="s">
        <v>70</v>
      </c>
      <c r="AC152" s="230" t="s">
        <v>70</v>
      </c>
      <c r="AD152" s="230" t="s">
        <v>70</v>
      </c>
      <c r="AE152" s="230" t="s">
        <v>70</v>
      </c>
      <c r="AF152" s="230" t="s">
        <v>70</v>
      </c>
      <c r="AG152" s="230" t="s">
        <v>70</v>
      </c>
      <c r="AH152" s="230" t="s">
        <v>70</v>
      </c>
      <c r="AI152" s="52" t="s">
        <v>70</v>
      </c>
      <c r="AJ152" s="213"/>
      <c r="AM152" s="215"/>
    </row>
    <row r="153" spans="2:39" ht="15.75" thickBot="1"/>
    <row r="154" spans="2:39" ht="15.75" thickBot="1">
      <c r="F154" s="710" t="s">
        <v>559</v>
      </c>
      <c r="G154" s="711"/>
      <c r="H154" s="711"/>
      <c r="I154" s="711"/>
      <c r="J154" s="711"/>
      <c r="K154" s="711"/>
      <c r="L154" s="711"/>
      <c r="M154" s="711"/>
      <c r="N154" s="711"/>
      <c r="O154" s="711"/>
      <c r="P154" s="711"/>
      <c r="Q154" s="711"/>
      <c r="R154" s="711"/>
      <c r="S154" s="711"/>
      <c r="T154" s="712"/>
      <c r="U154" s="710" t="s">
        <v>560</v>
      </c>
      <c r="V154" s="711"/>
      <c r="W154" s="711"/>
      <c r="X154" s="711"/>
      <c r="Y154" s="711"/>
      <c r="Z154" s="711"/>
      <c r="AA154" s="711"/>
      <c r="AB154" s="711"/>
      <c r="AC154" s="711"/>
      <c r="AD154" s="711"/>
      <c r="AE154" s="711"/>
      <c r="AF154" s="711"/>
      <c r="AG154" s="711"/>
      <c r="AH154" s="711"/>
      <c r="AI154" s="712"/>
    </row>
    <row r="155" spans="2:39">
      <c r="B155" s="231"/>
      <c r="C155" s="232" t="s">
        <v>553</v>
      </c>
      <c r="D155" s="232"/>
      <c r="E155" s="233"/>
      <c r="F155" s="223">
        <v>-0.25</v>
      </c>
      <c r="G155" s="224">
        <v>-0.2</v>
      </c>
      <c r="H155" s="224">
        <v>-0.15</v>
      </c>
      <c r="I155" s="224">
        <v>-0.1</v>
      </c>
      <c r="J155" s="224">
        <v>-0.05</v>
      </c>
      <c r="K155" s="224">
        <v>-0.03</v>
      </c>
      <c r="L155" s="224">
        <v>-0.01</v>
      </c>
      <c r="M155" s="224">
        <v>0</v>
      </c>
      <c r="N155" s="224">
        <v>0.01</v>
      </c>
      <c r="O155" s="224">
        <v>0.03</v>
      </c>
      <c r="P155" s="224">
        <v>0.05</v>
      </c>
      <c r="Q155" s="224">
        <v>0.1</v>
      </c>
      <c r="R155" s="224">
        <v>0.15</v>
      </c>
      <c r="S155" s="224">
        <v>0.2</v>
      </c>
      <c r="T155" s="225">
        <v>0.25</v>
      </c>
      <c r="U155" s="253">
        <v>-0.25</v>
      </c>
      <c r="V155" s="254">
        <v>-0.2</v>
      </c>
      <c r="W155" s="254">
        <v>-0.15</v>
      </c>
      <c r="X155" s="254">
        <v>-0.1</v>
      </c>
      <c r="Y155" s="254">
        <v>-0.05</v>
      </c>
      <c r="Z155" s="254">
        <v>-0.03</v>
      </c>
      <c r="AA155" s="254">
        <v>-0.01</v>
      </c>
      <c r="AB155" s="254">
        <v>0</v>
      </c>
      <c r="AC155" s="254">
        <v>0.01</v>
      </c>
      <c r="AD155" s="254">
        <v>0.03</v>
      </c>
      <c r="AE155" s="254">
        <v>0.05</v>
      </c>
      <c r="AF155" s="254">
        <v>0.1</v>
      </c>
      <c r="AG155" s="254">
        <v>0.15</v>
      </c>
      <c r="AH155" s="254">
        <v>0.2</v>
      </c>
      <c r="AI155" s="255">
        <v>0.25</v>
      </c>
    </row>
    <row r="156" spans="2:39">
      <c r="B156" s="234" t="s">
        <v>70</v>
      </c>
      <c r="C156" s="216" t="s">
        <v>554</v>
      </c>
      <c r="D156" s="216"/>
      <c r="E156" s="235"/>
      <c r="F156" s="307" t="str">
        <f>IFERROR(IF(AND($AB156&gt;0,U156&gt;0),U156/$AB156-1,(U156-($AB156))/ABS($AB156)),"0")</f>
        <v>0</v>
      </c>
      <c r="G156" s="308" t="str">
        <f t="shared" ref="G156:T174" si="42">IFERROR(IF(AND($AB156&gt;0,V156&gt;0),V156/$AB156-1,(V156-($AB156))/ABS($AB156)),"0")</f>
        <v>0</v>
      </c>
      <c r="H156" s="308" t="str">
        <f t="shared" si="42"/>
        <v>0</v>
      </c>
      <c r="I156" s="308" t="str">
        <f t="shared" si="42"/>
        <v>0</v>
      </c>
      <c r="J156" s="308" t="str">
        <f t="shared" si="42"/>
        <v>0</v>
      </c>
      <c r="K156" s="308" t="str">
        <f t="shared" si="42"/>
        <v>0</v>
      </c>
      <c r="L156" s="308" t="str">
        <f t="shared" si="42"/>
        <v>0</v>
      </c>
      <c r="M156" s="308" t="str">
        <f t="shared" si="42"/>
        <v>0</v>
      </c>
      <c r="N156" s="308" t="str">
        <f t="shared" si="42"/>
        <v>0</v>
      </c>
      <c r="O156" s="308" t="str">
        <f t="shared" si="42"/>
        <v>0</v>
      </c>
      <c r="P156" s="308" t="str">
        <f t="shared" si="42"/>
        <v>0</v>
      </c>
      <c r="Q156" s="308" t="str">
        <f t="shared" si="42"/>
        <v>0</v>
      </c>
      <c r="R156" s="308" t="str">
        <f t="shared" si="42"/>
        <v>0</v>
      </c>
      <c r="S156" s="308" t="str">
        <f t="shared" si="42"/>
        <v>0</v>
      </c>
      <c r="T156" s="309" t="str">
        <f t="shared" si="42"/>
        <v>0</v>
      </c>
      <c r="U156" s="261">
        <v>0</v>
      </c>
      <c r="V156" s="262">
        <v>0</v>
      </c>
      <c r="W156" s="262">
        <v>0</v>
      </c>
      <c r="X156" s="262">
        <v>0</v>
      </c>
      <c r="Y156" s="262">
        <v>0</v>
      </c>
      <c r="Z156" s="262">
        <v>0</v>
      </c>
      <c r="AA156" s="262">
        <v>0</v>
      </c>
      <c r="AB156" s="262">
        <v>0</v>
      </c>
      <c r="AC156" s="262">
        <v>0</v>
      </c>
      <c r="AD156" s="262">
        <v>0</v>
      </c>
      <c r="AE156" s="262">
        <v>0</v>
      </c>
      <c r="AF156" s="262">
        <v>0</v>
      </c>
      <c r="AG156" s="262">
        <v>0</v>
      </c>
      <c r="AH156" s="262">
        <v>0</v>
      </c>
      <c r="AI156" s="263">
        <v>0</v>
      </c>
    </row>
    <row r="157" spans="2:39">
      <c r="B157" s="236" t="s">
        <v>70</v>
      </c>
      <c r="C157" s="217" t="s">
        <v>555</v>
      </c>
      <c r="D157" s="217"/>
      <c r="E157" s="237"/>
      <c r="F157" s="310" t="str">
        <f t="shared" ref="F157:I187" si="43">IFERROR(IF(AND($AB157&gt;0,U157&gt;0),U157/$AB157-1,(U157-($AB157))/ABS($AB157)),"0")</f>
        <v>0</v>
      </c>
      <c r="G157" s="311" t="str">
        <f t="shared" si="42"/>
        <v>0</v>
      </c>
      <c r="H157" s="311" t="str">
        <f t="shared" si="42"/>
        <v>0</v>
      </c>
      <c r="I157" s="311" t="str">
        <f t="shared" si="42"/>
        <v>0</v>
      </c>
      <c r="J157" s="311" t="str">
        <f t="shared" si="42"/>
        <v>0</v>
      </c>
      <c r="K157" s="311" t="str">
        <f t="shared" si="42"/>
        <v>0</v>
      </c>
      <c r="L157" s="311" t="str">
        <f t="shared" si="42"/>
        <v>0</v>
      </c>
      <c r="M157" s="311" t="str">
        <f t="shared" si="42"/>
        <v>0</v>
      </c>
      <c r="N157" s="311" t="str">
        <f t="shared" si="42"/>
        <v>0</v>
      </c>
      <c r="O157" s="311" t="str">
        <f t="shared" si="42"/>
        <v>0</v>
      </c>
      <c r="P157" s="311" t="str">
        <f t="shared" si="42"/>
        <v>0</v>
      </c>
      <c r="Q157" s="311" t="str">
        <f t="shared" si="42"/>
        <v>0</v>
      </c>
      <c r="R157" s="311" t="str">
        <f t="shared" si="42"/>
        <v>0</v>
      </c>
      <c r="S157" s="311" t="str">
        <f t="shared" si="42"/>
        <v>0</v>
      </c>
      <c r="T157" s="312" t="str">
        <f t="shared" si="42"/>
        <v>0</v>
      </c>
      <c r="U157" s="264" t="s">
        <v>70</v>
      </c>
      <c r="V157" s="265" t="s">
        <v>70</v>
      </c>
      <c r="W157" s="265" t="s">
        <v>70</v>
      </c>
      <c r="X157" s="265" t="s">
        <v>70</v>
      </c>
      <c r="Y157" s="265" t="s">
        <v>70</v>
      </c>
      <c r="Z157" s="265" t="s">
        <v>70</v>
      </c>
      <c r="AA157" s="265" t="s">
        <v>70</v>
      </c>
      <c r="AB157" s="265" t="s">
        <v>70</v>
      </c>
      <c r="AC157" s="265" t="s">
        <v>70</v>
      </c>
      <c r="AD157" s="265" t="s">
        <v>70</v>
      </c>
      <c r="AE157" s="265" t="s">
        <v>70</v>
      </c>
      <c r="AF157" s="265" t="s">
        <v>70</v>
      </c>
      <c r="AG157" s="265" t="s">
        <v>70</v>
      </c>
      <c r="AH157" s="265" t="s">
        <v>70</v>
      </c>
      <c r="AI157" s="266" t="s">
        <v>70</v>
      </c>
    </row>
    <row r="158" spans="2:39">
      <c r="B158" s="234" t="s">
        <v>70</v>
      </c>
      <c r="C158" s="216" t="s">
        <v>556</v>
      </c>
      <c r="D158" s="216"/>
      <c r="E158" s="235"/>
      <c r="F158" s="307" t="str">
        <f t="shared" si="43"/>
        <v>0</v>
      </c>
      <c r="G158" s="308" t="str">
        <f t="shared" si="42"/>
        <v>0</v>
      </c>
      <c r="H158" s="308" t="str">
        <f t="shared" si="42"/>
        <v>0</v>
      </c>
      <c r="I158" s="308" t="str">
        <f t="shared" si="42"/>
        <v>0</v>
      </c>
      <c r="J158" s="308" t="str">
        <f t="shared" si="42"/>
        <v>0</v>
      </c>
      <c r="K158" s="308" t="str">
        <f t="shared" si="42"/>
        <v>0</v>
      </c>
      <c r="L158" s="308" t="str">
        <f t="shared" si="42"/>
        <v>0</v>
      </c>
      <c r="M158" s="308" t="str">
        <f t="shared" si="42"/>
        <v>0</v>
      </c>
      <c r="N158" s="308" t="str">
        <f t="shared" si="42"/>
        <v>0</v>
      </c>
      <c r="O158" s="308" t="str">
        <f t="shared" si="42"/>
        <v>0</v>
      </c>
      <c r="P158" s="308" t="str">
        <f t="shared" si="42"/>
        <v>0</v>
      </c>
      <c r="Q158" s="308" t="str">
        <f t="shared" si="42"/>
        <v>0</v>
      </c>
      <c r="R158" s="308" t="str">
        <f t="shared" si="42"/>
        <v>0</v>
      </c>
      <c r="S158" s="308" t="str">
        <f t="shared" si="42"/>
        <v>0</v>
      </c>
      <c r="T158" s="309" t="str">
        <f t="shared" si="42"/>
        <v>0</v>
      </c>
      <c r="U158" s="261">
        <v>0</v>
      </c>
      <c r="V158" s="262">
        <v>0</v>
      </c>
      <c r="W158" s="262">
        <v>0</v>
      </c>
      <c r="X158" s="262">
        <v>0</v>
      </c>
      <c r="Y158" s="262">
        <v>0</v>
      </c>
      <c r="Z158" s="262">
        <v>0</v>
      </c>
      <c r="AA158" s="262">
        <v>0</v>
      </c>
      <c r="AB158" s="262">
        <v>0</v>
      </c>
      <c r="AC158" s="262">
        <v>0</v>
      </c>
      <c r="AD158" s="262">
        <v>0</v>
      </c>
      <c r="AE158" s="262">
        <v>0</v>
      </c>
      <c r="AF158" s="262">
        <v>0</v>
      </c>
      <c r="AG158" s="262">
        <v>0</v>
      </c>
      <c r="AH158" s="262">
        <v>0</v>
      </c>
      <c r="AI158" s="263">
        <v>0</v>
      </c>
    </row>
    <row r="159" spans="2:39" s="214" customFormat="1">
      <c r="B159" s="238" t="s">
        <v>7</v>
      </c>
      <c r="C159" s="218" t="s">
        <v>8</v>
      </c>
      <c r="D159" s="218"/>
      <c r="E159" s="239"/>
      <c r="F159" s="313" t="str">
        <f>IFERROR(IF(AND($AB159&gt;0,U159&gt;0),U159/$AB159-1,(U159-($AB159))/ABS($AB159)),"0")</f>
        <v>0</v>
      </c>
      <c r="G159" s="314" t="str">
        <f t="shared" si="42"/>
        <v>0</v>
      </c>
      <c r="H159" s="314" t="str">
        <f t="shared" si="42"/>
        <v>0</v>
      </c>
      <c r="I159" s="314" t="str">
        <f t="shared" si="42"/>
        <v>0</v>
      </c>
      <c r="J159" s="314" t="str">
        <f t="shared" si="42"/>
        <v>0</v>
      </c>
      <c r="K159" s="314" t="str">
        <f t="shared" si="42"/>
        <v>0</v>
      </c>
      <c r="L159" s="314" t="str">
        <f t="shared" si="42"/>
        <v>0</v>
      </c>
      <c r="M159" s="314" t="str">
        <f t="shared" si="42"/>
        <v>0</v>
      </c>
      <c r="N159" s="314" t="str">
        <f t="shared" si="42"/>
        <v>0</v>
      </c>
      <c r="O159" s="314" t="str">
        <f t="shared" si="42"/>
        <v>0</v>
      </c>
      <c r="P159" s="314" t="str">
        <f t="shared" si="42"/>
        <v>0</v>
      </c>
      <c r="Q159" s="314" t="str">
        <f t="shared" si="42"/>
        <v>0</v>
      </c>
      <c r="R159" s="314" t="str">
        <f t="shared" si="42"/>
        <v>0</v>
      </c>
      <c r="S159" s="314" t="str">
        <f t="shared" si="42"/>
        <v>0</v>
      </c>
      <c r="T159" s="315" t="str">
        <f t="shared" si="42"/>
        <v>0</v>
      </c>
      <c r="U159" s="267">
        <v>0</v>
      </c>
      <c r="V159" s="268">
        <v>0</v>
      </c>
      <c r="W159" s="268">
        <v>0</v>
      </c>
      <c r="X159" s="268">
        <v>0</v>
      </c>
      <c r="Y159" s="268">
        <v>0</v>
      </c>
      <c r="Z159" s="268">
        <v>0</v>
      </c>
      <c r="AA159" s="268">
        <v>0</v>
      </c>
      <c r="AB159" s="268">
        <v>0</v>
      </c>
      <c r="AC159" s="268">
        <v>0</v>
      </c>
      <c r="AD159" s="268">
        <v>0</v>
      </c>
      <c r="AE159" s="268">
        <v>0</v>
      </c>
      <c r="AF159" s="268">
        <v>0</v>
      </c>
      <c r="AG159" s="268">
        <v>0</v>
      </c>
      <c r="AH159" s="268">
        <v>0</v>
      </c>
      <c r="AI159" s="269">
        <v>0</v>
      </c>
      <c r="AJ159" s="213"/>
      <c r="AM159" s="215"/>
    </row>
    <row r="160" spans="2:39" s="214" customFormat="1">
      <c r="B160" s="240" t="s">
        <v>9</v>
      </c>
      <c r="C160" s="219" t="s">
        <v>10</v>
      </c>
      <c r="D160" s="219"/>
      <c r="E160" s="241"/>
      <c r="F160" s="316" t="str">
        <f t="shared" si="43"/>
        <v>0</v>
      </c>
      <c r="G160" s="317" t="str">
        <f t="shared" si="42"/>
        <v>0</v>
      </c>
      <c r="H160" s="317" t="str">
        <f t="shared" si="42"/>
        <v>0</v>
      </c>
      <c r="I160" s="317" t="str">
        <f t="shared" si="42"/>
        <v>0</v>
      </c>
      <c r="J160" s="317" t="str">
        <f t="shared" si="42"/>
        <v>0</v>
      </c>
      <c r="K160" s="317" t="str">
        <f t="shared" si="42"/>
        <v>0</v>
      </c>
      <c r="L160" s="317" t="str">
        <f t="shared" si="42"/>
        <v>0</v>
      </c>
      <c r="M160" s="317" t="str">
        <f t="shared" si="42"/>
        <v>0</v>
      </c>
      <c r="N160" s="317" t="str">
        <f t="shared" si="42"/>
        <v>0</v>
      </c>
      <c r="O160" s="317" t="str">
        <f t="shared" si="42"/>
        <v>0</v>
      </c>
      <c r="P160" s="317" t="str">
        <f t="shared" si="42"/>
        <v>0</v>
      </c>
      <c r="Q160" s="317" t="str">
        <f t="shared" si="42"/>
        <v>0</v>
      </c>
      <c r="R160" s="317" t="str">
        <f t="shared" si="42"/>
        <v>0</v>
      </c>
      <c r="S160" s="317" t="str">
        <f t="shared" si="42"/>
        <v>0</v>
      </c>
      <c r="T160" s="318" t="str">
        <f t="shared" si="42"/>
        <v>0</v>
      </c>
      <c r="U160" s="270">
        <v>0</v>
      </c>
      <c r="V160" s="271">
        <v>0</v>
      </c>
      <c r="W160" s="271">
        <v>0</v>
      </c>
      <c r="X160" s="271">
        <v>0</v>
      </c>
      <c r="Y160" s="271">
        <v>0</v>
      </c>
      <c r="Z160" s="271">
        <v>0</v>
      </c>
      <c r="AA160" s="271">
        <v>0</v>
      </c>
      <c r="AB160" s="271">
        <v>0</v>
      </c>
      <c r="AC160" s="271">
        <v>0</v>
      </c>
      <c r="AD160" s="271">
        <v>0</v>
      </c>
      <c r="AE160" s="271">
        <v>0</v>
      </c>
      <c r="AF160" s="271">
        <v>0</v>
      </c>
      <c r="AG160" s="271">
        <v>0</v>
      </c>
      <c r="AH160" s="271">
        <v>0</v>
      </c>
      <c r="AI160" s="272">
        <v>0</v>
      </c>
      <c r="AJ160" s="213"/>
      <c r="AM160" s="215"/>
    </row>
    <row r="161" spans="2:39" s="214" customFormat="1">
      <c r="B161" s="238" t="s">
        <v>11</v>
      </c>
      <c r="C161" s="218" t="s">
        <v>12</v>
      </c>
      <c r="D161" s="218"/>
      <c r="E161" s="239"/>
      <c r="F161" s="313" t="str">
        <f t="shared" si="43"/>
        <v>0</v>
      </c>
      <c r="G161" s="314" t="str">
        <f t="shared" si="42"/>
        <v>0</v>
      </c>
      <c r="H161" s="314" t="str">
        <f t="shared" si="42"/>
        <v>0</v>
      </c>
      <c r="I161" s="314" t="str">
        <f t="shared" si="42"/>
        <v>0</v>
      </c>
      <c r="J161" s="314" t="str">
        <f t="shared" si="42"/>
        <v>0</v>
      </c>
      <c r="K161" s="314" t="str">
        <f t="shared" si="42"/>
        <v>0</v>
      </c>
      <c r="L161" s="314" t="str">
        <f t="shared" si="42"/>
        <v>0</v>
      </c>
      <c r="M161" s="314" t="str">
        <f t="shared" si="42"/>
        <v>0</v>
      </c>
      <c r="N161" s="314" t="str">
        <f t="shared" si="42"/>
        <v>0</v>
      </c>
      <c r="O161" s="314" t="str">
        <f t="shared" si="42"/>
        <v>0</v>
      </c>
      <c r="P161" s="314" t="str">
        <f t="shared" si="42"/>
        <v>0</v>
      </c>
      <c r="Q161" s="314" t="str">
        <f t="shared" si="42"/>
        <v>0</v>
      </c>
      <c r="R161" s="314" t="str">
        <f t="shared" si="42"/>
        <v>0</v>
      </c>
      <c r="S161" s="314" t="str">
        <f t="shared" si="42"/>
        <v>0</v>
      </c>
      <c r="T161" s="315" t="str">
        <f t="shared" si="42"/>
        <v>0</v>
      </c>
      <c r="U161" s="267">
        <v>0</v>
      </c>
      <c r="V161" s="268">
        <v>0</v>
      </c>
      <c r="W161" s="268">
        <v>0</v>
      </c>
      <c r="X161" s="268">
        <v>0</v>
      </c>
      <c r="Y161" s="268">
        <v>0</v>
      </c>
      <c r="Z161" s="268">
        <v>0</v>
      </c>
      <c r="AA161" s="268">
        <v>0</v>
      </c>
      <c r="AB161" s="268">
        <v>0</v>
      </c>
      <c r="AC161" s="268">
        <v>0</v>
      </c>
      <c r="AD161" s="268">
        <v>0</v>
      </c>
      <c r="AE161" s="268">
        <v>0</v>
      </c>
      <c r="AF161" s="268">
        <v>0</v>
      </c>
      <c r="AG161" s="268">
        <v>0</v>
      </c>
      <c r="AH161" s="268">
        <v>0</v>
      </c>
      <c r="AI161" s="269">
        <v>0</v>
      </c>
      <c r="AJ161" s="213"/>
      <c r="AM161" s="215"/>
    </row>
    <row r="162" spans="2:39" s="214" customFormat="1">
      <c r="B162" s="240" t="s">
        <v>13</v>
      </c>
      <c r="C162" s="219" t="s">
        <v>401</v>
      </c>
      <c r="D162" s="219"/>
      <c r="E162" s="241"/>
      <c r="F162" s="316" t="str">
        <f t="shared" si="43"/>
        <v>0</v>
      </c>
      <c r="G162" s="317" t="str">
        <f t="shared" si="42"/>
        <v>0</v>
      </c>
      <c r="H162" s="317" t="str">
        <f t="shared" si="42"/>
        <v>0</v>
      </c>
      <c r="I162" s="317" t="str">
        <f t="shared" si="42"/>
        <v>0</v>
      </c>
      <c r="J162" s="317" t="str">
        <f t="shared" si="42"/>
        <v>0</v>
      </c>
      <c r="K162" s="317" t="str">
        <f t="shared" si="42"/>
        <v>0</v>
      </c>
      <c r="L162" s="317" t="str">
        <f t="shared" si="42"/>
        <v>0</v>
      </c>
      <c r="M162" s="317" t="str">
        <f t="shared" si="42"/>
        <v>0</v>
      </c>
      <c r="N162" s="317" t="str">
        <f t="shared" si="42"/>
        <v>0</v>
      </c>
      <c r="O162" s="317" t="str">
        <f t="shared" si="42"/>
        <v>0</v>
      </c>
      <c r="P162" s="317" t="str">
        <f t="shared" si="42"/>
        <v>0</v>
      </c>
      <c r="Q162" s="317" t="str">
        <f t="shared" si="42"/>
        <v>0</v>
      </c>
      <c r="R162" s="317" t="str">
        <f t="shared" si="42"/>
        <v>0</v>
      </c>
      <c r="S162" s="317" t="str">
        <f t="shared" si="42"/>
        <v>0</v>
      </c>
      <c r="T162" s="318" t="str">
        <f t="shared" si="42"/>
        <v>0</v>
      </c>
      <c r="U162" s="270">
        <v>0</v>
      </c>
      <c r="V162" s="271">
        <v>0</v>
      </c>
      <c r="W162" s="271">
        <v>0</v>
      </c>
      <c r="X162" s="271">
        <v>0</v>
      </c>
      <c r="Y162" s="271">
        <v>0</v>
      </c>
      <c r="Z162" s="271">
        <v>0</v>
      </c>
      <c r="AA162" s="271">
        <v>0</v>
      </c>
      <c r="AB162" s="271">
        <v>0</v>
      </c>
      <c r="AC162" s="271">
        <v>0</v>
      </c>
      <c r="AD162" s="271">
        <v>0</v>
      </c>
      <c r="AE162" s="271">
        <v>0</v>
      </c>
      <c r="AF162" s="271">
        <v>0</v>
      </c>
      <c r="AG162" s="271">
        <v>0</v>
      </c>
      <c r="AH162" s="271">
        <v>0</v>
      </c>
      <c r="AI162" s="272">
        <v>0</v>
      </c>
      <c r="AJ162" s="213"/>
      <c r="AM162" s="215"/>
    </row>
    <row r="163" spans="2:39" s="214" customFormat="1" ht="26.25">
      <c r="B163" s="238" t="s">
        <v>15</v>
      </c>
      <c r="C163" s="218" t="s">
        <v>394</v>
      </c>
      <c r="D163" s="218"/>
      <c r="E163" s="239"/>
      <c r="F163" s="313" t="str">
        <f t="shared" si="43"/>
        <v>0</v>
      </c>
      <c r="G163" s="314" t="str">
        <f t="shared" si="42"/>
        <v>0</v>
      </c>
      <c r="H163" s="314" t="str">
        <f t="shared" si="42"/>
        <v>0</v>
      </c>
      <c r="I163" s="314" t="str">
        <f t="shared" si="42"/>
        <v>0</v>
      </c>
      <c r="J163" s="314" t="str">
        <f t="shared" si="42"/>
        <v>0</v>
      </c>
      <c r="K163" s="314" t="str">
        <f t="shared" si="42"/>
        <v>0</v>
      </c>
      <c r="L163" s="314" t="str">
        <f t="shared" si="42"/>
        <v>0</v>
      </c>
      <c r="M163" s="314" t="str">
        <f t="shared" si="42"/>
        <v>0</v>
      </c>
      <c r="N163" s="314" t="str">
        <f t="shared" si="42"/>
        <v>0</v>
      </c>
      <c r="O163" s="314" t="str">
        <f t="shared" si="42"/>
        <v>0</v>
      </c>
      <c r="P163" s="314" t="str">
        <f t="shared" si="42"/>
        <v>0</v>
      </c>
      <c r="Q163" s="314" t="str">
        <f t="shared" si="42"/>
        <v>0</v>
      </c>
      <c r="R163" s="314" t="str">
        <f t="shared" si="42"/>
        <v>0</v>
      </c>
      <c r="S163" s="314" t="str">
        <f t="shared" si="42"/>
        <v>0</v>
      </c>
      <c r="T163" s="315" t="str">
        <f t="shared" si="42"/>
        <v>0</v>
      </c>
      <c r="U163" s="267">
        <v>0</v>
      </c>
      <c r="V163" s="268">
        <v>0</v>
      </c>
      <c r="W163" s="268">
        <v>0</v>
      </c>
      <c r="X163" s="268">
        <v>0</v>
      </c>
      <c r="Y163" s="268">
        <v>0</v>
      </c>
      <c r="Z163" s="268">
        <v>0</v>
      </c>
      <c r="AA163" s="268">
        <v>0</v>
      </c>
      <c r="AB163" s="268">
        <v>0</v>
      </c>
      <c r="AC163" s="268">
        <v>0</v>
      </c>
      <c r="AD163" s="268">
        <v>0</v>
      </c>
      <c r="AE163" s="268">
        <v>0</v>
      </c>
      <c r="AF163" s="268">
        <v>0</v>
      </c>
      <c r="AG163" s="268">
        <v>0</v>
      </c>
      <c r="AH163" s="268">
        <v>0</v>
      </c>
      <c r="AI163" s="269">
        <v>0</v>
      </c>
      <c r="AJ163" s="213"/>
      <c r="AM163" s="215"/>
    </row>
    <row r="164" spans="2:39" s="214" customFormat="1">
      <c r="B164" s="240" t="s">
        <v>16</v>
      </c>
      <c r="C164" s="219" t="s">
        <v>17</v>
      </c>
      <c r="D164" s="219"/>
      <c r="E164" s="241"/>
      <c r="F164" s="316" t="str">
        <f t="shared" si="43"/>
        <v>0</v>
      </c>
      <c r="G164" s="317" t="str">
        <f t="shared" si="42"/>
        <v>0</v>
      </c>
      <c r="H164" s="317" t="str">
        <f t="shared" si="42"/>
        <v>0</v>
      </c>
      <c r="I164" s="317" t="str">
        <f t="shared" si="42"/>
        <v>0</v>
      </c>
      <c r="J164" s="317" t="str">
        <f t="shared" si="42"/>
        <v>0</v>
      </c>
      <c r="K164" s="317" t="str">
        <f t="shared" si="42"/>
        <v>0</v>
      </c>
      <c r="L164" s="317" t="str">
        <f t="shared" si="42"/>
        <v>0</v>
      </c>
      <c r="M164" s="317" t="str">
        <f t="shared" si="42"/>
        <v>0</v>
      </c>
      <c r="N164" s="317" t="str">
        <f t="shared" si="42"/>
        <v>0</v>
      </c>
      <c r="O164" s="317" t="str">
        <f t="shared" si="42"/>
        <v>0</v>
      </c>
      <c r="P164" s="317" t="str">
        <f t="shared" si="42"/>
        <v>0</v>
      </c>
      <c r="Q164" s="317" t="str">
        <f t="shared" si="42"/>
        <v>0</v>
      </c>
      <c r="R164" s="317" t="str">
        <f t="shared" si="42"/>
        <v>0</v>
      </c>
      <c r="S164" s="317" t="str">
        <f t="shared" si="42"/>
        <v>0</v>
      </c>
      <c r="T164" s="318" t="str">
        <f t="shared" si="42"/>
        <v>0</v>
      </c>
      <c r="U164" s="270">
        <v>0</v>
      </c>
      <c r="V164" s="271">
        <v>0</v>
      </c>
      <c r="W164" s="271">
        <v>0</v>
      </c>
      <c r="X164" s="271">
        <v>0</v>
      </c>
      <c r="Y164" s="271">
        <v>0</v>
      </c>
      <c r="Z164" s="271">
        <v>0</v>
      </c>
      <c r="AA164" s="271">
        <v>0</v>
      </c>
      <c r="AB164" s="271">
        <v>0</v>
      </c>
      <c r="AC164" s="271">
        <v>0</v>
      </c>
      <c r="AD164" s="271">
        <v>0</v>
      </c>
      <c r="AE164" s="271">
        <v>0</v>
      </c>
      <c r="AF164" s="271">
        <v>0</v>
      </c>
      <c r="AG164" s="271">
        <v>0</v>
      </c>
      <c r="AH164" s="271">
        <v>0</v>
      </c>
      <c r="AI164" s="272">
        <v>0</v>
      </c>
      <c r="AJ164" s="213"/>
      <c r="AM164" s="215"/>
    </row>
    <row r="165" spans="2:39" s="214" customFormat="1">
      <c r="B165" s="238" t="s">
        <v>18</v>
      </c>
      <c r="C165" s="218" t="s">
        <v>300</v>
      </c>
      <c r="D165" s="218"/>
      <c r="E165" s="239"/>
      <c r="F165" s="313" t="str">
        <f t="shared" si="43"/>
        <v>0</v>
      </c>
      <c r="G165" s="314" t="str">
        <f t="shared" si="42"/>
        <v>0</v>
      </c>
      <c r="H165" s="314" t="str">
        <f t="shared" si="42"/>
        <v>0</v>
      </c>
      <c r="I165" s="314" t="str">
        <f t="shared" si="42"/>
        <v>0</v>
      </c>
      <c r="J165" s="314" t="str">
        <f t="shared" si="42"/>
        <v>0</v>
      </c>
      <c r="K165" s="314" t="str">
        <f t="shared" si="42"/>
        <v>0</v>
      </c>
      <c r="L165" s="314" t="str">
        <f t="shared" si="42"/>
        <v>0</v>
      </c>
      <c r="M165" s="314" t="str">
        <f t="shared" si="42"/>
        <v>0</v>
      </c>
      <c r="N165" s="314" t="str">
        <f t="shared" si="42"/>
        <v>0</v>
      </c>
      <c r="O165" s="314" t="str">
        <f t="shared" si="42"/>
        <v>0</v>
      </c>
      <c r="P165" s="314" t="str">
        <f t="shared" si="42"/>
        <v>0</v>
      </c>
      <c r="Q165" s="314" t="str">
        <f t="shared" si="42"/>
        <v>0</v>
      </c>
      <c r="R165" s="314" t="str">
        <f t="shared" si="42"/>
        <v>0</v>
      </c>
      <c r="S165" s="314" t="str">
        <f t="shared" si="42"/>
        <v>0</v>
      </c>
      <c r="T165" s="315" t="str">
        <f t="shared" si="42"/>
        <v>0</v>
      </c>
      <c r="U165" s="267">
        <v>0</v>
      </c>
      <c r="V165" s="268">
        <v>0</v>
      </c>
      <c r="W165" s="268">
        <v>0</v>
      </c>
      <c r="X165" s="268">
        <v>0</v>
      </c>
      <c r="Y165" s="268">
        <v>0</v>
      </c>
      <c r="Z165" s="268">
        <v>0</v>
      </c>
      <c r="AA165" s="268">
        <v>0</v>
      </c>
      <c r="AB165" s="268">
        <v>0</v>
      </c>
      <c r="AC165" s="268">
        <v>0</v>
      </c>
      <c r="AD165" s="268">
        <v>0</v>
      </c>
      <c r="AE165" s="268">
        <v>0</v>
      </c>
      <c r="AF165" s="268">
        <v>0</v>
      </c>
      <c r="AG165" s="268">
        <v>0</v>
      </c>
      <c r="AH165" s="268">
        <v>0</v>
      </c>
      <c r="AI165" s="269">
        <v>0</v>
      </c>
      <c r="AJ165" s="213"/>
      <c r="AM165" s="215"/>
    </row>
    <row r="166" spans="2:39" s="214" customFormat="1">
      <c r="B166" s="240" t="s">
        <v>301</v>
      </c>
      <c r="C166" s="219" t="s">
        <v>19</v>
      </c>
      <c r="D166" s="219"/>
      <c r="E166" s="241"/>
      <c r="F166" s="316" t="str">
        <f t="shared" si="43"/>
        <v>0</v>
      </c>
      <c r="G166" s="317" t="str">
        <f t="shared" si="42"/>
        <v>0</v>
      </c>
      <c r="H166" s="317" t="str">
        <f t="shared" si="42"/>
        <v>0</v>
      </c>
      <c r="I166" s="317" t="str">
        <f t="shared" si="42"/>
        <v>0</v>
      </c>
      <c r="J166" s="317" t="str">
        <f t="shared" si="42"/>
        <v>0</v>
      </c>
      <c r="K166" s="317" t="str">
        <f t="shared" si="42"/>
        <v>0</v>
      </c>
      <c r="L166" s="317" t="str">
        <f t="shared" si="42"/>
        <v>0</v>
      </c>
      <c r="M166" s="317" t="str">
        <f t="shared" si="42"/>
        <v>0</v>
      </c>
      <c r="N166" s="317" t="str">
        <f t="shared" si="42"/>
        <v>0</v>
      </c>
      <c r="O166" s="317" t="str">
        <f t="shared" si="42"/>
        <v>0</v>
      </c>
      <c r="P166" s="317" t="str">
        <f t="shared" si="42"/>
        <v>0</v>
      </c>
      <c r="Q166" s="317" t="str">
        <f t="shared" si="42"/>
        <v>0</v>
      </c>
      <c r="R166" s="317" t="str">
        <f t="shared" si="42"/>
        <v>0</v>
      </c>
      <c r="S166" s="317" t="str">
        <f t="shared" si="42"/>
        <v>0</v>
      </c>
      <c r="T166" s="318" t="str">
        <f t="shared" si="42"/>
        <v>0</v>
      </c>
      <c r="U166" s="270">
        <v>0</v>
      </c>
      <c r="V166" s="271">
        <v>0</v>
      </c>
      <c r="W166" s="271">
        <v>0</v>
      </c>
      <c r="X166" s="271">
        <v>0</v>
      </c>
      <c r="Y166" s="271">
        <v>0</v>
      </c>
      <c r="Z166" s="271">
        <v>0</v>
      </c>
      <c r="AA166" s="271">
        <v>0</v>
      </c>
      <c r="AB166" s="271">
        <v>0</v>
      </c>
      <c r="AC166" s="271">
        <v>0</v>
      </c>
      <c r="AD166" s="271">
        <v>0</v>
      </c>
      <c r="AE166" s="271">
        <v>0</v>
      </c>
      <c r="AF166" s="271">
        <v>0</v>
      </c>
      <c r="AG166" s="271">
        <v>0</v>
      </c>
      <c r="AH166" s="271">
        <v>0</v>
      </c>
      <c r="AI166" s="272">
        <v>0</v>
      </c>
      <c r="AJ166" s="213"/>
      <c r="AM166" s="215"/>
    </row>
    <row r="167" spans="2:39" s="214" customFormat="1">
      <c r="B167" s="238" t="s">
        <v>20</v>
      </c>
      <c r="C167" s="218" t="s">
        <v>27</v>
      </c>
      <c r="D167" s="218"/>
      <c r="E167" s="239"/>
      <c r="F167" s="313" t="str">
        <f t="shared" si="43"/>
        <v>0</v>
      </c>
      <c r="G167" s="314" t="str">
        <f t="shared" si="42"/>
        <v>0</v>
      </c>
      <c r="H167" s="314" t="str">
        <f t="shared" si="42"/>
        <v>0</v>
      </c>
      <c r="I167" s="314" t="str">
        <f t="shared" si="42"/>
        <v>0</v>
      </c>
      <c r="J167" s="314" t="str">
        <f t="shared" si="42"/>
        <v>0</v>
      </c>
      <c r="K167" s="314" t="str">
        <f t="shared" si="42"/>
        <v>0</v>
      </c>
      <c r="L167" s="314" t="str">
        <f t="shared" si="42"/>
        <v>0</v>
      </c>
      <c r="M167" s="314" t="str">
        <f t="shared" si="42"/>
        <v>0</v>
      </c>
      <c r="N167" s="314" t="str">
        <f t="shared" si="42"/>
        <v>0</v>
      </c>
      <c r="O167" s="314" t="str">
        <f t="shared" si="42"/>
        <v>0</v>
      </c>
      <c r="P167" s="314" t="str">
        <f t="shared" si="42"/>
        <v>0</v>
      </c>
      <c r="Q167" s="314" t="str">
        <f t="shared" si="42"/>
        <v>0</v>
      </c>
      <c r="R167" s="314" t="str">
        <f t="shared" si="42"/>
        <v>0</v>
      </c>
      <c r="S167" s="314" t="str">
        <f t="shared" si="42"/>
        <v>0</v>
      </c>
      <c r="T167" s="315" t="str">
        <f t="shared" si="42"/>
        <v>0</v>
      </c>
      <c r="U167" s="267">
        <v>0</v>
      </c>
      <c r="V167" s="268">
        <v>0</v>
      </c>
      <c r="W167" s="268">
        <v>0</v>
      </c>
      <c r="X167" s="268">
        <v>0</v>
      </c>
      <c r="Y167" s="268">
        <v>0</v>
      </c>
      <c r="Z167" s="268">
        <v>0</v>
      </c>
      <c r="AA167" s="268">
        <v>0</v>
      </c>
      <c r="AB167" s="268">
        <v>0</v>
      </c>
      <c r="AC167" s="268">
        <v>0</v>
      </c>
      <c r="AD167" s="268">
        <v>0</v>
      </c>
      <c r="AE167" s="268">
        <v>0</v>
      </c>
      <c r="AF167" s="268">
        <v>0</v>
      </c>
      <c r="AG167" s="268">
        <v>0</v>
      </c>
      <c r="AH167" s="268">
        <v>0</v>
      </c>
      <c r="AI167" s="269">
        <v>0</v>
      </c>
      <c r="AJ167" s="213"/>
      <c r="AM167" s="215"/>
    </row>
    <row r="168" spans="2:39" s="214" customFormat="1">
      <c r="B168" s="240" t="s">
        <v>22</v>
      </c>
      <c r="C168" s="219" t="s">
        <v>30</v>
      </c>
      <c r="D168" s="219"/>
      <c r="E168" s="241"/>
      <c r="F168" s="316" t="str">
        <f t="shared" si="43"/>
        <v>0</v>
      </c>
      <c r="G168" s="317" t="str">
        <f t="shared" si="42"/>
        <v>0</v>
      </c>
      <c r="H168" s="317" t="str">
        <f t="shared" si="42"/>
        <v>0</v>
      </c>
      <c r="I168" s="317" t="str">
        <f t="shared" si="42"/>
        <v>0</v>
      </c>
      <c r="J168" s="317" t="str">
        <f t="shared" si="42"/>
        <v>0</v>
      </c>
      <c r="K168" s="317" t="str">
        <f t="shared" si="42"/>
        <v>0</v>
      </c>
      <c r="L168" s="317" t="str">
        <f t="shared" si="42"/>
        <v>0</v>
      </c>
      <c r="M168" s="317" t="str">
        <f t="shared" si="42"/>
        <v>0</v>
      </c>
      <c r="N168" s="317" t="str">
        <f t="shared" si="42"/>
        <v>0</v>
      </c>
      <c r="O168" s="317" t="str">
        <f t="shared" si="42"/>
        <v>0</v>
      </c>
      <c r="P168" s="317" t="str">
        <f t="shared" si="42"/>
        <v>0</v>
      </c>
      <c r="Q168" s="317" t="str">
        <f t="shared" si="42"/>
        <v>0</v>
      </c>
      <c r="R168" s="317" t="str">
        <f t="shared" si="42"/>
        <v>0</v>
      </c>
      <c r="S168" s="317" t="str">
        <f t="shared" si="42"/>
        <v>0</v>
      </c>
      <c r="T168" s="318" t="str">
        <f t="shared" si="42"/>
        <v>0</v>
      </c>
      <c r="U168" s="270">
        <v>0</v>
      </c>
      <c r="V168" s="271">
        <v>0</v>
      </c>
      <c r="W168" s="271">
        <v>0</v>
      </c>
      <c r="X168" s="271">
        <v>0</v>
      </c>
      <c r="Y168" s="271">
        <v>0</v>
      </c>
      <c r="Z168" s="271">
        <v>0</v>
      </c>
      <c r="AA168" s="271">
        <v>0</v>
      </c>
      <c r="AB168" s="271">
        <v>0</v>
      </c>
      <c r="AC168" s="271">
        <v>0</v>
      </c>
      <c r="AD168" s="271">
        <v>0</v>
      </c>
      <c r="AE168" s="271">
        <v>0</v>
      </c>
      <c r="AF168" s="271">
        <v>0</v>
      </c>
      <c r="AG168" s="271">
        <v>0</v>
      </c>
      <c r="AH168" s="271">
        <v>0</v>
      </c>
      <c r="AI168" s="272">
        <v>0</v>
      </c>
      <c r="AJ168" s="213"/>
      <c r="AM168" s="215"/>
    </row>
    <row r="169" spans="2:39" s="214" customFormat="1">
      <c r="B169" s="238" t="s">
        <v>23</v>
      </c>
      <c r="C169" s="218" t="s">
        <v>31</v>
      </c>
      <c r="D169" s="218"/>
      <c r="E169" s="239"/>
      <c r="F169" s="313" t="str">
        <f t="shared" si="43"/>
        <v>0</v>
      </c>
      <c r="G169" s="314" t="str">
        <f t="shared" si="42"/>
        <v>0</v>
      </c>
      <c r="H169" s="314" t="str">
        <f t="shared" si="42"/>
        <v>0</v>
      </c>
      <c r="I169" s="314" t="str">
        <f t="shared" si="42"/>
        <v>0</v>
      </c>
      <c r="J169" s="314" t="str">
        <f t="shared" si="42"/>
        <v>0</v>
      </c>
      <c r="K169" s="314" t="str">
        <f t="shared" si="42"/>
        <v>0</v>
      </c>
      <c r="L169" s="314" t="str">
        <f t="shared" si="42"/>
        <v>0</v>
      </c>
      <c r="M169" s="314" t="str">
        <f t="shared" si="42"/>
        <v>0</v>
      </c>
      <c r="N169" s="314" t="str">
        <f t="shared" si="42"/>
        <v>0</v>
      </c>
      <c r="O169" s="314" t="str">
        <f t="shared" si="42"/>
        <v>0</v>
      </c>
      <c r="P169" s="314" t="str">
        <f t="shared" si="42"/>
        <v>0</v>
      </c>
      <c r="Q169" s="314" t="str">
        <f t="shared" si="42"/>
        <v>0</v>
      </c>
      <c r="R169" s="314" t="str">
        <f t="shared" si="42"/>
        <v>0</v>
      </c>
      <c r="S169" s="314" t="str">
        <f t="shared" si="42"/>
        <v>0</v>
      </c>
      <c r="T169" s="315" t="str">
        <f t="shared" si="42"/>
        <v>0</v>
      </c>
      <c r="U169" s="267">
        <v>0</v>
      </c>
      <c r="V169" s="268">
        <v>0</v>
      </c>
      <c r="W169" s="268">
        <v>0</v>
      </c>
      <c r="X169" s="268">
        <v>0</v>
      </c>
      <c r="Y169" s="268">
        <v>0</v>
      </c>
      <c r="Z169" s="268">
        <v>0</v>
      </c>
      <c r="AA169" s="268">
        <v>0</v>
      </c>
      <c r="AB169" s="268">
        <v>0</v>
      </c>
      <c r="AC169" s="268">
        <v>0</v>
      </c>
      <c r="AD169" s="268">
        <v>0</v>
      </c>
      <c r="AE169" s="268">
        <v>0</v>
      </c>
      <c r="AF169" s="268">
        <v>0</v>
      </c>
      <c r="AG169" s="268">
        <v>0</v>
      </c>
      <c r="AH169" s="268">
        <v>0</v>
      </c>
      <c r="AI169" s="269">
        <v>0</v>
      </c>
      <c r="AJ169" s="213"/>
      <c r="AM169" s="215"/>
    </row>
    <row r="170" spans="2:39" s="214" customFormat="1">
      <c r="B170" s="240" t="s">
        <v>24</v>
      </c>
      <c r="C170" s="219" t="s">
        <v>302</v>
      </c>
      <c r="D170" s="219"/>
      <c r="E170" s="241"/>
      <c r="F170" s="316" t="str">
        <f t="shared" si="43"/>
        <v>0</v>
      </c>
      <c r="G170" s="317" t="str">
        <f t="shared" si="42"/>
        <v>0</v>
      </c>
      <c r="H170" s="317" t="str">
        <f t="shared" si="42"/>
        <v>0</v>
      </c>
      <c r="I170" s="317" t="str">
        <f t="shared" si="42"/>
        <v>0</v>
      </c>
      <c r="J170" s="317" t="str">
        <f t="shared" si="42"/>
        <v>0</v>
      </c>
      <c r="K170" s="317" t="str">
        <f t="shared" si="42"/>
        <v>0</v>
      </c>
      <c r="L170" s="317" t="str">
        <f t="shared" si="42"/>
        <v>0</v>
      </c>
      <c r="M170" s="317" t="str">
        <f t="shared" si="42"/>
        <v>0</v>
      </c>
      <c r="N170" s="317" t="str">
        <f t="shared" si="42"/>
        <v>0</v>
      </c>
      <c r="O170" s="317" t="str">
        <f t="shared" si="42"/>
        <v>0</v>
      </c>
      <c r="P170" s="317" t="str">
        <f t="shared" si="42"/>
        <v>0</v>
      </c>
      <c r="Q170" s="317" t="str">
        <f t="shared" si="42"/>
        <v>0</v>
      </c>
      <c r="R170" s="317" t="str">
        <f t="shared" si="42"/>
        <v>0</v>
      </c>
      <c r="S170" s="317" t="str">
        <f t="shared" si="42"/>
        <v>0</v>
      </c>
      <c r="T170" s="318" t="str">
        <f t="shared" si="42"/>
        <v>0</v>
      </c>
      <c r="U170" s="270">
        <v>0</v>
      </c>
      <c r="V170" s="271">
        <v>0</v>
      </c>
      <c r="W170" s="271">
        <v>0</v>
      </c>
      <c r="X170" s="271">
        <v>0</v>
      </c>
      <c r="Y170" s="271">
        <v>0</v>
      </c>
      <c r="Z170" s="271">
        <v>0</v>
      </c>
      <c r="AA170" s="271">
        <v>0</v>
      </c>
      <c r="AB170" s="271">
        <v>0</v>
      </c>
      <c r="AC170" s="271">
        <v>0</v>
      </c>
      <c r="AD170" s="271">
        <v>0</v>
      </c>
      <c r="AE170" s="271">
        <v>0</v>
      </c>
      <c r="AF170" s="271">
        <v>0</v>
      </c>
      <c r="AG170" s="271">
        <v>0</v>
      </c>
      <c r="AH170" s="271">
        <v>0</v>
      </c>
      <c r="AI170" s="272">
        <v>0</v>
      </c>
      <c r="AJ170" s="213"/>
      <c r="AM170" s="215"/>
    </row>
    <row r="171" spans="2:39" s="214" customFormat="1">
      <c r="B171" s="238" t="s">
        <v>305</v>
      </c>
      <c r="C171" s="218" t="s">
        <v>35</v>
      </c>
      <c r="D171" s="218"/>
      <c r="E171" s="239"/>
      <c r="F171" s="313" t="str">
        <f t="shared" si="43"/>
        <v>0</v>
      </c>
      <c r="G171" s="314" t="str">
        <f t="shared" si="42"/>
        <v>0</v>
      </c>
      <c r="H171" s="314" t="str">
        <f t="shared" si="42"/>
        <v>0</v>
      </c>
      <c r="I171" s="314" t="str">
        <f t="shared" si="42"/>
        <v>0</v>
      </c>
      <c r="J171" s="314" t="str">
        <f t="shared" si="42"/>
        <v>0</v>
      </c>
      <c r="K171" s="314" t="str">
        <f t="shared" si="42"/>
        <v>0</v>
      </c>
      <c r="L171" s="314" t="str">
        <f t="shared" si="42"/>
        <v>0</v>
      </c>
      <c r="M171" s="314" t="str">
        <f t="shared" si="42"/>
        <v>0</v>
      </c>
      <c r="N171" s="314" t="str">
        <f t="shared" si="42"/>
        <v>0</v>
      </c>
      <c r="O171" s="314" t="str">
        <f t="shared" si="42"/>
        <v>0</v>
      </c>
      <c r="P171" s="314" t="str">
        <f t="shared" si="42"/>
        <v>0</v>
      </c>
      <c r="Q171" s="314" t="str">
        <f t="shared" si="42"/>
        <v>0</v>
      </c>
      <c r="R171" s="314" t="str">
        <f t="shared" si="42"/>
        <v>0</v>
      </c>
      <c r="S171" s="314" t="str">
        <f t="shared" si="42"/>
        <v>0</v>
      </c>
      <c r="T171" s="315" t="str">
        <f t="shared" si="42"/>
        <v>0</v>
      </c>
      <c r="U171" s="267">
        <v>0</v>
      </c>
      <c r="V171" s="268">
        <v>0</v>
      </c>
      <c r="W171" s="268">
        <v>0</v>
      </c>
      <c r="X171" s="268">
        <v>0</v>
      </c>
      <c r="Y171" s="268">
        <v>0</v>
      </c>
      <c r="Z171" s="268">
        <v>0</v>
      </c>
      <c r="AA171" s="268">
        <v>0</v>
      </c>
      <c r="AB171" s="268">
        <v>0</v>
      </c>
      <c r="AC171" s="268">
        <v>0</v>
      </c>
      <c r="AD171" s="268">
        <v>0</v>
      </c>
      <c r="AE171" s="268">
        <v>0</v>
      </c>
      <c r="AF171" s="268">
        <v>0</v>
      </c>
      <c r="AG171" s="268">
        <v>0</v>
      </c>
      <c r="AH171" s="268">
        <v>0</v>
      </c>
      <c r="AI171" s="269">
        <v>0</v>
      </c>
      <c r="AJ171" s="213"/>
      <c r="AM171" s="215"/>
    </row>
    <row r="172" spans="2:39" s="214" customFormat="1">
      <c r="B172" s="240" t="s">
        <v>306</v>
      </c>
      <c r="C172" s="219" t="s">
        <v>37</v>
      </c>
      <c r="D172" s="219"/>
      <c r="E172" s="241"/>
      <c r="F172" s="316" t="str">
        <f t="shared" si="43"/>
        <v>0</v>
      </c>
      <c r="G172" s="317" t="str">
        <f t="shared" si="42"/>
        <v>0</v>
      </c>
      <c r="H172" s="317" t="str">
        <f t="shared" si="42"/>
        <v>0</v>
      </c>
      <c r="I172" s="317" t="str">
        <f t="shared" si="42"/>
        <v>0</v>
      </c>
      <c r="J172" s="317" t="str">
        <f t="shared" si="42"/>
        <v>0</v>
      </c>
      <c r="K172" s="317" t="str">
        <f t="shared" si="42"/>
        <v>0</v>
      </c>
      <c r="L172" s="317" t="str">
        <f t="shared" si="42"/>
        <v>0</v>
      </c>
      <c r="M172" s="317" t="str">
        <f t="shared" si="42"/>
        <v>0</v>
      </c>
      <c r="N172" s="317" t="str">
        <f t="shared" si="42"/>
        <v>0</v>
      </c>
      <c r="O172" s="317" t="str">
        <f t="shared" si="42"/>
        <v>0</v>
      </c>
      <c r="P172" s="317" t="str">
        <f t="shared" si="42"/>
        <v>0</v>
      </c>
      <c r="Q172" s="317" t="str">
        <f t="shared" si="42"/>
        <v>0</v>
      </c>
      <c r="R172" s="317" t="str">
        <f t="shared" si="42"/>
        <v>0</v>
      </c>
      <c r="S172" s="317" t="str">
        <f t="shared" si="42"/>
        <v>0</v>
      </c>
      <c r="T172" s="318" t="str">
        <f t="shared" si="42"/>
        <v>0</v>
      </c>
      <c r="U172" s="270">
        <v>0</v>
      </c>
      <c r="V172" s="271">
        <v>0</v>
      </c>
      <c r="W172" s="271">
        <v>0</v>
      </c>
      <c r="X172" s="271">
        <v>0</v>
      </c>
      <c r="Y172" s="271">
        <v>0</v>
      </c>
      <c r="Z172" s="271">
        <v>0</v>
      </c>
      <c r="AA172" s="271">
        <v>0</v>
      </c>
      <c r="AB172" s="271">
        <v>0</v>
      </c>
      <c r="AC172" s="271">
        <v>0</v>
      </c>
      <c r="AD172" s="271">
        <v>0</v>
      </c>
      <c r="AE172" s="271">
        <v>0</v>
      </c>
      <c r="AF172" s="271">
        <v>0</v>
      </c>
      <c r="AG172" s="271">
        <v>0</v>
      </c>
      <c r="AH172" s="271">
        <v>0</v>
      </c>
      <c r="AI172" s="272">
        <v>0</v>
      </c>
      <c r="AJ172" s="213"/>
      <c r="AM172" s="215"/>
    </row>
    <row r="173" spans="2:39" s="214" customFormat="1">
      <c r="B173" s="238" t="s">
        <v>307</v>
      </c>
      <c r="C173" s="218" t="s">
        <v>39</v>
      </c>
      <c r="D173" s="218"/>
      <c r="E173" s="239"/>
      <c r="F173" s="313" t="str">
        <f t="shared" si="43"/>
        <v>0</v>
      </c>
      <c r="G173" s="314" t="str">
        <f t="shared" si="42"/>
        <v>0</v>
      </c>
      <c r="H173" s="314" t="str">
        <f t="shared" si="42"/>
        <v>0</v>
      </c>
      <c r="I173" s="314" t="str">
        <f t="shared" si="42"/>
        <v>0</v>
      </c>
      <c r="J173" s="314" t="str">
        <f t="shared" si="42"/>
        <v>0</v>
      </c>
      <c r="K173" s="314" t="str">
        <f t="shared" si="42"/>
        <v>0</v>
      </c>
      <c r="L173" s="314" t="str">
        <f t="shared" si="42"/>
        <v>0</v>
      </c>
      <c r="M173" s="314" t="str">
        <f t="shared" si="42"/>
        <v>0</v>
      </c>
      <c r="N173" s="314" t="str">
        <f t="shared" si="42"/>
        <v>0</v>
      </c>
      <c r="O173" s="314" t="str">
        <f t="shared" si="42"/>
        <v>0</v>
      </c>
      <c r="P173" s="314" t="str">
        <f t="shared" si="42"/>
        <v>0</v>
      </c>
      <c r="Q173" s="314" t="str">
        <f t="shared" si="42"/>
        <v>0</v>
      </c>
      <c r="R173" s="314" t="str">
        <f t="shared" si="42"/>
        <v>0</v>
      </c>
      <c r="S173" s="314" t="str">
        <f t="shared" si="42"/>
        <v>0</v>
      </c>
      <c r="T173" s="315" t="str">
        <f t="shared" si="42"/>
        <v>0</v>
      </c>
      <c r="U173" s="267">
        <v>0</v>
      </c>
      <c r="V173" s="268">
        <v>0</v>
      </c>
      <c r="W173" s="268">
        <v>0</v>
      </c>
      <c r="X173" s="268">
        <v>0</v>
      </c>
      <c r="Y173" s="268">
        <v>0</v>
      </c>
      <c r="Z173" s="268">
        <v>0</v>
      </c>
      <c r="AA173" s="268">
        <v>0</v>
      </c>
      <c r="AB173" s="268">
        <v>0</v>
      </c>
      <c r="AC173" s="268">
        <v>0</v>
      </c>
      <c r="AD173" s="268">
        <v>0</v>
      </c>
      <c r="AE173" s="268">
        <v>0</v>
      </c>
      <c r="AF173" s="268">
        <v>0</v>
      </c>
      <c r="AG173" s="268">
        <v>0</v>
      </c>
      <c r="AH173" s="268">
        <v>0</v>
      </c>
      <c r="AI173" s="269">
        <v>0</v>
      </c>
      <c r="AJ173" s="213"/>
      <c r="AM173" s="215"/>
    </row>
    <row r="174" spans="2:39" s="214" customFormat="1">
      <c r="B174" s="240" t="s">
        <v>308</v>
      </c>
      <c r="C174" s="219" t="s">
        <v>309</v>
      </c>
      <c r="D174" s="219"/>
      <c r="E174" s="241"/>
      <c r="F174" s="316" t="str">
        <f t="shared" si="43"/>
        <v>0</v>
      </c>
      <c r="G174" s="317" t="str">
        <f t="shared" si="42"/>
        <v>0</v>
      </c>
      <c r="H174" s="317" t="str">
        <f t="shared" si="42"/>
        <v>0</v>
      </c>
      <c r="I174" s="317" t="str">
        <f t="shared" si="42"/>
        <v>0</v>
      </c>
      <c r="J174" s="317" t="str">
        <f t="shared" ref="J174:T187" si="44">IFERROR(IF(AND($AB174&gt;0,Y174&gt;0),Y174/$AB174-1,(Y174-($AB174))/ABS($AB174)),"0")</f>
        <v>0</v>
      </c>
      <c r="K174" s="317" t="str">
        <f t="shared" si="44"/>
        <v>0</v>
      </c>
      <c r="L174" s="317" t="str">
        <f t="shared" si="44"/>
        <v>0</v>
      </c>
      <c r="M174" s="317" t="str">
        <f t="shared" si="44"/>
        <v>0</v>
      </c>
      <c r="N174" s="317" t="str">
        <f t="shared" si="44"/>
        <v>0</v>
      </c>
      <c r="O174" s="317" t="str">
        <f t="shared" si="44"/>
        <v>0</v>
      </c>
      <c r="P174" s="317" t="str">
        <f t="shared" si="44"/>
        <v>0</v>
      </c>
      <c r="Q174" s="317" t="str">
        <f t="shared" si="44"/>
        <v>0</v>
      </c>
      <c r="R174" s="317" t="str">
        <f t="shared" si="44"/>
        <v>0</v>
      </c>
      <c r="S174" s="317" t="str">
        <f t="shared" si="44"/>
        <v>0</v>
      </c>
      <c r="T174" s="318" t="str">
        <f t="shared" si="44"/>
        <v>0</v>
      </c>
      <c r="U174" s="270">
        <v>0</v>
      </c>
      <c r="V174" s="271">
        <v>0</v>
      </c>
      <c r="W174" s="271">
        <v>0</v>
      </c>
      <c r="X174" s="271">
        <v>0</v>
      </c>
      <c r="Y174" s="271">
        <v>0</v>
      </c>
      <c r="Z174" s="271">
        <v>0</v>
      </c>
      <c r="AA174" s="271">
        <v>0</v>
      </c>
      <c r="AB174" s="271">
        <v>0</v>
      </c>
      <c r="AC174" s="271">
        <v>0</v>
      </c>
      <c r="AD174" s="271">
        <v>0</v>
      </c>
      <c r="AE174" s="271">
        <v>0</v>
      </c>
      <c r="AF174" s="271">
        <v>0</v>
      </c>
      <c r="AG174" s="271">
        <v>0</v>
      </c>
      <c r="AH174" s="271">
        <v>0</v>
      </c>
      <c r="AI174" s="272">
        <v>0</v>
      </c>
      <c r="AJ174" s="213"/>
      <c r="AM174" s="215"/>
    </row>
    <row r="175" spans="2:39" s="214" customFormat="1">
      <c r="B175" s="238" t="s">
        <v>310</v>
      </c>
      <c r="C175" s="218" t="s">
        <v>47</v>
      </c>
      <c r="D175" s="218"/>
      <c r="E175" s="239"/>
      <c r="F175" s="313" t="str">
        <f t="shared" si="43"/>
        <v>0</v>
      </c>
      <c r="G175" s="314" t="str">
        <f t="shared" si="43"/>
        <v>0</v>
      </c>
      <c r="H175" s="314" t="str">
        <f t="shared" si="43"/>
        <v>0</v>
      </c>
      <c r="I175" s="314" t="str">
        <f t="shared" si="43"/>
        <v>0</v>
      </c>
      <c r="J175" s="314" t="str">
        <f t="shared" si="44"/>
        <v>0</v>
      </c>
      <c r="K175" s="314" t="str">
        <f t="shared" si="44"/>
        <v>0</v>
      </c>
      <c r="L175" s="314" t="str">
        <f t="shared" si="44"/>
        <v>0</v>
      </c>
      <c r="M175" s="314" t="str">
        <f t="shared" si="44"/>
        <v>0</v>
      </c>
      <c r="N175" s="314" t="str">
        <f t="shared" si="44"/>
        <v>0</v>
      </c>
      <c r="O175" s="314" t="str">
        <f t="shared" si="44"/>
        <v>0</v>
      </c>
      <c r="P175" s="314" t="str">
        <f t="shared" si="44"/>
        <v>0</v>
      </c>
      <c r="Q175" s="314" t="str">
        <f t="shared" si="44"/>
        <v>0</v>
      </c>
      <c r="R175" s="314" t="str">
        <f t="shared" si="44"/>
        <v>0</v>
      </c>
      <c r="S175" s="314" t="str">
        <f t="shared" si="44"/>
        <v>0</v>
      </c>
      <c r="T175" s="315" t="str">
        <f t="shared" si="44"/>
        <v>0</v>
      </c>
      <c r="U175" s="267">
        <v>0</v>
      </c>
      <c r="V175" s="268">
        <v>0</v>
      </c>
      <c r="W175" s="268">
        <v>0</v>
      </c>
      <c r="X175" s="268">
        <v>0</v>
      </c>
      <c r="Y175" s="268">
        <v>0</v>
      </c>
      <c r="Z175" s="268">
        <v>0</v>
      </c>
      <c r="AA175" s="268">
        <v>0</v>
      </c>
      <c r="AB175" s="268">
        <v>0</v>
      </c>
      <c r="AC175" s="268">
        <v>0</v>
      </c>
      <c r="AD175" s="268">
        <v>0</v>
      </c>
      <c r="AE175" s="268">
        <v>0</v>
      </c>
      <c r="AF175" s="268">
        <v>0</v>
      </c>
      <c r="AG175" s="268">
        <v>0</v>
      </c>
      <c r="AH175" s="268">
        <v>0</v>
      </c>
      <c r="AI175" s="269">
        <v>0</v>
      </c>
      <c r="AJ175" s="213"/>
      <c r="AM175" s="215"/>
    </row>
    <row r="176" spans="2:39" s="214" customFormat="1">
      <c r="B176" s="240" t="s">
        <v>311</v>
      </c>
      <c r="C176" s="219" t="s">
        <v>45</v>
      </c>
      <c r="D176" s="219"/>
      <c r="E176" s="241"/>
      <c r="F176" s="316" t="str">
        <f t="shared" si="43"/>
        <v>0</v>
      </c>
      <c r="G176" s="317" t="str">
        <f t="shared" si="43"/>
        <v>0</v>
      </c>
      <c r="H176" s="317" t="str">
        <f t="shared" si="43"/>
        <v>0</v>
      </c>
      <c r="I176" s="317" t="str">
        <f t="shared" si="43"/>
        <v>0</v>
      </c>
      <c r="J176" s="317" t="str">
        <f t="shared" si="44"/>
        <v>0</v>
      </c>
      <c r="K176" s="317" t="str">
        <f t="shared" si="44"/>
        <v>0</v>
      </c>
      <c r="L176" s="317" t="str">
        <f t="shared" si="44"/>
        <v>0</v>
      </c>
      <c r="M176" s="317" t="str">
        <f t="shared" si="44"/>
        <v>0</v>
      </c>
      <c r="N176" s="317" t="str">
        <f t="shared" si="44"/>
        <v>0</v>
      </c>
      <c r="O176" s="317" t="str">
        <f t="shared" si="44"/>
        <v>0</v>
      </c>
      <c r="P176" s="317" t="str">
        <f t="shared" si="44"/>
        <v>0</v>
      </c>
      <c r="Q176" s="317" t="str">
        <f t="shared" si="44"/>
        <v>0</v>
      </c>
      <c r="R176" s="317" t="str">
        <f t="shared" si="44"/>
        <v>0</v>
      </c>
      <c r="S176" s="317" t="str">
        <f t="shared" si="44"/>
        <v>0</v>
      </c>
      <c r="T176" s="318" t="str">
        <f t="shared" si="44"/>
        <v>0</v>
      </c>
      <c r="U176" s="270">
        <v>0</v>
      </c>
      <c r="V176" s="271">
        <v>0</v>
      </c>
      <c r="W176" s="271">
        <v>0</v>
      </c>
      <c r="X176" s="271">
        <v>0</v>
      </c>
      <c r="Y176" s="271">
        <v>0</v>
      </c>
      <c r="Z176" s="271">
        <v>0</v>
      </c>
      <c r="AA176" s="271">
        <v>0</v>
      </c>
      <c r="AB176" s="271">
        <v>0</v>
      </c>
      <c r="AC176" s="271">
        <v>0</v>
      </c>
      <c r="AD176" s="271">
        <v>0</v>
      </c>
      <c r="AE176" s="271">
        <v>0</v>
      </c>
      <c r="AF176" s="271">
        <v>0</v>
      </c>
      <c r="AG176" s="271">
        <v>0</v>
      </c>
      <c r="AH176" s="271">
        <v>0</v>
      </c>
      <c r="AI176" s="272">
        <v>0</v>
      </c>
      <c r="AJ176" s="213"/>
      <c r="AM176" s="215"/>
    </row>
    <row r="177" spans="2:39" s="214" customFormat="1">
      <c r="B177" s="238" t="s">
        <v>312</v>
      </c>
      <c r="C177" s="218" t="s">
        <v>313</v>
      </c>
      <c r="D177" s="218"/>
      <c r="E177" s="239"/>
      <c r="F177" s="313" t="str">
        <f t="shared" si="43"/>
        <v>0</v>
      </c>
      <c r="G177" s="314" t="str">
        <f t="shared" si="43"/>
        <v>0</v>
      </c>
      <c r="H177" s="314" t="str">
        <f t="shared" si="43"/>
        <v>0</v>
      </c>
      <c r="I177" s="314" t="str">
        <f t="shared" si="43"/>
        <v>0</v>
      </c>
      <c r="J177" s="314" t="str">
        <f t="shared" si="44"/>
        <v>0</v>
      </c>
      <c r="K177" s="314" t="str">
        <f t="shared" si="44"/>
        <v>0</v>
      </c>
      <c r="L177" s="314" t="str">
        <f t="shared" si="44"/>
        <v>0</v>
      </c>
      <c r="M177" s="314" t="str">
        <f t="shared" si="44"/>
        <v>0</v>
      </c>
      <c r="N177" s="314" t="str">
        <f t="shared" si="44"/>
        <v>0</v>
      </c>
      <c r="O177" s="314" t="str">
        <f t="shared" si="44"/>
        <v>0</v>
      </c>
      <c r="P177" s="314" t="str">
        <f t="shared" si="44"/>
        <v>0</v>
      </c>
      <c r="Q177" s="314" t="str">
        <f t="shared" si="44"/>
        <v>0</v>
      </c>
      <c r="R177" s="314" t="str">
        <f t="shared" si="44"/>
        <v>0</v>
      </c>
      <c r="S177" s="314" t="str">
        <f t="shared" si="44"/>
        <v>0</v>
      </c>
      <c r="T177" s="315" t="str">
        <f t="shared" si="44"/>
        <v>0</v>
      </c>
      <c r="U177" s="267">
        <v>0</v>
      </c>
      <c r="V177" s="268">
        <v>0</v>
      </c>
      <c r="W177" s="268">
        <v>0</v>
      </c>
      <c r="X177" s="268">
        <v>0</v>
      </c>
      <c r="Y177" s="268">
        <v>0</v>
      </c>
      <c r="Z177" s="268">
        <v>0</v>
      </c>
      <c r="AA177" s="268">
        <v>0</v>
      </c>
      <c r="AB177" s="268">
        <v>0</v>
      </c>
      <c r="AC177" s="268">
        <v>0</v>
      </c>
      <c r="AD177" s="268">
        <v>0</v>
      </c>
      <c r="AE177" s="268">
        <v>0</v>
      </c>
      <c r="AF177" s="268">
        <v>0</v>
      </c>
      <c r="AG177" s="268">
        <v>0</v>
      </c>
      <c r="AH177" s="268">
        <v>0</v>
      </c>
      <c r="AI177" s="269">
        <v>0</v>
      </c>
      <c r="AJ177" s="213"/>
      <c r="AM177" s="215"/>
    </row>
    <row r="178" spans="2:39" s="214" customFormat="1">
      <c r="B178" s="240" t="s">
        <v>51</v>
      </c>
      <c r="C178" s="221" t="s">
        <v>548</v>
      </c>
      <c r="D178" s="219"/>
      <c r="E178" s="241"/>
      <c r="F178" s="316" t="str">
        <f t="shared" si="43"/>
        <v>0</v>
      </c>
      <c r="G178" s="317" t="str">
        <f t="shared" si="43"/>
        <v>0</v>
      </c>
      <c r="H178" s="317" t="str">
        <f t="shared" si="43"/>
        <v>0</v>
      </c>
      <c r="I178" s="317" t="str">
        <f t="shared" si="43"/>
        <v>0</v>
      </c>
      <c r="J178" s="317" t="str">
        <f t="shared" si="44"/>
        <v>0</v>
      </c>
      <c r="K178" s="317" t="str">
        <f t="shared" si="44"/>
        <v>0</v>
      </c>
      <c r="L178" s="317" t="str">
        <f t="shared" si="44"/>
        <v>0</v>
      </c>
      <c r="M178" s="317" t="str">
        <f t="shared" si="44"/>
        <v>0</v>
      </c>
      <c r="N178" s="317" t="str">
        <f t="shared" si="44"/>
        <v>0</v>
      </c>
      <c r="O178" s="317" t="str">
        <f t="shared" si="44"/>
        <v>0</v>
      </c>
      <c r="P178" s="317" t="str">
        <f t="shared" si="44"/>
        <v>0</v>
      </c>
      <c r="Q178" s="317" t="str">
        <f t="shared" si="44"/>
        <v>0</v>
      </c>
      <c r="R178" s="317" t="str">
        <f t="shared" si="44"/>
        <v>0</v>
      </c>
      <c r="S178" s="317" t="str">
        <f t="shared" si="44"/>
        <v>0</v>
      </c>
      <c r="T178" s="318" t="str">
        <f t="shared" si="44"/>
        <v>0</v>
      </c>
      <c r="U178" s="270">
        <v>0</v>
      </c>
      <c r="V178" s="271">
        <v>0</v>
      </c>
      <c r="W178" s="271">
        <v>0</v>
      </c>
      <c r="X178" s="271">
        <v>0</v>
      </c>
      <c r="Y178" s="271">
        <v>0</v>
      </c>
      <c r="Z178" s="271">
        <v>0</v>
      </c>
      <c r="AA178" s="271">
        <v>0</v>
      </c>
      <c r="AB178" s="271">
        <v>0</v>
      </c>
      <c r="AC178" s="271">
        <v>0</v>
      </c>
      <c r="AD178" s="271">
        <v>0</v>
      </c>
      <c r="AE178" s="271">
        <v>0</v>
      </c>
      <c r="AF178" s="271">
        <v>0</v>
      </c>
      <c r="AG178" s="271">
        <v>0</v>
      </c>
      <c r="AH178" s="271">
        <v>0</v>
      </c>
      <c r="AI178" s="272">
        <v>0</v>
      </c>
      <c r="AJ178" s="213"/>
      <c r="AM178" s="215"/>
    </row>
    <row r="179" spans="2:39" s="214" customFormat="1">
      <c r="B179" s="238" t="s">
        <v>52</v>
      </c>
      <c r="C179" s="222" t="s">
        <v>548</v>
      </c>
      <c r="D179" s="218"/>
      <c r="E179" s="239"/>
      <c r="F179" s="313" t="str">
        <f t="shared" si="43"/>
        <v>0</v>
      </c>
      <c r="G179" s="314" t="str">
        <f t="shared" si="43"/>
        <v>0</v>
      </c>
      <c r="H179" s="314" t="str">
        <f t="shared" si="43"/>
        <v>0</v>
      </c>
      <c r="I179" s="314" t="str">
        <f t="shared" si="43"/>
        <v>0</v>
      </c>
      <c r="J179" s="314" t="str">
        <f t="shared" si="44"/>
        <v>0</v>
      </c>
      <c r="K179" s="314" t="str">
        <f t="shared" si="44"/>
        <v>0</v>
      </c>
      <c r="L179" s="314" t="str">
        <f t="shared" si="44"/>
        <v>0</v>
      </c>
      <c r="M179" s="314" t="str">
        <f t="shared" si="44"/>
        <v>0</v>
      </c>
      <c r="N179" s="314" t="str">
        <f t="shared" si="44"/>
        <v>0</v>
      </c>
      <c r="O179" s="314" t="str">
        <f t="shared" si="44"/>
        <v>0</v>
      </c>
      <c r="P179" s="314" t="str">
        <f t="shared" si="44"/>
        <v>0</v>
      </c>
      <c r="Q179" s="314" t="str">
        <f t="shared" si="44"/>
        <v>0</v>
      </c>
      <c r="R179" s="314" t="str">
        <f t="shared" si="44"/>
        <v>0</v>
      </c>
      <c r="S179" s="314" t="str">
        <f t="shared" si="44"/>
        <v>0</v>
      </c>
      <c r="T179" s="315" t="str">
        <f t="shared" si="44"/>
        <v>0</v>
      </c>
      <c r="U179" s="267">
        <v>0</v>
      </c>
      <c r="V179" s="268">
        <v>0</v>
      </c>
      <c r="W179" s="268">
        <v>0</v>
      </c>
      <c r="X179" s="268">
        <v>0</v>
      </c>
      <c r="Y179" s="268">
        <v>0</v>
      </c>
      <c r="Z179" s="268">
        <v>0</v>
      </c>
      <c r="AA179" s="268">
        <v>0</v>
      </c>
      <c r="AB179" s="268">
        <v>0</v>
      </c>
      <c r="AC179" s="268">
        <v>0</v>
      </c>
      <c r="AD179" s="268">
        <v>0</v>
      </c>
      <c r="AE179" s="268">
        <v>0</v>
      </c>
      <c r="AF179" s="268">
        <v>0</v>
      </c>
      <c r="AG179" s="268">
        <v>0</v>
      </c>
      <c r="AH179" s="268">
        <v>0</v>
      </c>
      <c r="AI179" s="269">
        <v>0</v>
      </c>
      <c r="AJ179" s="213"/>
      <c r="AM179" s="215"/>
    </row>
    <row r="180" spans="2:39" s="214" customFormat="1">
      <c r="B180" s="240" t="s">
        <v>346</v>
      </c>
      <c r="C180" s="221" t="s">
        <v>548</v>
      </c>
      <c r="D180" s="219"/>
      <c r="E180" s="241"/>
      <c r="F180" s="316" t="str">
        <f t="shared" si="43"/>
        <v>0</v>
      </c>
      <c r="G180" s="317" t="str">
        <f t="shared" si="43"/>
        <v>0</v>
      </c>
      <c r="H180" s="317" t="str">
        <f t="shared" si="43"/>
        <v>0</v>
      </c>
      <c r="I180" s="317" t="str">
        <f t="shared" si="43"/>
        <v>0</v>
      </c>
      <c r="J180" s="317" t="str">
        <f t="shared" si="44"/>
        <v>0</v>
      </c>
      <c r="K180" s="317" t="str">
        <f t="shared" si="44"/>
        <v>0</v>
      </c>
      <c r="L180" s="317" t="str">
        <f t="shared" si="44"/>
        <v>0</v>
      </c>
      <c r="M180" s="317" t="str">
        <f t="shared" si="44"/>
        <v>0</v>
      </c>
      <c r="N180" s="317" t="str">
        <f t="shared" si="44"/>
        <v>0</v>
      </c>
      <c r="O180" s="317" t="str">
        <f t="shared" si="44"/>
        <v>0</v>
      </c>
      <c r="P180" s="317" t="str">
        <f t="shared" si="44"/>
        <v>0</v>
      </c>
      <c r="Q180" s="317" t="str">
        <f t="shared" si="44"/>
        <v>0</v>
      </c>
      <c r="R180" s="317" t="str">
        <f t="shared" si="44"/>
        <v>0</v>
      </c>
      <c r="S180" s="317" t="str">
        <f t="shared" si="44"/>
        <v>0</v>
      </c>
      <c r="T180" s="318" t="str">
        <f t="shared" si="44"/>
        <v>0</v>
      </c>
      <c r="U180" s="270">
        <v>0</v>
      </c>
      <c r="V180" s="271">
        <v>0</v>
      </c>
      <c r="W180" s="271">
        <v>0</v>
      </c>
      <c r="X180" s="271">
        <v>0</v>
      </c>
      <c r="Y180" s="271">
        <v>0</v>
      </c>
      <c r="Z180" s="271">
        <v>0</v>
      </c>
      <c r="AA180" s="271">
        <v>0</v>
      </c>
      <c r="AB180" s="271">
        <v>0</v>
      </c>
      <c r="AC180" s="271">
        <v>0</v>
      </c>
      <c r="AD180" s="271">
        <v>0</v>
      </c>
      <c r="AE180" s="271">
        <v>0</v>
      </c>
      <c r="AF180" s="271">
        <v>0</v>
      </c>
      <c r="AG180" s="271">
        <v>0</v>
      </c>
      <c r="AH180" s="271">
        <v>0</v>
      </c>
      <c r="AI180" s="272">
        <v>0</v>
      </c>
      <c r="AJ180" s="213"/>
      <c r="AM180" s="215"/>
    </row>
    <row r="181" spans="2:39" s="214" customFormat="1">
      <c r="B181" s="238" t="s">
        <v>347</v>
      </c>
      <c r="C181" s="222" t="s">
        <v>548</v>
      </c>
      <c r="D181" s="218"/>
      <c r="E181" s="239"/>
      <c r="F181" s="313" t="str">
        <f t="shared" si="43"/>
        <v>0</v>
      </c>
      <c r="G181" s="314" t="str">
        <f t="shared" si="43"/>
        <v>0</v>
      </c>
      <c r="H181" s="314" t="str">
        <f t="shared" si="43"/>
        <v>0</v>
      </c>
      <c r="I181" s="314" t="str">
        <f t="shared" si="43"/>
        <v>0</v>
      </c>
      <c r="J181" s="314" t="str">
        <f t="shared" si="44"/>
        <v>0</v>
      </c>
      <c r="K181" s="314" t="str">
        <f t="shared" si="44"/>
        <v>0</v>
      </c>
      <c r="L181" s="314" t="str">
        <f t="shared" si="44"/>
        <v>0</v>
      </c>
      <c r="M181" s="314" t="str">
        <f t="shared" si="44"/>
        <v>0</v>
      </c>
      <c r="N181" s="314" t="str">
        <f t="shared" si="44"/>
        <v>0</v>
      </c>
      <c r="O181" s="314" t="str">
        <f t="shared" si="44"/>
        <v>0</v>
      </c>
      <c r="P181" s="314" t="str">
        <f t="shared" si="44"/>
        <v>0</v>
      </c>
      <c r="Q181" s="314" t="str">
        <f t="shared" si="44"/>
        <v>0</v>
      </c>
      <c r="R181" s="314" t="str">
        <f t="shared" si="44"/>
        <v>0</v>
      </c>
      <c r="S181" s="314" t="str">
        <f t="shared" si="44"/>
        <v>0</v>
      </c>
      <c r="T181" s="315" t="str">
        <f t="shared" si="44"/>
        <v>0</v>
      </c>
      <c r="U181" s="267">
        <v>0</v>
      </c>
      <c r="V181" s="268">
        <v>0</v>
      </c>
      <c r="W181" s="268">
        <v>0</v>
      </c>
      <c r="X181" s="268">
        <v>0</v>
      </c>
      <c r="Y181" s="268">
        <v>0</v>
      </c>
      <c r="Z181" s="268">
        <v>0</v>
      </c>
      <c r="AA181" s="268">
        <v>0</v>
      </c>
      <c r="AB181" s="268">
        <v>0</v>
      </c>
      <c r="AC181" s="268">
        <v>0</v>
      </c>
      <c r="AD181" s="268">
        <v>0</v>
      </c>
      <c r="AE181" s="268">
        <v>0</v>
      </c>
      <c r="AF181" s="268">
        <v>0</v>
      </c>
      <c r="AG181" s="268">
        <v>0</v>
      </c>
      <c r="AH181" s="268">
        <v>0</v>
      </c>
      <c r="AI181" s="269">
        <v>0</v>
      </c>
      <c r="AJ181" s="213"/>
      <c r="AM181" s="215"/>
    </row>
    <row r="182" spans="2:39" s="214" customFormat="1">
      <c r="B182" s="240" t="s">
        <v>348</v>
      </c>
      <c r="C182" s="221" t="s">
        <v>548</v>
      </c>
      <c r="D182" s="219"/>
      <c r="E182" s="241"/>
      <c r="F182" s="316" t="str">
        <f t="shared" si="43"/>
        <v>0</v>
      </c>
      <c r="G182" s="317" t="str">
        <f t="shared" si="43"/>
        <v>0</v>
      </c>
      <c r="H182" s="317" t="str">
        <f t="shared" si="43"/>
        <v>0</v>
      </c>
      <c r="I182" s="317" t="str">
        <f t="shared" si="43"/>
        <v>0</v>
      </c>
      <c r="J182" s="317" t="str">
        <f t="shared" si="44"/>
        <v>0</v>
      </c>
      <c r="K182" s="317" t="str">
        <f t="shared" si="44"/>
        <v>0</v>
      </c>
      <c r="L182" s="317" t="str">
        <f t="shared" si="44"/>
        <v>0</v>
      </c>
      <c r="M182" s="317" t="str">
        <f t="shared" si="44"/>
        <v>0</v>
      </c>
      <c r="N182" s="317" t="str">
        <f t="shared" si="44"/>
        <v>0</v>
      </c>
      <c r="O182" s="317" t="str">
        <f t="shared" si="44"/>
        <v>0</v>
      </c>
      <c r="P182" s="317" t="str">
        <f t="shared" si="44"/>
        <v>0</v>
      </c>
      <c r="Q182" s="317" t="str">
        <f t="shared" si="44"/>
        <v>0</v>
      </c>
      <c r="R182" s="317" t="str">
        <f t="shared" si="44"/>
        <v>0</v>
      </c>
      <c r="S182" s="317" t="str">
        <f t="shared" si="44"/>
        <v>0</v>
      </c>
      <c r="T182" s="318" t="str">
        <f t="shared" si="44"/>
        <v>0</v>
      </c>
      <c r="U182" s="270">
        <v>0</v>
      </c>
      <c r="V182" s="271">
        <v>0</v>
      </c>
      <c r="W182" s="271">
        <v>0</v>
      </c>
      <c r="X182" s="271">
        <v>0</v>
      </c>
      <c r="Y182" s="271">
        <v>0</v>
      </c>
      <c r="Z182" s="271">
        <v>0</v>
      </c>
      <c r="AA182" s="271">
        <v>0</v>
      </c>
      <c r="AB182" s="271">
        <v>0</v>
      </c>
      <c r="AC182" s="271">
        <v>0</v>
      </c>
      <c r="AD182" s="271">
        <v>0</v>
      </c>
      <c r="AE182" s="271">
        <v>0</v>
      </c>
      <c r="AF182" s="271">
        <v>0</v>
      </c>
      <c r="AG182" s="271">
        <v>0</v>
      </c>
      <c r="AH182" s="271">
        <v>0</v>
      </c>
      <c r="AI182" s="272">
        <v>0</v>
      </c>
      <c r="AJ182" s="213"/>
      <c r="AM182" s="215"/>
    </row>
    <row r="183" spans="2:39" s="214" customFormat="1">
      <c r="B183" s="238" t="s">
        <v>349</v>
      </c>
      <c r="C183" s="222" t="s">
        <v>548</v>
      </c>
      <c r="D183" s="218"/>
      <c r="E183" s="239"/>
      <c r="F183" s="313" t="str">
        <f t="shared" si="43"/>
        <v>0</v>
      </c>
      <c r="G183" s="314" t="str">
        <f t="shared" si="43"/>
        <v>0</v>
      </c>
      <c r="H183" s="314" t="str">
        <f t="shared" si="43"/>
        <v>0</v>
      </c>
      <c r="I183" s="314" t="str">
        <f t="shared" si="43"/>
        <v>0</v>
      </c>
      <c r="J183" s="314" t="str">
        <f t="shared" si="44"/>
        <v>0</v>
      </c>
      <c r="K183" s="314" t="str">
        <f t="shared" si="44"/>
        <v>0</v>
      </c>
      <c r="L183" s="314" t="str">
        <f t="shared" si="44"/>
        <v>0</v>
      </c>
      <c r="M183" s="314" t="str">
        <f t="shared" si="44"/>
        <v>0</v>
      </c>
      <c r="N183" s="314" t="str">
        <f t="shared" si="44"/>
        <v>0</v>
      </c>
      <c r="O183" s="314" t="str">
        <f t="shared" si="44"/>
        <v>0</v>
      </c>
      <c r="P183" s="314" t="str">
        <f t="shared" si="44"/>
        <v>0</v>
      </c>
      <c r="Q183" s="314" t="str">
        <f t="shared" si="44"/>
        <v>0</v>
      </c>
      <c r="R183" s="314" t="str">
        <f t="shared" si="44"/>
        <v>0</v>
      </c>
      <c r="S183" s="314" t="str">
        <f t="shared" si="44"/>
        <v>0</v>
      </c>
      <c r="T183" s="315" t="str">
        <f t="shared" si="44"/>
        <v>0</v>
      </c>
      <c r="U183" s="267">
        <v>0</v>
      </c>
      <c r="V183" s="268">
        <v>0</v>
      </c>
      <c r="W183" s="268">
        <v>0</v>
      </c>
      <c r="X183" s="268">
        <v>0</v>
      </c>
      <c r="Y183" s="268">
        <v>0</v>
      </c>
      <c r="Z183" s="268">
        <v>0</v>
      </c>
      <c r="AA183" s="268">
        <v>0</v>
      </c>
      <c r="AB183" s="268">
        <v>0</v>
      </c>
      <c r="AC183" s="268">
        <v>0</v>
      </c>
      <c r="AD183" s="268">
        <v>0</v>
      </c>
      <c r="AE183" s="268">
        <v>0</v>
      </c>
      <c r="AF183" s="268">
        <v>0</v>
      </c>
      <c r="AG183" s="268">
        <v>0</v>
      </c>
      <c r="AH183" s="268">
        <v>0</v>
      </c>
      <c r="AI183" s="269">
        <v>0</v>
      </c>
      <c r="AJ183" s="213"/>
      <c r="AM183" s="215"/>
    </row>
    <row r="184" spans="2:39" s="214" customFormat="1">
      <c r="B184" s="240" t="s">
        <v>350</v>
      </c>
      <c r="C184" s="221" t="s">
        <v>548</v>
      </c>
      <c r="D184" s="219"/>
      <c r="E184" s="241"/>
      <c r="F184" s="316" t="str">
        <f t="shared" si="43"/>
        <v>0</v>
      </c>
      <c r="G184" s="317" t="str">
        <f t="shared" si="43"/>
        <v>0</v>
      </c>
      <c r="H184" s="317" t="str">
        <f t="shared" si="43"/>
        <v>0</v>
      </c>
      <c r="I184" s="317" t="str">
        <f t="shared" si="43"/>
        <v>0</v>
      </c>
      <c r="J184" s="317" t="str">
        <f t="shared" si="44"/>
        <v>0</v>
      </c>
      <c r="K184" s="317" t="str">
        <f t="shared" si="44"/>
        <v>0</v>
      </c>
      <c r="L184" s="317" t="str">
        <f t="shared" si="44"/>
        <v>0</v>
      </c>
      <c r="M184" s="317" t="str">
        <f t="shared" si="44"/>
        <v>0</v>
      </c>
      <c r="N184" s="317" t="str">
        <f t="shared" si="44"/>
        <v>0</v>
      </c>
      <c r="O184" s="317" t="str">
        <f t="shared" si="44"/>
        <v>0</v>
      </c>
      <c r="P184" s="317" t="str">
        <f t="shared" si="44"/>
        <v>0</v>
      </c>
      <c r="Q184" s="317" t="str">
        <f t="shared" si="44"/>
        <v>0</v>
      </c>
      <c r="R184" s="317" t="str">
        <f t="shared" si="44"/>
        <v>0</v>
      </c>
      <c r="S184" s="317" t="str">
        <f t="shared" si="44"/>
        <v>0</v>
      </c>
      <c r="T184" s="318" t="str">
        <f t="shared" si="44"/>
        <v>0</v>
      </c>
      <c r="U184" s="270">
        <v>0</v>
      </c>
      <c r="V184" s="271">
        <v>0</v>
      </c>
      <c r="W184" s="271">
        <v>0</v>
      </c>
      <c r="X184" s="271">
        <v>0</v>
      </c>
      <c r="Y184" s="271">
        <v>0</v>
      </c>
      <c r="Z184" s="271">
        <v>0</v>
      </c>
      <c r="AA184" s="271">
        <v>0</v>
      </c>
      <c r="AB184" s="271">
        <v>0</v>
      </c>
      <c r="AC184" s="271">
        <v>0</v>
      </c>
      <c r="AD184" s="271">
        <v>0</v>
      </c>
      <c r="AE184" s="271">
        <v>0</v>
      </c>
      <c r="AF184" s="271">
        <v>0</v>
      </c>
      <c r="AG184" s="271">
        <v>0</v>
      </c>
      <c r="AH184" s="271">
        <v>0</v>
      </c>
      <c r="AI184" s="272">
        <v>0</v>
      </c>
      <c r="AJ184" s="213"/>
      <c r="AM184" s="215"/>
    </row>
    <row r="185" spans="2:39" s="214" customFormat="1">
      <c r="B185" s="238" t="s">
        <v>351</v>
      </c>
      <c r="C185" s="222" t="s">
        <v>550</v>
      </c>
      <c r="D185" s="218"/>
      <c r="E185" s="239"/>
      <c r="F185" s="313" t="str">
        <f t="shared" si="43"/>
        <v>0</v>
      </c>
      <c r="G185" s="314" t="str">
        <f t="shared" si="43"/>
        <v>0</v>
      </c>
      <c r="H185" s="314" t="str">
        <f t="shared" si="43"/>
        <v>0</v>
      </c>
      <c r="I185" s="314" t="str">
        <f t="shared" si="43"/>
        <v>0</v>
      </c>
      <c r="J185" s="314" t="str">
        <f t="shared" si="44"/>
        <v>0</v>
      </c>
      <c r="K185" s="314" t="str">
        <f t="shared" si="44"/>
        <v>0</v>
      </c>
      <c r="L185" s="314" t="str">
        <f t="shared" si="44"/>
        <v>0</v>
      </c>
      <c r="M185" s="314" t="str">
        <f t="shared" si="44"/>
        <v>0</v>
      </c>
      <c r="N185" s="314" t="str">
        <f t="shared" si="44"/>
        <v>0</v>
      </c>
      <c r="O185" s="314" t="str">
        <f t="shared" si="44"/>
        <v>0</v>
      </c>
      <c r="P185" s="314" t="str">
        <f t="shared" si="44"/>
        <v>0</v>
      </c>
      <c r="Q185" s="314" t="str">
        <f t="shared" si="44"/>
        <v>0</v>
      </c>
      <c r="R185" s="314" t="str">
        <f t="shared" si="44"/>
        <v>0</v>
      </c>
      <c r="S185" s="314" t="str">
        <f t="shared" si="44"/>
        <v>0</v>
      </c>
      <c r="T185" s="315" t="str">
        <f t="shared" si="44"/>
        <v>0</v>
      </c>
      <c r="U185" s="267">
        <v>0</v>
      </c>
      <c r="V185" s="268">
        <v>0</v>
      </c>
      <c r="W185" s="268">
        <v>0</v>
      </c>
      <c r="X185" s="268">
        <v>0</v>
      </c>
      <c r="Y185" s="268">
        <v>0</v>
      </c>
      <c r="Z185" s="268">
        <v>0</v>
      </c>
      <c r="AA185" s="268">
        <v>0</v>
      </c>
      <c r="AB185" s="268">
        <v>0</v>
      </c>
      <c r="AC185" s="268">
        <v>0</v>
      </c>
      <c r="AD185" s="268">
        <v>0</v>
      </c>
      <c r="AE185" s="268">
        <v>0</v>
      </c>
      <c r="AF185" s="268">
        <v>0</v>
      </c>
      <c r="AG185" s="268">
        <v>0</v>
      </c>
      <c r="AH185" s="268">
        <v>0</v>
      </c>
      <c r="AI185" s="269">
        <v>0</v>
      </c>
      <c r="AJ185" s="213"/>
      <c r="AM185" s="215"/>
    </row>
    <row r="186" spans="2:39" s="214" customFormat="1">
      <c r="B186" s="240" t="s">
        <v>352</v>
      </c>
      <c r="C186" s="221" t="s">
        <v>550</v>
      </c>
      <c r="D186" s="219"/>
      <c r="E186" s="241"/>
      <c r="F186" s="316" t="str">
        <f t="shared" si="43"/>
        <v>0</v>
      </c>
      <c r="G186" s="317" t="str">
        <f t="shared" si="43"/>
        <v>0</v>
      </c>
      <c r="H186" s="317" t="str">
        <f t="shared" si="43"/>
        <v>0</v>
      </c>
      <c r="I186" s="317" t="str">
        <f t="shared" si="43"/>
        <v>0</v>
      </c>
      <c r="J186" s="317" t="str">
        <f t="shared" si="44"/>
        <v>0</v>
      </c>
      <c r="K186" s="317" t="str">
        <f t="shared" si="44"/>
        <v>0</v>
      </c>
      <c r="L186" s="317" t="str">
        <f t="shared" si="44"/>
        <v>0</v>
      </c>
      <c r="M186" s="317" t="str">
        <f t="shared" si="44"/>
        <v>0</v>
      </c>
      <c r="N186" s="317" t="str">
        <f t="shared" si="44"/>
        <v>0</v>
      </c>
      <c r="O186" s="317" t="str">
        <f t="shared" si="44"/>
        <v>0</v>
      </c>
      <c r="P186" s="317" t="str">
        <f t="shared" si="44"/>
        <v>0</v>
      </c>
      <c r="Q186" s="317" t="str">
        <f t="shared" si="44"/>
        <v>0</v>
      </c>
      <c r="R186" s="317" t="str">
        <f t="shared" si="44"/>
        <v>0</v>
      </c>
      <c r="S186" s="317" t="str">
        <f t="shared" si="44"/>
        <v>0</v>
      </c>
      <c r="T186" s="318" t="str">
        <f t="shared" si="44"/>
        <v>0</v>
      </c>
      <c r="U186" s="270">
        <v>0</v>
      </c>
      <c r="V186" s="271">
        <v>0</v>
      </c>
      <c r="W186" s="271">
        <v>0</v>
      </c>
      <c r="X186" s="271">
        <v>0</v>
      </c>
      <c r="Y186" s="271">
        <v>0</v>
      </c>
      <c r="Z186" s="271">
        <v>0</v>
      </c>
      <c r="AA186" s="271">
        <v>0</v>
      </c>
      <c r="AB186" s="271">
        <v>0</v>
      </c>
      <c r="AC186" s="271">
        <v>0</v>
      </c>
      <c r="AD186" s="271">
        <v>0</v>
      </c>
      <c r="AE186" s="271">
        <v>0</v>
      </c>
      <c r="AF186" s="271">
        <v>0</v>
      </c>
      <c r="AG186" s="271">
        <v>0</v>
      </c>
      <c r="AH186" s="271">
        <v>0</v>
      </c>
      <c r="AI186" s="272">
        <v>0</v>
      </c>
      <c r="AJ186" s="213"/>
      <c r="AM186" s="215"/>
    </row>
    <row r="187" spans="2:39" s="214" customFormat="1" ht="15.75" thickBot="1">
      <c r="B187" s="242" t="s">
        <v>353</v>
      </c>
      <c r="C187" s="243" t="s">
        <v>550</v>
      </c>
      <c r="D187" s="244"/>
      <c r="E187" s="245"/>
      <c r="F187" s="319" t="str">
        <f t="shared" si="43"/>
        <v>0</v>
      </c>
      <c r="G187" s="320" t="str">
        <f t="shared" si="43"/>
        <v>0</v>
      </c>
      <c r="H187" s="320" t="str">
        <f t="shared" si="43"/>
        <v>0</v>
      </c>
      <c r="I187" s="320" t="str">
        <f t="shared" si="43"/>
        <v>0</v>
      </c>
      <c r="J187" s="320" t="str">
        <f t="shared" si="44"/>
        <v>0</v>
      </c>
      <c r="K187" s="320" t="str">
        <f t="shared" si="44"/>
        <v>0</v>
      </c>
      <c r="L187" s="320" t="str">
        <f t="shared" si="44"/>
        <v>0</v>
      </c>
      <c r="M187" s="320" t="str">
        <f t="shared" si="44"/>
        <v>0</v>
      </c>
      <c r="N187" s="320" t="str">
        <f t="shared" si="44"/>
        <v>0</v>
      </c>
      <c r="O187" s="320" t="str">
        <f t="shared" si="44"/>
        <v>0</v>
      </c>
      <c r="P187" s="320" t="str">
        <f t="shared" si="44"/>
        <v>0</v>
      </c>
      <c r="Q187" s="320" t="str">
        <f t="shared" si="44"/>
        <v>0</v>
      </c>
      <c r="R187" s="320" t="str">
        <f t="shared" si="44"/>
        <v>0</v>
      </c>
      <c r="S187" s="320" t="str">
        <f t="shared" si="44"/>
        <v>0</v>
      </c>
      <c r="T187" s="321" t="str">
        <f t="shared" si="44"/>
        <v>0</v>
      </c>
      <c r="U187" s="273">
        <v>0</v>
      </c>
      <c r="V187" s="274">
        <v>0</v>
      </c>
      <c r="W187" s="274">
        <v>0</v>
      </c>
      <c r="X187" s="274">
        <v>0</v>
      </c>
      <c r="Y187" s="274">
        <v>0</v>
      </c>
      <c r="Z187" s="274">
        <v>0</v>
      </c>
      <c r="AA187" s="274">
        <v>0</v>
      </c>
      <c r="AB187" s="274">
        <v>0</v>
      </c>
      <c r="AC187" s="274">
        <v>0</v>
      </c>
      <c r="AD187" s="274">
        <v>0</v>
      </c>
      <c r="AE187" s="274">
        <v>0</v>
      </c>
      <c r="AF187" s="274">
        <v>0</v>
      </c>
      <c r="AG187" s="274">
        <v>0</v>
      </c>
      <c r="AH187" s="274">
        <v>0</v>
      </c>
      <c r="AI187" s="275">
        <v>0</v>
      </c>
      <c r="AJ187" s="213"/>
      <c r="AM187" s="215"/>
    </row>
    <row r="188" spans="2:39" ht="15.75" thickBot="1"/>
    <row r="189" spans="2:39" ht="15.75" thickBot="1">
      <c r="F189" s="710" t="s">
        <v>564</v>
      </c>
      <c r="G189" s="711"/>
      <c r="H189" s="711"/>
      <c r="I189" s="711"/>
      <c r="J189" s="711"/>
      <c r="K189" s="711"/>
      <c r="L189" s="711"/>
      <c r="M189" s="711"/>
      <c r="N189" s="711"/>
      <c r="O189" s="711"/>
      <c r="P189" s="711"/>
      <c r="Q189" s="711"/>
      <c r="R189" s="711"/>
      <c r="S189" s="711"/>
      <c r="T189" s="712"/>
      <c r="U189" s="710" t="s">
        <v>563</v>
      </c>
      <c r="V189" s="711"/>
      <c r="W189" s="711"/>
      <c r="X189" s="711"/>
      <c r="Y189" s="711"/>
      <c r="Z189" s="711"/>
      <c r="AA189" s="711"/>
      <c r="AB189" s="711"/>
      <c r="AC189" s="711"/>
      <c r="AD189" s="711"/>
      <c r="AE189" s="711"/>
      <c r="AF189" s="711"/>
      <c r="AG189" s="711"/>
      <c r="AH189" s="711"/>
      <c r="AI189" s="712"/>
    </row>
    <row r="190" spans="2:39">
      <c r="B190" s="231"/>
      <c r="C190" s="232" t="s">
        <v>553</v>
      </c>
      <c r="D190" s="232"/>
      <c r="E190" s="233"/>
      <c r="F190" s="223">
        <v>-0.25</v>
      </c>
      <c r="G190" s="224">
        <v>-0.2</v>
      </c>
      <c r="H190" s="224">
        <v>-0.15</v>
      </c>
      <c r="I190" s="224">
        <v>-0.1</v>
      </c>
      <c r="J190" s="224">
        <v>-0.05</v>
      </c>
      <c r="K190" s="224">
        <v>-0.03</v>
      </c>
      <c r="L190" s="224">
        <v>-0.01</v>
      </c>
      <c r="M190" s="224">
        <v>0</v>
      </c>
      <c r="N190" s="224">
        <v>0.01</v>
      </c>
      <c r="O190" s="224">
        <v>0.03</v>
      </c>
      <c r="P190" s="224">
        <v>0.05</v>
      </c>
      <c r="Q190" s="224">
        <v>0.1</v>
      </c>
      <c r="R190" s="224">
        <v>0.15</v>
      </c>
      <c r="S190" s="224">
        <v>0.2</v>
      </c>
      <c r="T190" s="225">
        <v>0.25</v>
      </c>
      <c r="U190" s="253">
        <v>-0.25</v>
      </c>
      <c r="V190" s="254">
        <v>-0.2</v>
      </c>
      <c r="W190" s="254">
        <v>-0.15</v>
      </c>
      <c r="X190" s="254">
        <v>-0.1</v>
      </c>
      <c r="Y190" s="254">
        <v>-0.05</v>
      </c>
      <c r="Z190" s="254">
        <v>-0.03</v>
      </c>
      <c r="AA190" s="254">
        <v>-0.01</v>
      </c>
      <c r="AB190" s="254">
        <v>0</v>
      </c>
      <c r="AC190" s="254">
        <v>0.01</v>
      </c>
      <c r="AD190" s="254">
        <v>0.03</v>
      </c>
      <c r="AE190" s="254">
        <v>0.05</v>
      </c>
      <c r="AF190" s="254">
        <v>0.1</v>
      </c>
      <c r="AG190" s="254">
        <v>0.15</v>
      </c>
      <c r="AH190" s="254">
        <v>0.2</v>
      </c>
      <c r="AI190" s="255">
        <v>0.25</v>
      </c>
    </row>
    <row r="191" spans="2:39">
      <c r="B191" s="234" t="s">
        <v>70</v>
      </c>
      <c r="C191" s="216" t="s">
        <v>554</v>
      </c>
      <c r="D191" s="216"/>
      <c r="E191" s="235"/>
      <c r="F191" s="307" t="str">
        <f>IFERROR(IF(AND($AB191&gt;0,U191&gt;0),U191/$AB191-1,(U191-($AB191))/ABS($AB191)),"0")</f>
        <v>0</v>
      </c>
      <c r="G191" s="308" t="str">
        <f t="shared" ref="G191:T209" si="45">IFERROR(IF(AND($AB191&gt;0,V191&gt;0),V191/$AB191-1,(V191-($AB191))/ABS($AB191)),"0")</f>
        <v>0</v>
      </c>
      <c r="H191" s="308" t="str">
        <f t="shared" si="45"/>
        <v>0</v>
      </c>
      <c r="I191" s="308" t="str">
        <f t="shared" si="45"/>
        <v>0</v>
      </c>
      <c r="J191" s="308" t="str">
        <f t="shared" si="45"/>
        <v>0</v>
      </c>
      <c r="K191" s="308" t="str">
        <f t="shared" si="45"/>
        <v>0</v>
      </c>
      <c r="L191" s="308" t="str">
        <f t="shared" si="45"/>
        <v>0</v>
      </c>
      <c r="M191" s="308" t="str">
        <f t="shared" si="45"/>
        <v>0</v>
      </c>
      <c r="N191" s="308" t="str">
        <f t="shared" si="45"/>
        <v>0</v>
      </c>
      <c r="O191" s="308" t="str">
        <f t="shared" si="45"/>
        <v>0</v>
      </c>
      <c r="P191" s="308" t="str">
        <f t="shared" si="45"/>
        <v>0</v>
      </c>
      <c r="Q191" s="308" t="str">
        <f t="shared" si="45"/>
        <v>0</v>
      </c>
      <c r="R191" s="308" t="str">
        <f t="shared" si="45"/>
        <v>0</v>
      </c>
      <c r="S191" s="308" t="str">
        <f t="shared" si="45"/>
        <v>0</v>
      </c>
      <c r="T191" s="309" t="str">
        <f t="shared" si="45"/>
        <v>0</v>
      </c>
      <c r="U191" s="281" t="s">
        <v>70</v>
      </c>
      <c r="V191" s="276" t="s">
        <v>70</v>
      </c>
      <c r="W191" s="276" t="s">
        <v>70</v>
      </c>
      <c r="X191" s="276" t="s">
        <v>70</v>
      </c>
      <c r="Y191" s="276" t="s">
        <v>70</v>
      </c>
      <c r="Z191" s="276" t="s">
        <v>70</v>
      </c>
      <c r="AA191" s="276" t="s">
        <v>70</v>
      </c>
      <c r="AB191" s="276" t="s">
        <v>70</v>
      </c>
      <c r="AC191" s="276" t="s">
        <v>70</v>
      </c>
      <c r="AD191" s="276" t="s">
        <v>70</v>
      </c>
      <c r="AE191" s="276" t="s">
        <v>70</v>
      </c>
      <c r="AF191" s="276" t="s">
        <v>70</v>
      </c>
      <c r="AG191" s="276" t="s">
        <v>70</v>
      </c>
      <c r="AH191" s="276" t="s">
        <v>70</v>
      </c>
      <c r="AI191" s="277" t="s">
        <v>70</v>
      </c>
    </row>
    <row r="192" spans="2:39">
      <c r="B192" s="236" t="s">
        <v>70</v>
      </c>
      <c r="C192" s="217" t="s">
        <v>555</v>
      </c>
      <c r="D192" s="217"/>
      <c r="E192" s="237"/>
      <c r="F192" s="310" t="str">
        <f t="shared" ref="F192:I222" si="46">IFERROR(IF(AND($AB192&gt;0,U192&gt;0),U192/$AB192-1,(U192-($AB192))/ABS($AB192)),"0")</f>
        <v>0</v>
      </c>
      <c r="G192" s="311" t="str">
        <f t="shared" si="45"/>
        <v>0</v>
      </c>
      <c r="H192" s="311" t="str">
        <f t="shared" si="45"/>
        <v>0</v>
      </c>
      <c r="I192" s="311" t="str">
        <f t="shared" si="45"/>
        <v>0</v>
      </c>
      <c r="J192" s="311" t="str">
        <f t="shared" si="45"/>
        <v>0</v>
      </c>
      <c r="K192" s="311" t="str">
        <f t="shared" si="45"/>
        <v>0</v>
      </c>
      <c r="L192" s="311" t="str">
        <f t="shared" si="45"/>
        <v>0</v>
      </c>
      <c r="M192" s="311" t="str">
        <f t="shared" si="45"/>
        <v>0</v>
      </c>
      <c r="N192" s="311" t="str">
        <f t="shared" si="45"/>
        <v>0</v>
      </c>
      <c r="O192" s="311" t="str">
        <f t="shared" si="45"/>
        <v>0</v>
      </c>
      <c r="P192" s="311" t="str">
        <f t="shared" si="45"/>
        <v>0</v>
      </c>
      <c r="Q192" s="311" t="str">
        <f t="shared" si="45"/>
        <v>0</v>
      </c>
      <c r="R192" s="311" t="str">
        <f t="shared" si="45"/>
        <v>0</v>
      </c>
      <c r="S192" s="311" t="str">
        <f t="shared" si="45"/>
        <v>0</v>
      </c>
      <c r="T192" s="312" t="str">
        <f t="shared" si="45"/>
        <v>0</v>
      </c>
      <c r="U192" s="278" t="s">
        <v>70</v>
      </c>
      <c r="V192" s="279" t="s">
        <v>70</v>
      </c>
      <c r="W192" s="279" t="s">
        <v>70</v>
      </c>
      <c r="X192" s="279" t="s">
        <v>70</v>
      </c>
      <c r="Y192" s="279" t="s">
        <v>70</v>
      </c>
      <c r="Z192" s="279" t="s">
        <v>70</v>
      </c>
      <c r="AA192" s="279" t="s">
        <v>70</v>
      </c>
      <c r="AB192" s="279" t="s">
        <v>70</v>
      </c>
      <c r="AC192" s="279" t="s">
        <v>70</v>
      </c>
      <c r="AD192" s="279" t="s">
        <v>70</v>
      </c>
      <c r="AE192" s="279" t="s">
        <v>70</v>
      </c>
      <c r="AF192" s="279" t="s">
        <v>70</v>
      </c>
      <c r="AG192" s="279" t="s">
        <v>70</v>
      </c>
      <c r="AH192" s="279" t="s">
        <v>70</v>
      </c>
      <c r="AI192" s="280" t="s">
        <v>70</v>
      </c>
    </row>
    <row r="193" spans="2:39">
      <c r="B193" s="234" t="s">
        <v>70</v>
      </c>
      <c r="C193" s="216" t="s">
        <v>556</v>
      </c>
      <c r="D193" s="216"/>
      <c r="E193" s="235"/>
      <c r="F193" s="307" t="str">
        <f t="shared" si="46"/>
        <v>0</v>
      </c>
      <c r="G193" s="308" t="str">
        <f t="shared" si="45"/>
        <v>0</v>
      </c>
      <c r="H193" s="308" t="str">
        <f t="shared" si="45"/>
        <v>0</v>
      </c>
      <c r="I193" s="308" t="str">
        <f t="shared" si="45"/>
        <v>0</v>
      </c>
      <c r="J193" s="308" t="str">
        <f t="shared" si="45"/>
        <v>0</v>
      </c>
      <c r="K193" s="308" t="str">
        <f t="shared" si="45"/>
        <v>0</v>
      </c>
      <c r="L193" s="308" t="str">
        <f t="shared" si="45"/>
        <v>0</v>
      </c>
      <c r="M193" s="308" t="str">
        <f t="shared" si="45"/>
        <v>0</v>
      </c>
      <c r="N193" s="308" t="str">
        <f t="shared" si="45"/>
        <v>0</v>
      </c>
      <c r="O193" s="308" t="str">
        <f t="shared" si="45"/>
        <v>0</v>
      </c>
      <c r="P193" s="308" t="str">
        <f t="shared" si="45"/>
        <v>0</v>
      </c>
      <c r="Q193" s="308" t="str">
        <f t="shared" si="45"/>
        <v>0</v>
      </c>
      <c r="R193" s="308" t="str">
        <f t="shared" si="45"/>
        <v>0</v>
      </c>
      <c r="S193" s="308" t="str">
        <f t="shared" si="45"/>
        <v>0</v>
      </c>
      <c r="T193" s="309" t="str">
        <f t="shared" si="45"/>
        <v>0</v>
      </c>
      <c r="U193" s="281" t="s">
        <v>70</v>
      </c>
      <c r="V193" s="276" t="s">
        <v>70</v>
      </c>
      <c r="W193" s="276" t="s">
        <v>70</v>
      </c>
      <c r="X193" s="276" t="s">
        <v>70</v>
      </c>
      <c r="Y193" s="276" t="s">
        <v>70</v>
      </c>
      <c r="Z193" s="276" t="s">
        <v>70</v>
      </c>
      <c r="AA193" s="276" t="s">
        <v>70</v>
      </c>
      <c r="AB193" s="276" t="s">
        <v>70</v>
      </c>
      <c r="AC193" s="276" t="s">
        <v>70</v>
      </c>
      <c r="AD193" s="276" t="s">
        <v>70</v>
      </c>
      <c r="AE193" s="276" t="s">
        <v>70</v>
      </c>
      <c r="AF193" s="276" t="s">
        <v>70</v>
      </c>
      <c r="AG193" s="276" t="s">
        <v>70</v>
      </c>
      <c r="AH193" s="276" t="s">
        <v>70</v>
      </c>
      <c r="AI193" s="277" t="s">
        <v>70</v>
      </c>
    </row>
    <row r="194" spans="2:39" s="214" customFormat="1">
      <c r="B194" s="238" t="s">
        <v>7</v>
      </c>
      <c r="C194" s="218" t="s">
        <v>8</v>
      </c>
      <c r="D194" s="218"/>
      <c r="E194" s="239"/>
      <c r="F194" s="313" t="str">
        <f>IFERROR(IF(AND($AB194&gt;0,U194&gt;0),U194/$AB194-1,(U194-($AB194))/ABS($AB194)),"0")</f>
        <v>0</v>
      </c>
      <c r="G194" s="314" t="str">
        <f t="shared" si="45"/>
        <v>0</v>
      </c>
      <c r="H194" s="314" t="str">
        <f t="shared" si="45"/>
        <v>0</v>
      </c>
      <c r="I194" s="314" t="str">
        <f t="shared" si="45"/>
        <v>0</v>
      </c>
      <c r="J194" s="314" t="str">
        <f t="shared" si="45"/>
        <v>0</v>
      </c>
      <c r="K194" s="314" t="str">
        <f t="shared" si="45"/>
        <v>0</v>
      </c>
      <c r="L194" s="314" t="str">
        <f t="shared" si="45"/>
        <v>0</v>
      </c>
      <c r="M194" s="314" t="str">
        <f t="shared" si="45"/>
        <v>0</v>
      </c>
      <c r="N194" s="314" t="str">
        <f t="shared" si="45"/>
        <v>0</v>
      </c>
      <c r="O194" s="314" t="str">
        <f t="shared" si="45"/>
        <v>0</v>
      </c>
      <c r="P194" s="314" t="str">
        <f t="shared" si="45"/>
        <v>0</v>
      </c>
      <c r="Q194" s="314" t="str">
        <f t="shared" si="45"/>
        <v>0</v>
      </c>
      <c r="R194" s="314" t="str">
        <f t="shared" si="45"/>
        <v>0</v>
      </c>
      <c r="S194" s="314" t="str">
        <f t="shared" si="45"/>
        <v>0</v>
      </c>
      <c r="T194" s="315" t="str">
        <f t="shared" si="45"/>
        <v>0</v>
      </c>
      <c r="U194" s="282" t="s">
        <v>70</v>
      </c>
      <c r="V194" s="283" t="s">
        <v>70</v>
      </c>
      <c r="W194" s="283" t="s">
        <v>70</v>
      </c>
      <c r="X194" s="283" t="s">
        <v>70</v>
      </c>
      <c r="Y194" s="283" t="s">
        <v>70</v>
      </c>
      <c r="Z194" s="283" t="s">
        <v>70</v>
      </c>
      <c r="AA194" s="283" t="s">
        <v>70</v>
      </c>
      <c r="AB194" s="283" t="s">
        <v>70</v>
      </c>
      <c r="AC194" s="283" t="s">
        <v>70</v>
      </c>
      <c r="AD194" s="283" t="s">
        <v>70</v>
      </c>
      <c r="AE194" s="283" t="s">
        <v>70</v>
      </c>
      <c r="AF194" s="283" t="s">
        <v>70</v>
      </c>
      <c r="AG194" s="283" t="s">
        <v>70</v>
      </c>
      <c r="AH194" s="283" t="s">
        <v>70</v>
      </c>
      <c r="AI194" s="284" t="s">
        <v>70</v>
      </c>
      <c r="AJ194" s="213"/>
      <c r="AM194" s="215"/>
    </row>
    <row r="195" spans="2:39" s="214" customFormat="1">
      <c r="B195" s="240" t="s">
        <v>9</v>
      </c>
      <c r="C195" s="219" t="s">
        <v>10</v>
      </c>
      <c r="D195" s="219"/>
      <c r="E195" s="241"/>
      <c r="F195" s="316" t="str">
        <f t="shared" si="46"/>
        <v>0</v>
      </c>
      <c r="G195" s="317" t="str">
        <f t="shared" si="45"/>
        <v>0</v>
      </c>
      <c r="H195" s="317" t="str">
        <f t="shared" si="45"/>
        <v>0</v>
      </c>
      <c r="I195" s="317" t="str">
        <f t="shared" si="45"/>
        <v>0</v>
      </c>
      <c r="J195" s="317" t="str">
        <f t="shared" si="45"/>
        <v>0</v>
      </c>
      <c r="K195" s="317" t="str">
        <f t="shared" si="45"/>
        <v>0</v>
      </c>
      <c r="L195" s="317" t="str">
        <f t="shared" si="45"/>
        <v>0</v>
      </c>
      <c r="M195" s="317" t="str">
        <f t="shared" si="45"/>
        <v>0</v>
      </c>
      <c r="N195" s="317" t="str">
        <f t="shared" si="45"/>
        <v>0</v>
      </c>
      <c r="O195" s="317" t="str">
        <f t="shared" si="45"/>
        <v>0</v>
      </c>
      <c r="P195" s="317" t="str">
        <f t="shared" si="45"/>
        <v>0</v>
      </c>
      <c r="Q195" s="317" t="str">
        <f t="shared" si="45"/>
        <v>0</v>
      </c>
      <c r="R195" s="317" t="str">
        <f t="shared" si="45"/>
        <v>0</v>
      </c>
      <c r="S195" s="317" t="str">
        <f t="shared" si="45"/>
        <v>0</v>
      </c>
      <c r="T195" s="318" t="str">
        <f t="shared" si="45"/>
        <v>0</v>
      </c>
      <c r="U195" s="285" t="s">
        <v>70</v>
      </c>
      <c r="V195" s="286" t="s">
        <v>70</v>
      </c>
      <c r="W195" s="286" t="s">
        <v>70</v>
      </c>
      <c r="X195" s="286" t="s">
        <v>70</v>
      </c>
      <c r="Y195" s="286" t="s">
        <v>70</v>
      </c>
      <c r="Z195" s="286" t="s">
        <v>70</v>
      </c>
      <c r="AA195" s="286" t="s">
        <v>70</v>
      </c>
      <c r="AB195" s="286" t="s">
        <v>70</v>
      </c>
      <c r="AC195" s="286" t="s">
        <v>70</v>
      </c>
      <c r="AD195" s="286" t="s">
        <v>70</v>
      </c>
      <c r="AE195" s="286" t="s">
        <v>70</v>
      </c>
      <c r="AF195" s="286" t="s">
        <v>70</v>
      </c>
      <c r="AG195" s="286" t="s">
        <v>70</v>
      </c>
      <c r="AH195" s="286" t="s">
        <v>70</v>
      </c>
      <c r="AI195" s="287" t="s">
        <v>70</v>
      </c>
      <c r="AJ195" s="213"/>
      <c r="AM195" s="215"/>
    </row>
    <row r="196" spans="2:39" s="214" customFormat="1">
      <c r="B196" s="238" t="s">
        <v>11</v>
      </c>
      <c r="C196" s="218" t="s">
        <v>12</v>
      </c>
      <c r="D196" s="218"/>
      <c r="E196" s="239"/>
      <c r="F196" s="313" t="str">
        <f t="shared" si="46"/>
        <v>0</v>
      </c>
      <c r="G196" s="314" t="str">
        <f t="shared" si="45"/>
        <v>0</v>
      </c>
      <c r="H196" s="314" t="str">
        <f t="shared" si="45"/>
        <v>0</v>
      </c>
      <c r="I196" s="314" t="str">
        <f t="shared" si="45"/>
        <v>0</v>
      </c>
      <c r="J196" s="314" t="str">
        <f t="shared" si="45"/>
        <v>0</v>
      </c>
      <c r="K196" s="314" t="str">
        <f t="shared" si="45"/>
        <v>0</v>
      </c>
      <c r="L196" s="314" t="str">
        <f t="shared" si="45"/>
        <v>0</v>
      </c>
      <c r="M196" s="314" t="str">
        <f t="shared" si="45"/>
        <v>0</v>
      </c>
      <c r="N196" s="314" t="str">
        <f t="shared" si="45"/>
        <v>0</v>
      </c>
      <c r="O196" s="314" t="str">
        <f t="shared" si="45"/>
        <v>0</v>
      </c>
      <c r="P196" s="314" t="str">
        <f t="shared" si="45"/>
        <v>0</v>
      </c>
      <c r="Q196" s="314" t="str">
        <f t="shared" si="45"/>
        <v>0</v>
      </c>
      <c r="R196" s="314" t="str">
        <f t="shared" si="45"/>
        <v>0</v>
      </c>
      <c r="S196" s="314" t="str">
        <f t="shared" si="45"/>
        <v>0</v>
      </c>
      <c r="T196" s="315" t="str">
        <f t="shared" si="45"/>
        <v>0</v>
      </c>
      <c r="U196" s="282" t="s">
        <v>70</v>
      </c>
      <c r="V196" s="283" t="s">
        <v>70</v>
      </c>
      <c r="W196" s="283" t="s">
        <v>70</v>
      </c>
      <c r="X196" s="283" t="s">
        <v>70</v>
      </c>
      <c r="Y196" s="283" t="s">
        <v>70</v>
      </c>
      <c r="Z196" s="283" t="s">
        <v>70</v>
      </c>
      <c r="AA196" s="283" t="s">
        <v>70</v>
      </c>
      <c r="AB196" s="283" t="s">
        <v>70</v>
      </c>
      <c r="AC196" s="283" t="s">
        <v>70</v>
      </c>
      <c r="AD196" s="283" t="s">
        <v>70</v>
      </c>
      <c r="AE196" s="283" t="s">
        <v>70</v>
      </c>
      <c r="AF196" s="283" t="s">
        <v>70</v>
      </c>
      <c r="AG196" s="283" t="s">
        <v>70</v>
      </c>
      <c r="AH196" s="283" t="s">
        <v>70</v>
      </c>
      <c r="AI196" s="284" t="s">
        <v>70</v>
      </c>
      <c r="AJ196" s="213"/>
      <c r="AM196" s="215"/>
    </row>
    <row r="197" spans="2:39" s="214" customFormat="1">
      <c r="B197" s="240" t="s">
        <v>13</v>
      </c>
      <c r="C197" s="219" t="s">
        <v>401</v>
      </c>
      <c r="D197" s="219"/>
      <c r="E197" s="241"/>
      <c r="F197" s="316" t="str">
        <f t="shared" si="46"/>
        <v>0</v>
      </c>
      <c r="G197" s="317" t="str">
        <f t="shared" si="45"/>
        <v>0</v>
      </c>
      <c r="H197" s="317" t="str">
        <f t="shared" si="45"/>
        <v>0</v>
      </c>
      <c r="I197" s="317" t="str">
        <f t="shared" si="45"/>
        <v>0</v>
      </c>
      <c r="J197" s="317" t="str">
        <f t="shared" si="45"/>
        <v>0</v>
      </c>
      <c r="K197" s="317" t="str">
        <f t="shared" si="45"/>
        <v>0</v>
      </c>
      <c r="L197" s="317" t="str">
        <f t="shared" si="45"/>
        <v>0</v>
      </c>
      <c r="M197" s="317" t="str">
        <f t="shared" si="45"/>
        <v>0</v>
      </c>
      <c r="N197" s="317" t="str">
        <f t="shared" si="45"/>
        <v>0</v>
      </c>
      <c r="O197" s="317" t="str">
        <f t="shared" si="45"/>
        <v>0</v>
      </c>
      <c r="P197" s="317" t="str">
        <f t="shared" si="45"/>
        <v>0</v>
      </c>
      <c r="Q197" s="317" t="str">
        <f t="shared" si="45"/>
        <v>0</v>
      </c>
      <c r="R197" s="317" t="str">
        <f t="shared" si="45"/>
        <v>0</v>
      </c>
      <c r="S197" s="317" t="str">
        <f t="shared" si="45"/>
        <v>0</v>
      </c>
      <c r="T197" s="318" t="str">
        <f t="shared" si="45"/>
        <v>0</v>
      </c>
      <c r="U197" s="285" t="s">
        <v>70</v>
      </c>
      <c r="V197" s="286" t="s">
        <v>70</v>
      </c>
      <c r="W197" s="286" t="s">
        <v>70</v>
      </c>
      <c r="X197" s="286" t="s">
        <v>70</v>
      </c>
      <c r="Y197" s="286" t="s">
        <v>70</v>
      </c>
      <c r="Z197" s="286" t="s">
        <v>70</v>
      </c>
      <c r="AA197" s="286" t="s">
        <v>70</v>
      </c>
      <c r="AB197" s="286" t="s">
        <v>70</v>
      </c>
      <c r="AC197" s="286" t="s">
        <v>70</v>
      </c>
      <c r="AD197" s="286" t="s">
        <v>70</v>
      </c>
      <c r="AE197" s="286" t="s">
        <v>70</v>
      </c>
      <c r="AF197" s="286" t="s">
        <v>70</v>
      </c>
      <c r="AG197" s="286" t="s">
        <v>70</v>
      </c>
      <c r="AH197" s="286" t="s">
        <v>70</v>
      </c>
      <c r="AI197" s="287" t="s">
        <v>70</v>
      </c>
      <c r="AJ197" s="213"/>
      <c r="AM197" s="215"/>
    </row>
    <row r="198" spans="2:39" s="214" customFormat="1" ht="26.25">
      <c r="B198" s="238" t="s">
        <v>15</v>
      </c>
      <c r="C198" s="218" t="s">
        <v>394</v>
      </c>
      <c r="D198" s="218"/>
      <c r="E198" s="239"/>
      <c r="F198" s="313" t="str">
        <f t="shared" si="46"/>
        <v>0</v>
      </c>
      <c r="G198" s="314" t="str">
        <f t="shared" si="45"/>
        <v>0</v>
      </c>
      <c r="H198" s="314" t="str">
        <f t="shared" si="45"/>
        <v>0</v>
      </c>
      <c r="I198" s="314" t="str">
        <f t="shared" si="45"/>
        <v>0</v>
      </c>
      <c r="J198" s="314" t="str">
        <f t="shared" si="45"/>
        <v>0</v>
      </c>
      <c r="K198" s="314" t="str">
        <f t="shared" si="45"/>
        <v>0</v>
      </c>
      <c r="L198" s="314" t="str">
        <f t="shared" si="45"/>
        <v>0</v>
      </c>
      <c r="M198" s="314" t="str">
        <f t="shared" si="45"/>
        <v>0</v>
      </c>
      <c r="N198" s="314" t="str">
        <f t="shared" si="45"/>
        <v>0</v>
      </c>
      <c r="O198" s="314" t="str">
        <f t="shared" si="45"/>
        <v>0</v>
      </c>
      <c r="P198" s="314" t="str">
        <f t="shared" si="45"/>
        <v>0</v>
      </c>
      <c r="Q198" s="314" t="str">
        <f t="shared" si="45"/>
        <v>0</v>
      </c>
      <c r="R198" s="314" t="str">
        <f t="shared" si="45"/>
        <v>0</v>
      </c>
      <c r="S198" s="314" t="str">
        <f t="shared" si="45"/>
        <v>0</v>
      </c>
      <c r="T198" s="315" t="str">
        <f t="shared" si="45"/>
        <v>0</v>
      </c>
      <c r="U198" s="282" t="s">
        <v>70</v>
      </c>
      <c r="V198" s="283" t="s">
        <v>70</v>
      </c>
      <c r="W198" s="283" t="s">
        <v>70</v>
      </c>
      <c r="X198" s="283" t="s">
        <v>70</v>
      </c>
      <c r="Y198" s="283" t="s">
        <v>70</v>
      </c>
      <c r="Z198" s="283" t="s">
        <v>70</v>
      </c>
      <c r="AA198" s="283" t="s">
        <v>70</v>
      </c>
      <c r="AB198" s="283" t="s">
        <v>70</v>
      </c>
      <c r="AC198" s="283" t="s">
        <v>70</v>
      </c>
      <c r="AD198" s="283" t="s">
        <v>70</v>
      </c>
      <c r="AE198" s="283" t="s">
        <v>70</v>
      </c>
      <c r="AF198" s="283" t="s">
        <v>70</v>
      </c>
      <c r="AG198" s="283" t="s">
        <v>70</v>
      </c>
      <c r="AH198" s="283" t="s">
        <v>70</v>
      </c>
      <c r="AI198" s="284" t="s">
        <v>70</v>
      </c>
      <c r="AJ198" s="213"/>
      <c r="AM198" s="215"/>
    </row>
    <row r="199" spans="2:39" s="214" customFormat="1">
      <c r="B199" s="240" t="s">
        <v>16</v>
      </c>
      <c r="C199" s="219" t="s">
        <v>17</v>
      </c>
      <c r="D199" s="219"/>
      <c r="E199" s="241"/>
      <c r="F199" s="316" t="str">
        <f t="shared" si="46"/>
        <v>0</v>
      </c>
      <c r="G199" s="317" t="str">
        <f t="shared" si="45"/>
        <v>0</v>
      </c>
      <c r="H199" s="317" t="str">
        <f t="shared" si="45"/>
        <v>0</v>
      </c>
      <c r="I199" s="317" t="str">
        <f t="shared" si="45"/>
        <v>0</v>
      </c>
      <c r="J199" s="317" t="str">
        <f t="shared" si="45"/>
        <v>0</v>
      </c>
      <c r="K199" s="317" t="str">
        <f t="shared" si="45"/>
        <v>0</v>
      </c>
      <c r="L199" s="317" t="str">
        <f t="shared" si="45"/>
        <v>0</v>
      </c>
      <c r="M199" s="317" t="str">
        <f t="shared" si="45"/>
        <v>0</v>
      </c>
      <c r="N199" s="317" t="str">
        <f t="shared" si="45"/>
        <v>0</v>
      </c>
      <c r="O199" s="317" t="str">
        <f t="shared" si="45"/>
        <v>0</v>
      </c>
      <c r="P199" s="317" t="str">
        <f t="shared" si="45"/>
        <v>0</v>
      </c>
      <c r="Q199" s="317" t="str">
        <f t="shared" si="45"/>
        <v>0</v>
      </c>
      <c r="R199" s="317" t="str">
        <f t="shared" si="45"/>
        <v>0</v>
      </c>
      <c r="S199" s="317" t="str">
        <f t="shared" si="45"/>
        <v>0</v>
      </c>
      <c r="T199" s="318" t="str">
        <f t="shared" si="45"/>
        <v>0</v>
      </c>
      <c r="U199" s="285" t="s">
        <v>70</v>
      </c>
      <c r="V199" s="286" t="s">
        <v>70</v>
      </c>
      <c r="W199" s="286" t="s">
        <v>70</v>
      </c>
      <c r="X199" s="286" t="s">
        <v>70</v>
      </c>
      <c r="Y199" s="286" t="s">
        <v>70</v>
      </c>
      <c r="Z199" s="286" t="s">
        <v>70</v>
      </c>
      <c r="AA199" s="286" t="s">
        <v>70</v>
      </c>
      <c r="AB199" s="286" t="s">
        <v>70</v>
      </c>
      <c r="AC199" s="286" t="s">
        <v>70</v>
      </c>
      <c r="AD199" s="286" t="s">
        <v>70</v>
      </c>
      <c r="AE199" s="286" t="s">
        <v>70</v>
      </c>
      <c r="AF199" s="286" t="s">
        <v>70</v>
      </c>
      <c r="AG199" s="286" t="s">
        <v>70</v>
      </c>
      <c r="AH199" s="286" t="s">
        <v>70</v>
      </c>
      <c r="AI199" s="287" t="s">
        <v>70</v>
      </c>
      <c r="AJ199" s="213"/>
      <c r="AM199" s="215"/>
    </row>
    <row r="200" spans="2:39" s="214" customFormat="1">
      <c r="B200" s="238" t="s">
        <v>18</v>
      </c>
      <c r="C200" s="218" t="s">
        <v>300</v>
      </c>
      <c r="D200" s="218"/>
      <c r="E200" s="239"/>
      <c r="F200" s="313" t="str">
        <f t="shared" si="46"/>
        <v>0</v>
      </c>
      <c r="G200" s="314" t="str">
        <f t="shared" si="45"/>
        <v>0</v>
      </c>
      <c r="H200" s="314" t="str">
        <f t="shared" si="45"/>
        <v>0</v>
      </c>
      <c r="I200" s="314" t="str">
        <f t="shared" si="45"/>
        <v>0</v>
      </c>
      <c r="J200" s="314" t="str">
        <f t="shared" si="45"/>
        <v>0</v>
      </c>
      <c r="K200" s="314" t="str">
        <f t="shared" si="45"/>
        <v>0</v>
      </c>
      <c r="L200" s="314" t="str">
        <f t="shared" si="45"/>
        <v>0</v>
      </c>
      <c r="M200" s="314" t="str">
        <f t="shared" si="45"/>
        <v>0</v>
      </c>
      <c r="N200" s="314" t="str">
        <f t="shared" si="45"/>
        <v>0</v>
      </c>
      <c r="O200" s="314" t="str">
        <f t="shared" si="45"/>
        <v>0</v>
      </c>
      <c r="P200" s="314" t="str">
        <f t="shared" si="45"/>
        <v>0</v>
      </c>
      <c r="Q200" s="314" t="str">
        <f t="shared" si="45"/>
        <v>0</v>
      </c>
      <c r="R200" s="314" t="str">
        <f t="shared" si="45"/>
        <v>0</v>
      </c>
      <c r="S200" s="314" t="str">
        <f t="shared" si="45"/>
        <v>0</v>
      </c>
      <c r="T200" s="315" t="str">
        <f t="shared" si="45"/>
        <v>0</v>
      </c>
      <c r="U200" s="282" t="s">
        <v>70</v>
      </c>
      <c r="V200" s="283" t="s">
        <v>70</v>
      </c>
      <c r="W200" s="283" t="s">
        <v>70</v>
      </c>
      <c r="X200" s="283" t="s">
        <v>70</v>
      </c>
      <c r="Y200" s="283" t="s">
        <v>70</v>
      </c>
      <c r="Z200" s="283" t="s">
        <v>70</v>
      </c>
      <c r="AA200" s="283" t="s">
        <v>70</v>
      </c>
      <c r="AB200" s="283" t="s">
        <v>70</v>
      </c>
      <c r="AC200" s="283" t="s">
        <v>70</v>
      </c>
      <c r="AD200" s="283" t="s">
        <v>70</v>
      </c>
      <c r="AE200" s="283" t="s">
        <v>70</v>
      </c>
      <c r="AF200" s="283" t="s">
        <v>70</v>
      </c>
      <c r="AG200" s="283" t="s">
        <v>70</v>
      </c>
      <c r="AH200" s="283" t="s">
        <v>70</v>
      </c>
      <c r="AI200" s="284" t="s">
        <v>70</v>
      </c>
      <c r="AJ200" s="213"/>
      <c r="AM200" s="215"/>
    </row>
    <row r="201" spans="2:39" s="214" customFormat="1">
      <c r="B201" s="240" t="s">
        <v>301</v>
      </c>
      <c r="C201" s="219" t="s">
        <v>19</v>
      </c>
      <c r="D201" s="219"/>
      <c r="E201" s="241"/>
      <c r="F201" s="316" t="str">
        <f t="shared" si="46"/>
        <v>0</v>
      </c>
      <c r="G201" s="317" t="str">
        <f t="shared" si="45"/>
        <v>0</v>
      </c>
      <c r="H201" s="317" t="str">
        <f t="shared" si="45"/>
        <v>0</v>
      </c>
      <c r="I201" s="317" t="str">
        <f t="shared" si="45"/>
        <v>0</v>
      </c>
      <c r="J201" s="317" t="str">
        <f t="shared" si="45"/>
        <v>0</v>
      </c>
      <c r="K201" s="317" t="str">
        <f t="shared" si="45"/>
        <v>0</v>
      </c>
      <c r="L201" s="317" t="str">
        <f t="shared" si="45"/>
        <v>0</v>
      </c>
      <c r="M201" s="317" t="str">
        <f t="shared" si="45"/>
        <v>0</v>
      </c>
      <c r="N201" s="317" t="str">
        <f t="shared" si="45"/>
        <v>0</v>
      </c>
      <c r="O201" s="317" t="str">
        <f t="shared" si="45"/>
        <v>0</v>
      </c>
      <c r="P201" s="317" t="str">
        <f t="shared" si="45"/>
        <v>0</v>
      </c>
      <c r="Q201" s="317" t="str">
        <f t="shared" si="45"/>
        <v>0</v>
      </c>
      <c r="R201" s="317" t="str">
        <f t="shared" si="45"/>
        <v>0</v>
      </c>
      <c r="S201" s="317" t="str">
        <f t="shared" si="45"/>
        <v>0</v>
      </c>
      <c r="T201" s="318" t="str">
        <f t="shared" si="45"/>
        <v>0</v>
      </c>
      <c r="U201" s="285" t="s">
        <v>70</v>
      </c>
      <c r="V201" s="286" t="s">
        <v>70</v>
      </c>
      <c r="W201" s="286" t="s">
        <v>70</v>
      </c>
      <c r="X201" s="286" t="s">
        <v>70</v>
      </c>
      <c r="Y201" s="286" t="s">
        <v>70</v>
      </c>
      <c r="Z201" s="286" t="s">
        <v>70</v>
      </c>
      <c r="AA201" s="286" t="s">
        <v>70</v>
      </c>
      <c r="AB201" s="286" t="s">
        <v>70</v>
      </c>
      <c r="AC201" s="286" t="s">
        <v>70</v>
      </c>
      <c r="AD201" s="286" t="s">
        <v>70</v>
      </c>
      <c r="AE201" s="286" t="s">
        <v>70</v>
      </c>
      <c r="AF201" s="286" t="s">
        <v>70</v>
      </c>
      <c r="AG201" s="286" t="s">
        <v>70</v>
      </c>
      <c r="AH201" s="286" t="s">
        <v>70</v>
      </c>
      <c r="AI201" s="287" t="s">
        <v>70</v>
      </c>
      <c r="AJ201" s="213"/>
      <c r="AM201" s="215"/>
    </row>
    <row r="202" spans="2:39" s="214" customFormat="1">
      <c r="B202" s="238" t="s">
        <v>20</v>
      </c>
      <c r="C202" s="218" t="s">
        <v>27</v>
      </c>
      <c r="D202" s="218"/>
      <c r="E202" s="239"/>
      <c r="F202" s="313" t="str">
        <f t="shared" si="46"/>
        <v>0</v>
      </c>
      <c r="G202" s="314" t="str">
        <f t="shared" si="45"/>
        <v>0</v>
      </c>
      <c r="H202" s="314" t="str">
        <f t="shared" si="45"/>
        <v>0</v>
      </c>
      <c r="I202" s="314" t="str">
        <f t="shared" si="45"/>
        <v>0</v>
      </c>
      <c r="J202" s="314" t="str">
        <f t="shared" si="45"/>
        <v>0</v>
      </c>
      <c r="K202" s="314" t="str">
        <f t="shared" si="45"/>
        <v>0</v>
      </c>
      <c r="L202" s="314" t="str">
        <f t="shared" si="45"/>
        <v>0</v>
      </c>
      <c r="M202" s="314" t="str">
        <f t="shared" si="45"/>
        <v>0</v>
      </c>
      <c r="N202" s="314" t="str">
        <f t="shared" si="45"/>
        <v>0</v>
      </c>
      <c r="O202" s="314" t="str">
        <f t="shared" si="45"/>
        <v>0</v>
      </c>
      <c r="P202" s="314" t="str">
        <f t="shared" si="45"/>
        <v>0</v>
      </c>
      <c r="Q202" s="314" t="str">
        <f t="shared" si="45"/>
        <v>0</v>
      </c>
      <c r="R202" s="314" t="str">
        <f t="shared" si="45"/>
        <v>0</v>
      </c>
      <c r="S202" s="314" t="str">
        <f t="shared" si="45"/>
        <v>0</v>
      </c>
      <c r="T202" s="315" t="str">
        <f t="shared" si="45"/>
        <v>0</v>
      </c>
      <c r="U202" s="282" t="s">
        <v>70</v>
      </c>
      <c r="V202" s="283" t="s">
        <v>70</v>
      </c>
      <c r="W202" s="283" t="s">
        <v>70</v>
      </c>
      <c r="X202" s="283" t="s">
        <v>70</v>
      </c>
      <c r="Y202" s="283" t="s">
        <v>70</v>
      </c>
      <c r="Z202" s="283" t="s">
        <v>70</v>
      </c>
      <c r="AA202" s="283" t="s">
        <v>70</v>
      </c>
      <c r="AB202" s="283" t="s">
        <v>70</v>
      </c>
      <c r="AC202" s="283" t="s">
        <v>70</v>
      </c>
      <c r="AD202" s="283" t="s">
        <v>70</v>
      </c>
      <c r="AE202" s="283" t="s">
        <v>70</v>
      </c>
      <c r="AF202" s="283" t="s">
        <v>70</v>
      </c>
      <c r="AG202" s="283" t="s">
        <v>70</v>
      </c>
      <c r="AH202" s="283" t="s">
        <v>70</v>
      </c>
      <c r="AI202" s="284" t="s">
        <v>70</v>
      </c>
      <c r="AJ202" s="213"/>
      <c r="AM202" s="215"/>
    </row>
    <row r="203" spans="2:39" s="214" customFormat="1">
      <c r="B203" s="240" t="s">
        <v>22</v>
      </c>
      <c r="C203" s="219" t="s">
        <v>30</v>
      </c>
      <c r="D203" s="219"/>
      <c r="E203" s="241"/>
      <c r="F203" s="316" t="str">
        <f t="shared" si="46"/>
        <v>0</v>
      </c>
      <c r="G203" s="317" t="str">
        <f t="shared" si="45"/>
        <v>0</v>
      </c>
      <c r="H203" s="317" t="str">
        <f t="shared" si="45"/>
        <v>0</v>
      </c>
      <c r="I203" s="317" t="str">
        <f t="shared" si="45"/>
        <v>0</v>
      </c>
      <c r="J203" s="317" t="str">
        <f t="shared" si="45"/>
        <v>0</v>
      </c>
      <c r="K203" s="317" t="str">
        <f t="shared" si="45"/>
        <v>0</v>
      </c>
      <c r="L203" s="317" t="str">
        <f t="shared" si="45"/>
        <v>0</v>
      </c>
      <c r="M203" s="317" t="str">
        <f t="shared" si="45"/>
        <v>0</v>
      </c>
      <c r="N203" s="317" t="str">
        <f t="shared" si="45"/>
        <v>0</v>
      </c>
      <c r="O203" s="317" t="str">
        <f t="shared" si="45"/>
        <v>0</v>
      </c>
      <c r="P203" s="317" t="str">
        <f t="shared" si="45"/>
        <v>0</v>
      </c>
      <c r="Q203" s="317" t="str">
        <f t="shared" si="45"/>
        <v>0</v>
      </c>
      <c r="R203" s="317" t="str">
        <f t="shared" si="45"/>
        <v>0</v>
      </c>
      <c r="S203" s="317" t="str">
        <f t="shared" si="45"/>
        <v>0</v>
      </c>
      <c r="T203" s="318" t="str">
        <f t="shared" si="45"/>
        <v>0</v>
      </c>
      <c r="U203" s="285" t="s">
        <v>70</v>
      </c>
      <c r="V203" s="286" t="s">
        <v>70</v>
      </c>
      <c r="W203" s="286" t="s">
        <v>70</v>
      </c>
      <c r="X203" s="286" t="s">
        <v>70</v>
      </c>
      <c r="Y203" s="286" t="s">
        <v>70</v>
      </c>
      <c r="Z203" s="286" t="s">
        <v>70</v>
      </c>
      <c r="AA203" s="286" t="s">
        <v>70</v>
      </c>
      <c r="AB203" s="286" t="s">
        <v>70</v>
      </c>
      <c r="AC203" s="286" t="s">
        <v>70</v>
      </c>
      <c r="AD203" s="286" t="s">
        <v>70</v>
      </c>
      <c r="AE203" s="286" t="s">
        <v>70</v>
      </c>
      <c r="AF203" s="286" t="s">
        <v>70</v>
      </c>
      <c r="AG203" s="286" t="s">
        <v>70</v>
      </c>
      <c r="AH203" s="286" t="s">
        <v>70</v>
      </c>
      <c r="AI203" s="287" t="s">
        <v>70</v>
      </c>
      <c r="AJ203" s="213"/>
      <c r="AM203" s="215"/>
    </row>
    <row r="204" spans="2:39" s="214" customFormat="1">
      <c r="B204" s="238" t="s">
        <v>23</v>
      </c>
      <c r="C204" s="218" t="s">
        <v>31</v>
      </c>
      <c r="D204" s="218"/>
      <c r="E204" s="239"/>
      <c r="F204" s="313" t="str">
        <f t="shared" si="46"/>
        <v>0</v>
      </c>
      <c r="G204" s="314" t="str">
        <f t="shared" si="45"/>
        <v>0</v>
      </c>
      <c r="H204" s="314" t="str">
        <f t="shared" si="45"/>
        <v>0</v>
      </c>
      <c r="I204" s="314" t="str">
        <f t="shared" si="45"/>
        <v>0</v>
      </c>
      <c r="J204" s="314" t="str">
        <f t="shared" si="45"/>
        <v>0</v>
      </c>
      <c r="K204" s="314" t="str">
        <f t="shared" si="45"/>
        <v>0</v>
      </c>
      <c r="L204" s="314" t="str">
        <f t="shared" si="45"/>
        <v>0</v>
      </c>
      <c r="M204" s="314" t="str">
        <f t="shared" si="45"/>
        <v>0</v>
      </c>
      <c r="N204" s="314" t="str">
        <f t="shared" si="45"/>
        <v>0</v>
      </c>
      <c r="O204" s="314" t="str">
        <f t="shared" si="45"/>
        <v>0</v>
      </c>
      <c r="P204" s="314" t="str">
        <f t="shared" si="45"/>
        <v>0</v>
      </c>
      <c r="Q204" s="314" t="str">
        <f t="shared" si="45"/>
        <v>0</v>
      </c>
      <c r="R204" s="314" t="str">
        <f t="shared" si="45"/>
        <v>0</v>
      </c>
      <c r="S204" s="314" t="str">
        <f t="shared" si="45"/>
        <v>0</v>
      </c>
      <c r="T204" s="315" t="str">
        <f t="shared" si="45"/>
        <v>0</v>
      </c>
      <c r="U204" s="282" t="s">
        <v>70</v>
      </c>
      <c r="V204" s="283" t="s">
        <v>70</v>
      </c>
      <c r="W204" s="283" t="s">
        <v>70</v>
      </c>
      <c r="X204" s="283" t="s">
        <v>70</v>
      </c>
      <c r="Y204" s="283" t="s">
        <v>70</v>
      </c>
      <c r="Z204" s="283" t="s">
        <v>70</v>
      </c>
      <c r="AA204" s="283" t="s">
        <v>70</v>
      </c>
      <c r="AB204" s="283" t="s">
        <v>70</v>
      </c>
      <c r="AC204" s="283" t="s">
        <v>70</v>
      </c>
      <c r="AD204" s="283" t="s">
        <v>70</v>
      </c>
      <c r="AE204" s="283" t="s">
        <v>70</v>
      </c>
      <c r="AF204" s="283" t="s">
        <v>70</v>
      </c>
      <c r="AG204" s="283" t="s">
        <v>70</v>
      </c>
      <c r="AH204" s="283" t="s">
        <v>70</v>
      </c>
      <c r="AI204" s="284" t="s">
        <v>70</v>
      </c>
      <c r="AJ204" s="213"/>
      <c r="AM204" s="215"/>
    </row>
    <row r="205" spans="2:39" s="214" customFormat="1">
      <c r="B205" s="240" t="s">
        <v>24</v>
      </c>
      <c r="C205" s="219" t="s">
        <v>302</v>
      </c>
      <c r="D205" s="219"/>
      <c r="E205" s="241"/>
      <c r="F205" s="316" t="str">
        <f t="shared" si="46"/>
        <v>0</v>
      </c>
      <c r="G205" s="317" t="str">
        <f t="shared" si="45"/>
        <v>0</v>
      </c>
      <c r="H205" s="317" t="str">
        <f t="shared" si="45"/>
        <v>0</v>
      </c>
      <c r="I205" s="317" t="str">
        <f t="shared" si="45"/>
        <v>0</v>
      </c>
      <c r="J205" s="317" t="str">
        <f t="shared" si="45"/>
        <v>0</v>
      </c>
      <c r="K205" s="317" t="str">
        <f t="shared" si="45"/>
        <v>0</v>
      </c>
      <c r="L205" s="317" t="str">
        <f t="shared" si="45"/>
        <v>0</v>
      </c>
      <c r="M205" s="317" t="str">
        <f t="shared" si="45"/>
        <v>0</v>
      </c>
      <c r="N205" s="317" t="str">
        <f t="shared" si="45"/>
        <v>0</v>
      </c>
      <c r="O205" s="317" t="str">
        <f t="shared" si="45"/>
        <v>0</v>
      </c>
      <c r="P205" s="317" t="str">
        <f t="shared" si="45"/>
        <v>0</v>
      </c>
      <c r="Q205" s="317" t="str">
        <f t="shared" si="45"/>
        <v>0</v>
      </c>
      <c r="R205" s="317" t="str">
        <f t="shared" si="45"/>
        <v>0</v>
      </c>
      <c r="S205" s="317" t="str">
        <f t="shared" si="45"/>
        <v>0</v>
      </c>
      <c r="T205" s="318" t="str">
        <f t="shared" si="45"/>
        <v>0</v>
      </c>
      <c r="U205" s="285" t="s">
        <v>70</v>
      </c>
      <c r="V205" s="286" t="s">
        <v>70</v>
      </c>
      <c r="W205" s="286" t="s">
        <v>70</v>
      </c>
      <c r="X205" s="286" t="s">
        <v>70</v>
      </c>
      <c r="Y205" s="286" t="s">
        <v>70</v>
      </c>
      <c r="Z205" s="286" t="s">
        <v>70</v>
      </c>
      <c r="AA205" s="286" t="s">
        <v>70</v>
      </c>
      <c r="AB205" s="286" t="s">
        <v>70</v>
      </c>
      <c r="AC205" s="286" t="s">
        <v>70</v>
      </c>
      <c r="AD205" s="286" t="s">
        <v>70</v>
      </c>
      <c r="AE205" s="286" t="s">
        <v>70</v>
      </c>
      <c r="AF205" s="286" t="s">
        <v>70</v>
      </c>
      <c r="AG205" s="286" t="s">
        <v>70</v>
      </c>
      <c r="AH205" s="286" t="s">
        <v>70</v>
      </c>
      <c r="AI205" s="287" t="s">
        <v>70</v>
      </c>
      <c r="AJ205" s="213"/>
      <c r="AM205" s="215"/>
    </row>
    <row r="206" spans="2:39" s="214" customFormat="1">
      <c r="B206" s="238" t="s">
        <v>305</v>
      </c>
      <c r="C206" s="218" t="s">
        <v>35</v>
      </c>
      <c r="D206" s="218"/>
      <c r="E206" s="239"/>
      <c r="F206" s="313" t="str">
        <f t="shared" si="46"/>
        <v>0</v>
      </c>
      <c r="G206" s="314" t="str">
        <f t="shared" si="45"/>
        <v>0</v>
      </c>
      <c r="H206" s="314" t="str">
        <f t="shared" si="45"/>
        <v>0</v>
      </c>
      <c r="I206" s="314" t="str">
        <f t="shared" si="45"/>
        <v>0</v>
      </c>
      <c r="J206" s="314" t="str">
        <f t="shared" si="45"/>
        <v>0</v>
      </c>
      <c r="K206" s="314" t="str">
        <f t="shared" si="45"/>
        <v>0</v>
      </c>
      <c r="L206" s="314" t="str">
        <f t="shared" si="45"/>
        <v>0</v>
      </c>
      <c r="M206" s="314" t="str">
        <f t="shared" si="45"/>
        <v>0</v>
      </c>
      <c r="N206" s="314" t="str">
        <f t="shared" si="45"/>
        <v>0</v>
      </c>
      <c r="O206" s="314" t="str">
        <f t="shared" si="45"/>
        <v>0</v>
      </c>
      <c r="P206" s="314" t="str">
        <f t="shared" si="45"/>
        <v>0</v>
      </c>
      <c r="Q206" s="314" t="str">
        <f t="shared" si="45"/>
        <v>0</v>
      </c>
      <c r="R206" s="314" t="str">
        <f t="shared" si="45"/>
        <v>0</v>
      </c>
      <c r="S206" s="314" t="str">
        <f t="shared" si="45"/>
        <v>0</v>
      </c>
      <c r="T206" s="315" t="str">
        <f t="shared" si="45"/>
        <v>0</v>
      </c>
      <c r="U206" s="282" t="s">
        <v>70</v>
      </c>
      <c r="V206" s="283" t="s">
        <v>70</v>
      </c>
      <c r="W206" s="283" t="s">
        <v>70</v>
      </c>
      <c r="X206" s="283" t="s">
        <v>70</v>
      </c>
      <c r="Y206" s="283" t="s">
        <v>70</v>
      </c>
      <c r="Z206" s="283" t="s">
        <v>70</v>
      </c>
      <c r="AA206" s="283" t="s">
        <v>70</v>
      </c>
      <c r="AB206" s="283" t="s">
        <v>70</v>
      </c>
      <c r="AC206" s="283" t="s">
        <v>70</v>
      </c>
      <c r="AD206" s="283" t="s">
        <v>70</v>
      </c>
      <c r="AE206" s="283" t="s">
        <v>70</v>
      </c>
      <c r="AF206" s="283" t="s">
        <v>70</v>
      </c>
      <c r="AG206" s="283" t="s">
        <v>70</v>
      </c>
      <c r="AH206" s="283" t="s">
        <v>70</v>
      </c>
      <c r="AI206" s="284" t="s">
        <v>70</v>
      </c>
      <c r="AJ206" s="213"/>
      <c r="AM206" s="215"/>
    </row>
    <row r="207" spans="2:39" s="214" customFormat="1">
      <c r="B207" s="240" t="s">
        <v>306</v>
      </c>
      <c r="C207" s="219" t="s">
        <v>37</v>
      </c>
      <c r="D207" s="219"/>
      <c r="E207" s="241"/>
      <c r="F207" s="316" t="str">
        <f t="shared" si="46"/>
        <v>0</v>
      </c>
      <c r="G207" s="317" t="str">
        <f t="shared" si="45"/>
        <v>0</v>
      </c>
      <c r="H207" s="317" t="str">
        <f t="shared" si="45"/>
        <v>0</v>
      </c>
      <c r="I207" s="317" t="str">
        <f t="shared" si="45"/>
        <v>0</v>
      </c>
      <c r="J207" s="317" t="str">
        <f t="shared" si="45"/>
        <v>0</v>
      </c>
      <c r="K207" s="317" t="str">
        <f t="shared" si="45"/>
        <v>0</v>
      </c>
      <c r="L207" s="317" t="str">
        <f t="shared" si="45"/>
        <v>0</v>
      </c>
      <c r="M207" s="317" t="str">
        <f t="shared" si="45"/>
        <v>0</v>
      </c>
      <c r="N207" s="317" t="str">
        <f t="shared" si="45"/>
        <v>0</v>
      </c>
      <c r="O207" s="317" t="str">
        <f t="shared" si="45"/>
        <v>0</v>
      </c>
      <c r="P207" s="317" t="str">
        <f t="shared" si="45"/>
        <v>0</v>
      </c>
      <c r="Q207" s="317" t="str">
        <f t="shared" si="45"/>
        <v>0</v>
      </c>
      <c r="R207" s="317" t="str">
        <f t="shared" si="45"/>
        <v>0</v>
      </c>
      <c r="S207" s="317" t="str">
        <f t="shared" si="45"/>
        <v>0</v>
      </c>
      <c r="T207" s="318" t="str">
        <f t="shared" si="45"/>
        <v>0</v>
      </c>
      <c r="U207" s="285" t="s">
        <v>70</v>
      </c>
      <c r="V207" s="286" t="s">
        <v>70</v>
      </c>
      <c r="W207" s="286" t="s">
        <v>70</v>
      </c>
      <c r="X207" s="286" t="s">
        <v>70</v>
      </c>
      <c r="Y207" s="286" t="s">
        <v>70</v>
      </c>
      <c r="Z207" s="286" t="s">
        <v>70</v>
      </c>
      <c r="AA207" s="286" t="s">
        <v>70</v>
      </c>
      <c r="AB207" s="286" t="s">
        <v>70</v>
      </c>
      <c r="AC207" s="286" t="s">
        <v>70</v>
      </c>
      <c r="AD207" s="286" t="s">
        <v>70</v>
      </c>
      <c r="AE207" s="286" t="s">
        <v>70</v>
      </c>
      <c r="AF207" s="286" t="s">
        <v>70</v>
      </c>
      <c r="AG207" s="286" t="s">
        <v>70</v>
      </c>
      <c r="AH207" s="286" t="s">
        <v>70</v>
      </c>
      <c r="AI207" s="287" t="s">
        <v>70</v>
      </c>
      <c r="AJ207" s="213"/>
      <c r="AM207" s="215"/>
    </row>
    <row r="208" spans="2:39" s="214" customFormat="1">
      <c r="B208" s="238" t="s">
        <v>307</v>
      </c>
      <c r="C208" s="218" t="s">
        <v>39</v>
      </c>
      <c r="D208" s="218"/>
      <c r="E208" s="239"/>
      <c r="F208" s="313" t="str">
        <f t="shared" si="46"/>
        <v>0</v>
      </c>
      <c r="G208" s="314" t="str">
        <f t="shared" si="45"/>
        <v>0</v>
      </c>
      <c r="H208" s="314" t="str">
        <f t="shared" si="45"/>
        <v>0</v>
      </c>
      <c r="I208" s="314" t="str">
        <f t="shared" si="45"/>
        <v>0</v>
      </c>
      <c r="J208" s="314" t="str">
        <f t="shared" si="45"/>
        <v>0</v>
      </c>
      <c r="K208" s="314" t="str">
        <f t="shared" si="45"/>
        <v>0</v>
      </c>
      <c r="L208" s="314" t="str">
        <f t="shared" si="45"/>
        <v>0</v>
      </c>
      <c r="M208" s="314" t="str">
        <f t="shared" si="45"/>
        <v>0</v>
      </c>
      <c r="N208" s="314" t="str">
        <f t="shared" si="45"/>
        <v>0</v>
      </c>
      <c r="O208" s="314" t="str">
        <f t="shared" si="45"/>
        <v>0</v>
      </c>
      <c r="P208" s="314" t="str">
        <f t="shared" si="45"/>
        <v>0</v>
      </c>
      <c r="Q208" s="314" t="str">
        <f t="shared" si="45"/>
        <v>0</v>
      </c>
      <c r="R208" s="314" t="str">
        <f t="shared" si="45"/>
        <v>0</v>
      </c>
      <c r="S208" s="314" t="str">
        <f t="shared" si="45"/>
        <v>0</v>
      </c>
      <c r="T208" s="315" t="str">
        <f t="shared" si="45"/>
        <v>0</v>
      </c>
      <c r="U208" s="282" t="s">
        <v>70</v>
      </c>
      <c r="V208" s="283" t="s">
        <v>70</v>
      </c>
      <c r="W208" s="283" t="s">
        <v>70</v>
      </c>
      <c r="X208" s="283" t="s">
        <v>70</v>
      </c>
      <c r="Y208" s="283" t="s">
        <v>70</v>
      </c>
      <c r="Z208" s="283" t="s">
        <v>70</v>
      </c>
      <c r="AA208" s="283" t="s">
        <v>70</v>
      </c>
      <c r="AB208" s="283" t="s">
        <v>70</v>
      </c>
      <c r="AC208" s="283" t="s">
        <v>70</v>
      </c>
      <c r="AD208" s="283" t="s">
        <v>70</v>
      </c>
      <c r="AE208" s="283" t="s">
        <v>70</v>
      </c>
      <c r="AF208" s="283" t="s">
        <v>70</v>
      </c>
      <c r="AG208" s="283" t="s">
        <v>70</v>
      </c>
      <c r="AH208" s="283" t="s">
        <v>70</v>
      </c>
      <c r="AI208" s="284" t="s">
        <v>70</v>
      </c>
      <c r="AJ208" s="213"/>
      <c r="AM208" s="215"/>
    </row>
    <row r="209" spans="2:39" s="214" customFormat="1">
      <c r="B209" s="240" t="s">
        <v>308</v>
      </c>
      <c r="C209" s="219" t="s">
        <v>309</v>
      </c>
      <c r="D209" s="219"/>
      <c r="E209" s="241"/>
      <c r="F209" s="316" t="str">
        <f t="shared" si="46"/>
        <v>0</v>
      </c>
      <c r="G209" s="317" t="str">
        <f t="shared" si="45"/>
        <v>0</v>
      </c>
      <c r="H209" s="317" t="str">
        <f t="shared" si="45"/>
        <v>0</v>
      </c>
      <c r="I209" s="317" t="str">
        <f t="shared" si="45"/>
        <v>0</v>
      </c>
      <c r="J209" s="317" t="str">
        <f t="shared" ref="J209:T222" si="47">IFERROR(IF(AND($AB209&gt;0,Y209&gt;0),Y209/$AB209-1,(Y209-($AB209))/ABS($AB209)),"0")</f>
        <v>0</v>
      </c>
      <c r="K209" s="317" t="str">
        <f t="shared" si="47"/>
        <v>0</v>
      </c>
      <c r="L209" s="317" t="str">
        <f t="shared" si="47"/>
        <v>0</v>
      </c>
      <c r="M209" s="317" t="str">
        <f t="shared" si="47"/>
        <v>0</v>
      </c>
      <c r="N209" s="317" t="str">
        <f t="shared" si="47"/>
        <v>0</v>
      </c>
      <c r="O209" s="317" t="str">
        <f t="shared" si="47"/>
        <v>0</v>
      </c>
      <c r="P209" s="317" t="str">
        <f t="shared" si="47"/>
        <v>0</v>
      </c>
      <c r="Q209" s="317" t="str">
        <f t="shared" si="47"/>
        <v>0</v>
      </c>
      <c r="R209" s="317" t="str">
        <f t="shared" si="47"/>
        <v>0</v>
      </c>
      <c r="S209" s="317" t="str">
        <f t="shared" si="47"/>
        <v>0</v>
      </c>
      <c r="T209" s="318" t="str">
        <f t="shared" si="47"/>
        <v>0</v>
      </c>
      <c r="U209" s="285" t="s">
        <v>70</v>
      </c>
      <c r="V209" s="286" t="s">
        <v>70</v>
      </c>
      <c r="W209" s="286" t="s">
        <v>70</v>
      </c>
      <c r="X209" s="286" t="s">
        <v>70</v>
      </c>
      <c r="Y209" s="286" t="s">
        <v>70</v>
      </c>
      <c r="Z209" s="286" t="s">
        <v>70</v>
      </c>
      <c r="AA209" s="286" t="s">
        <v>70</v>
      </c>
      <c r="AB209" s="286" t="s">
        <v>70</v>
      </c>
      <c r="AC209" s="286" t="s">
        <v>70</v>
      </c>
      <c r="AD209" s="286" t="s">
        <v>70</v>
      </c>
      <c r="AE209" s="286" t="s">
        <v>70</v>
      </c>
      <c r="AF209" s="286" t="s">
        <v>70</v>
      </c>
      <c r="AG209" s="286" t="s">
        <v>70</v>
      </c>
      <c r="AH209" s="286" t="s">
        <v>70</v>
      </c>
      <c r="AI209" s="287" t="s">
        <v>70</v>
      </c>
      <c r="AJ209" s="213"/>
      <c r="AM209" s="215"/>
    </row>
    <row r="210" spans="2:39" s="214" customFormat="1">
      <c r="B210" s="238" t="s">
        <v>310</v>
      </c>
      <c r="C210" s="218" t="s">
        <v>47</v>
      </c>
      <c r="D210" s="218"/>
      <c r="E210" s="239"/>
      <c r="F210" s="313" t="str">
        <f t="shared" si="46"/>
        <v>0</v>
      </c>
      <c r="G210" s="314" t="str">
        <f t="shared" si="46"/>
        <v>0</v>
      </c>
      <c r="H210" s="314" t="str">
        <f t="shared" si="46"/>
        <v>0</v>
      </c>
      <c r="I210" s="314" t="str">
        <f t="shared" si="46"/>
        <v>0</v>
      </c>
      <c r="J210" s="314" t="str">
        <f t="shared" si="47"/>
        <v>0</v>
      </c>
      <c r="K210" s="314" t="str">
        <f t="shared" si="47"/>
        <v>0</v>
      </c>
      <c r="L210" s="314" t="str">
        <f t="shared" si="47"/>
        <v>0</v>
      </c>
      <c r="M210" s="314" t="str">
        <f t="shared" si="47"/>
        <v>0</v>
      </c>
      <c r="N210" s="314" t="str">
        <f t="shared" si="47"/>
        <v>0</v>
      </c>
      <c r="O210" s="314" t="str">
        <f t="shared" si="47"/>
        <v>0</v>
      </c>
      <c r="P210" s="314" t="str">
        <f t="shared" si="47"/>
        <v>0</v>
      </c>
      <c r="Q210" s="314" t="str">
        <f t="shared" si="47"/>
        <v>0</v>
      </c>
      <c r="R210" s="314" t="str">
        <f t="shared" si="47"/>
        <v>0</v>
      </c>
      <c r="S210" s="314" t="str">
        <f t="shared" si="47"/>
        <v>0</v>
      </c>
      <c r="T210" s="315" t="str">
        <f t="shared" si="47"/>
        <v>0</v>
      </c>
      <c r="U210" s="282" t="s">
        <v>70</v>
      </c>
      <c r="V210" s="283" t="s">
        <v>70</v>
      </c>
      <c r="W210" s="283" t="s">
        <v>70</v>
      </c>
      <c r="X210" s="283" t="s">
        <v>70</v>
      </c>
      <c r="Y210" s="283" t="s">
        <v>70</v>
      </c>
      <c r="Z210" s="283" t="s">
        <v>70</v>
      </c>
      <c r="AA210" s="283" t="s">
        <v>70</v>
      </c>
      <c r="AB210" s="283" t="s">
        <v>70</v>
      </c>
      <c r="AC210" s="283" t="s">
        <v>70</v>
      </c>
      <c r="AD210" s="283" t="s">
        <v>70</v>
      </c>
      <c r="AE210" s="283" t="s">
        <v>70</v>
      </c>
      <c r="AF210" s="283" t="s">
        <v>70</v>
      </c>
      <c r="AG210" s="283" t="s">
        <v>70</v>
      </c>
      <c r="AH210" s="283" t="s">
        <v>70</v>
      </c>
      <c r="AI210" s="284" t="s">
        <v>70</v>
      </c>
      <c r="AJ210" s="213"/>
      <c r="AM210" s="215"/>
    </row>
    <row r="211" spans="2:39" s="214" customFormat="1">
      <c r="B211" s="240" t="s">
        <v>311</v>
      </c>
      <c r="C211" s="219" t="s">
        <v>45</v>
      </c>
      <c r="D211" s="219"/>
      <c r="E211" s="241"/>
      <c r="F211" s="316" t="str">
        <f t="shared" si="46"/>
        <v>0</v>
      </c>
      <c r="G211" s="317" t="str">
        <f t="shared" si="46"/>
        <v>0</v>
      </c>
      <c r="H211" s="317" t="str">
        <f t="shared" si="46"/>
        <v>0</v>
      </c>
      <c r="I211" s="317" t="str">
        <f t="shared" si="46"/>
        <v>0</v>
      </c>
      <c r="J211" s="317" t="str">
        <f t="shared" si="47"/>
        <v>0</v>
      </c>
      <c r="K211" s="317" t="str">
        <f t="shared" si="47"/>
        <v>0</v>
      </c>
      <c r="L211" s="317" t="str">
        <f t="shared" si="47"/>
        <v>0</v>
      </c>
      <c r="M211" s="317" t="str">
        <f t="shared" si="47"/>
        <v>0</v>
      </c>
      <c r="N211" s="317" t="str">
        <f t="shared" si="47"/>
        <v>0</v>
      </c>
      <c r="O211" s="317" t="str">
        <f t="shared" si="47"/>
        <v>0</v>
      </c>
      <c r="P211" s="317" t="str">
        <f t="shared" si="47"/>
        <v>0</v>
      </c>
      <c r="Q211" s="317" t="str">
        <f t="shared" si="47"/>
        <v>0</v>
      </c>
      <c r="R211" s="317" t="str">
        <f t="shared" si="47"/>
        <v>0</v>
      </c>
      <c r="S211" s="317" t="str">
        <f t="shared" si="47"/>
        <v>0</v>
      </c>
      <c r="T211" s="318" t="str">
        <f t="shared" si="47"/>
        <v>0</v>
      </c>
      <c r="U211" s="285" t="s">
        <v>70</v>
      </c>
      <c r="V211" s="286" t="s">
        <v>70</v>
      </c>
      <c r="W211" s="286" t="s">
        <v>70</v>
      </c>
      <c r="X211" s="286" t="s">
        <v>70</v>
      </c>
      <c r="Y211" s="286" t="s">
        <v>70</v>
      </c>
      <c r="Z211" s="286" t="s">
        <v>70</v>
      </c>
      <c r="AA211" s="286" t="s">
        <v>70</v>
      </c>
      <c r="AB211" s="286" t="s">
        <v>70</v>
      </c>
      <c r="AC211" s="286" t="s">
        <v>70</v>
      </c>
      <c r="AD211" s="286" t="s">
        <v>70</v>
      </c>
      <c r="AE211" s="286" t="s">
        <v>70</v>
      </c>
      <c r="AF211" s="286" t="s">
        <v>70</v>
      </c>
      <c r="AG211" s="286" t="s">
        <v>70</v>
      </c>
      <c r="AH211" s="286" t="s">
        <v>70</v>
      </c>
      <c r="AI211" s="287" t="s">
        <v>70</v>
      </c>
      <c r="AJ211" s="213"/>
      <c r="AM211" s="215"/>
    </row>
    <row r="212" spans="2:39" s="214" customFormat="1">
      <c r="B212" s="238" t="s">
        <v>312</v>
      </c>
      <c r="C212" s="218" t="s">
        <v>313</v>
      </c>
      <c r="D212" s="218"/>
      <c r="E212" s="239"/>
      <c r="F212" s="313" t="str">
        <f t="shared" si="46"/>
        <v>0</v>
      </c>
      <c r="G212" s="314" t="str">
        <f t="shared" si="46"/>
        <v>0</v>
      </c>
      <c r="H212" s="314" t="str">
        <f t="shared" si="46"/>
        <v>0</v>
      </c>
      <c r="I212" s="314" t="str">
        <f t="shared" si="46"/>
        <v>0</v>
      </c>
      <c r="J212" s="314" t="str">
        <f t="shared" si="47"/>
        <v>0</v>
      </c>
      <c r="K212" s="314" t="str">
        <f t="shared" si="47"/>
        <v>0</v>
      </c>
      <c r="L212" s="314" t="str">
        <f t="shared" si="47"/>
        <v>0</v>
      </c>
      <c r="M212" s="314" t="str">
        <f t="shared" si="47"/>
        <v>0</v>
      </c>
      <c r="N212" s="314" t="str">
        <f t="shared" si="47"/>
        <v>0</v>
      </c>
      <c r="O212" s="314" t="str">
        <f t="shared" si="47"/>
        <v>0</v>
      </c>
      <c r="P212" s="314" t="str">
        <f t="shared" si="47"/>
        <v>0</v>
      </c>
      <c r="Q212" s="314" t="str">
        <f t="shared" si="47"/>
        <v>0</v>
      </c>
      <c r="R212" s="314" t="str">
        <f t="shared" si="47"/>
        <v>0</v>
      </c>
      <c r="S212" s="314" t="str">
        <f t="shared" si="47"/>
        <v>0</v>
      </c>
      <c r="T212" s="315" t="str">
        <f t="shared" si="47"/>
        <v>0</v>
      </c>
      <c r="U212" s="282" t="s">
        <v>70</v>
      </c>
      <c r="V212" s="283" t="s">
        <v>70</v>
      </c>
      <c r="W212" s="283" t="s">
        <v>70</v>
      </c>
      <c r="X212" s="283" t="s">
        <v>70</v>
      </c>
      <c r="Y212" s="283" t="s">
        <v>70</v>
      </c>
      <c r="Z212" s="283" t="s">
        <v>70</v>
      </c>
      <c r="AA212" s="283" t="s">
        <v>70</v>
      </c>
      <c r="AB212" s="283" t="s">
        <v>70</v>
      </c>
      <c r="AC212" s="283" t="s">
        <v>70</v>
      </c>
      <c r="AD212" s="283" t="s">
        <v>70</v>
      </c>
      <c r="AE212" s="283" t="s">
        <v>70</v>
      </c>
      <c r="AF212" s="283" t="s">
        <v>70</v>
      </c>
      <c r="AG212" s="283" t="s">
        <v>70</v>
      </c>
      <c r="AH212" s="283" t="s">
        <v>70</v>
      </c>
      <c r="AI212" s="284" t="s">
        <v>70</v>
      </c>
      <c r="AJ212" s="213"/>
      <c r="AM212" s="215"/>
    </row>
    <row r="213" spans="2:39" s="214" customFormat="1">
      <c r="B213" s="240" t="s">
        <v>51</v>
      </c>
      <c r="C213" s="221" t="s">
        <v>548</v>
      </c>
      <c r="D213" s="219"/>
      <c r="E213" s="241"/>
      <c r="F213" s="316" t="str">
        <f t="shared" si="46"/>
        <v>0</v>
      </c>
      <c r="G213" s="317" t="str">
        <f t="shared" si="46"/>
        <v>0</v>
      </c>
      <c r="H213" s="317" t="str">
        <f t="shared" si="46"/>
        <v>0</v>
      </c>
      <c r="I213" s="317" t="str">
        <f t="shared" si="46"/>
        <v>0</v>
      </c>
      <c r="J213" s="317" t="str">
        <f t="shared" si="47"/>
        <v>0</v>
      </c>
      <c r="K213" s="317" t="str">
        <f t="shared" si="47"/>
        <v>0</v>
      </c>
      <c r="L213" s="317" t="str">
        <f t="shared" si="47"/>
        <v>0</v>
      </c>
      <c r="M213" s="317" t="str">
        <f t="shared" si="47"/>
        <v>0</v>
      </c>
      <c r="N213" s="317" t="str">
        <f t="shared" si="47"/>
        <v>0</v>
      </c>
      <c r="O213" s="317" t="str">
        <f t="shared" si="47"/>
        <v>0</v>
      </c>
      <c r="P213" s="317" t="str">
        <f t="shared" si="47"/>
        <v>0</v>
      </c>
      <c r="Q213" s="317" t="str">
        <f t="shared" si="47"/>
        <v>0</v>
      </c>
      <c r="R213" s="317" t="str">
        <f t="shared" si="47"/>
        <v>0</v>
      </c>
      <c r="S213" s="317" t="str">
        <f t="shared" si="47"/>
        <v>0</v>
      </c>
      <c r="T213" s="318" t="str">
        <f t="shared" si="47"/>
        <v>0</v>
      </c>
      <c r="U213" s="285" t="s">
        <v>70</v>
      </c>
      <c r="V213" s="286" t="s">
        <v>70</v>
      </c>
      <c r="W213" s="286" t="s">
        <v>70</v>
      </c>
      <c r="X213" s="286" t="s">
        <v>70</v>
      </c>
      <c r="Y213" s="286" t="s">
        <v>70</v>
      </c>
      <c r="Z213" s="286" t="s">
        <v>70</v>
      </c>
      <c r="AA213" s="286" t="s">
        <v>70</v>
      </c>
      <c r="AB213" s="286" t="s">
        <v>70</v>
      </c>
      <c r="AC213" s="286" t="s">
        <v>70</v>
      </c>
      <c r="AD213" s="286" t="s">
        <v>70</v>
      </c>
      <c r="AE213" s="286" t="s">
        <v>70</v>
      </c>
      <c r="AF213" s="286" t="s">
        <v>70</v>
      </c>
      <c r="AG213" s="286" t="s">
        <v>70</v>
      </c>
      <c r="AH213" s="286" t="s">
        <v>70</v>
      </c>
      <c r="AI213" s="287" t="s">
        <v>70</v>
      </c>
      <c r="AJ213" s="213"/>
      <c r="AM213" s="215"/>
    </row>
    <row r="214" spans="2:39" s="214" customFormat="1">
      <c r="B214" s="238" t="s">
        <v>52</v>
      </c>
      <c r="C214" s="222" t="s">
        <v>548</v>
      </c>
      <c r="D214" s="218"/>
      <c r="E214" s="239"/>
      <c r="F214" s="313" t="str">
        <f t="shared" si="46"/>
        <v>0</v>
      </c>
      <c r="G214" s="314" t="str">
        <f t="shared" si="46"/>
        <v>0</v>
      </c>
      <c r="H214" s="314" t="str">
        <f t="shared" si="46"/>
        <v>0</v>
      </c>
      <c r="I214" s="314" t="str">
        <f t="shared" si="46"/>
        <v>0</v>
      </c>
      <c r="J214" s="314" t="str">
        <f t="shared" si="47"/>
        <v>0</v>
      </c>
      <c r="K214" s="314" t="str">
        <f t="shared" si="47"/>
        <v>0</v>
      </c>
      <c r="L214" s="314" t="str">
        <f t="shared" si="47"/>
        <v>0</v>
      </c>
      <c r="M214" s="314" t="str">
        <f t="shared" si="47"/>
        <v>0</v>
      </c>
      <c r="N214" s="314" t="str">
        <f t="shared" si="47"/>
        <v>0</v>
      </c>
      <c r="O214" s="314" t="str">
        <f t="shared" si="47"/>
        <v>0</v>
      </c>
      <c r="P214" s="314" t="str">
        <f t="shared" si="47"/>
        <v>0</v>
      </c>
      <c r="Q214" s="314" t="str">
        <f t="shared" si="47"/>
        <v>0</v>
      </c>
      <c r="R214" s="314" t="str">
        <f t="shared" si="47"/>
        <v>0</v>
      </c>
      <c r="S214" s="314" t="str">
        <f t="shared" si="47"/>
        <v>0</v>
      </c>
      <c r="T214" s="315" t="str">
        <f t="shared" si="47"/>
        <v>0</v>
      </c>
      <c r="U214" s="282" t="s">
        <v>70</v>
      </c>
      <c r="V214" s="283" t="s">
        <v>70</v>
      </c>
      <c r="W214" s="283" t="s">
        <v>70</v>
      </c>
      <c r="X214" s="283" t="s">
        <v>70</v>
      </c>
      <c r="Y214" s="283" t="s">
        <v>70</v>
      </c>
      <c r="Z214" s="283" t="s">
        <v>70</v>
      </c>
      <c r="AA214" s="283" t="s">
        <v>70</v>
      </c>
      <c r="AB214" s="283" t="s">
        <v>70</v>
      </c>
      <c r="AC214" s="283" t="s">
        <v>70</v>
      </c>
      <c r="AD214" s="283" t="s">
        <v>70</v>
      </c>
      <c r="AE214" s="283" t="s">
        <v>70</v>
      </c>
      <c r="AF214" s="283" t="s">
        <v>70</v>
      </c>
      <c r="AG214" s="283" t="s">
        <v>70</v>
      </c>
      <c r="AH214" s="283" t="s">
        <v>70</v>
      </c>
      <c r="AI214" s="284" t="s">
        <v>70</v>
      </c>
      <c r="AJ214" s="213"/>
      <c r="AM214" s="215"/>
    </row>
    <row r="215" spans="2:39" s="214" customFormat="1">
      <c r="B215" s="240" t="s">
        <v>346</v>
      </c>
      <c r="C215" s="221" t="s">
        <v>548</v>
      </c>
      <c r="D215" s="219"/>
      <c r="E215" s="241"/>
      <c r="F215" s="316" t="str">
        <f t="shared" si="46"/>
        <v>0</v>
      </c>
      <c r="G215" s="317" t="str">
        <f t="shared" si="46"/>
        <v>0</v>
      </c>
      <c r="H215" s="317" t="str">
        <f t="shared" si="46"/>
        <v>0</v>
      </c>
      <c r="I215" s="317" t="str">
        <f t="shared" si="46"/>
        <v>0</v>
      </c>
      <c r="J215" s="317" t="str">
        <f t="shared" si="47"/>
        <v>0</v>
      </c>
      <c r="K215" s="317" t="str">
        <f t="shared" si="47"/>
        <v>0</v>
      </c>
      <c r="L215" s="317" t="str">
        <f t="shared" si="47"/>
        <v>0</v>
      </c>
      <c r="M215" s="317" t="str">
        <f t="shared" si="47"/>
        <v>0</v>
      </c>
      <c r="N215" s="317" t="str">
        <f t="shared" si="47"/>
        <v>0</v>
      </c>
      <c r="O215" s="317" t="str">
        <f t="shared" si="47"/>
        <v>0</v>
      </c>
      <c r="P215" s="317" t="str">
        <f t="shared" si="47"/>
        <v>0</v>
      </c>
      <c r="Q215" s="317" t="str">
        <f t="shared" si="47"/>
        <v>0</v>
      </c>
      <c r="R215" s="317" t="str">
        <f t="shared" si="47"/>
        <v>0</v>
      </c>
      <c r="S215" s="317" t="str">
        <f t="shared" si="47"/>
        <v>0</v>
      </c>
      <c r="T215" s="318" t="str">
        <f t="shared" si="47"/>
        <v>0</v>
      </c>
      <c r="U215" s="285" t="s">
        <v>70</v>
      </c>
      <c r="V215" s="286" t="s">
        <v>70</v>
      </c>
      <c r="W215" s="286" t="s">
        <v>70</v>
      </c>
      <c r="X215" s="286" t="s">
        <v>70</v>
      </c>
      <c r="Y215" s="286" t="s">
        <v>70</v>
      </c>
      <c r="Z215" s="286" t="s">
        <v>70</v>
      </c>
      <c r="AA215" s="286" t="s">
        <v>70</v>
      </c>
      <c r="AB215" s="286" t="s">
        <v>70</v>
      </c>
      <c r="AC215" s="286" t="s">
        <v>70</v>
      </c>
      <c r="AD215" s="286" t="s">
        <v>70</v>
      </c>
      <c r="AE215" s="286" t="s">
        <v>70</v>
      </c>
      <c r="AF215" s="286" t="s">
        <v>70</v>
      </c>
      <c r="AG215" s="286" t="s">
        <v>70</v>
      </c>
      <c r="AH215" s="286" t="s">
        <v>70</v>
      </c>
      <c r="AI215" s="287" t="s">
        <v>70</v>
      </c>
      <c r="AJ215" s="213"/>
      <c r="AM215" s="215"/>
    </row>
    <row r="216" spans="2:39" s="214" customFormat="1">
      <c r="B216" s="238" t="s">
        <v>347</v>
      </c>
      <c r="C216" s="222" t="s">
        <v>548</v>
      </c>
      <c r="D216" s="218"/>
      <c r="E216" s="239"/>
      <c r="F216" s="313" t="str">
        <f t="shared" si="46"/>
        <v>0</v>
      </c>
      <c r="G216" s="314" t="str">
        <f t="shared" si="46"/>
        <v>0</v>
      </c>
      <c r="H216" s="314" t="str">
        <f t="shared" si="46"/>
        <v>0</v>
      </c>
      <c r="I216" s="314" t="str">
        <f t="shared" si="46"/>
        <v>0</v>
      </c>
      <c r="J216" s="314" t="str">
        <f t="shared" si="47"/>
        <v>0</v>
      </c>
      <c r="K216" s="314" t="str">
        <f t="shared" si="47"/>
        <v>0</v>
      </c>
      <c r="L216" s="314" t="str">
        <f t="shared" si="47"/>
        <v>0</v>
      </c>
      <c r="M216" s="314" t="str">
        <f t="shared" si="47"/>
        <v>0</v>
      </c>
      <c r="N216" s="314" t="str">
        <f t="shared" si="47"/>
        <v>0</v>
      </c>
      <c r="O216" s="314" t="str">
        <f t="shared" si="47"/>
        <v>0</v>
      </c>
      <c r="P216" s="314" t="str">
        <f t="shared" si="47"/>
        <v>0</v>
      </c>
      <c r="Q216" s="314" t="str">
        <f t="shared" si="47"/>
        <v>0</v>
      </c>
      <c r="R216" s="314" t="str">
        <f t="shared" si="47"/>
        <v>0</v>
      </c>
      <c r="S216" s="314" t="str">
        <f t="shared" si="47"/>
        <v>0</v>
      </c>
      <c r="T216" s="315" t="str">
        <f t="shared" si="47"/>
        <v>0</v>
      </c>
      <c r="U216" s="282" t="s">
        <v>70</v>
      </c>
      <c r="V216" s="283" t="s">
        <v>70</v>
      </c>
      <c r="W216" s="283" t="s">
        <v>70</v>
      </c>
      <c r="X216" s="283" t="s">
        <v>70</v>
      </c>
      <c r="Y216" s="283" t="s">
        <v>70</v>
      </c>
      <c r="Z216" s="283" t="s">
        <v>70</v>
      </c>
      <c r="AA216" s="283" t="s">
        <v>70</v>
      </c>
      <c r="AB216" s="283" t="s">
        <v>70</v>
      </c>
      <c r="AC216" s="283" t="s">
        <v>70</v>
      </c>
      <c r="AD216" s="283" t="s">
        <v>70</v>
      </c>
      <c r="AE216" s="283" t="s">
        <v>70</v>
      </c>
      <c r="AF216" s="283" t="s">
        <v>70</v>
      </c>
      <c r="AG216" s="283" t="s">
        <v>70</v>
      </c>
      <c r="AH216" s="283" t="s">
        <v>70</v>
      </c>
      <c r="AI216" s="284" t="s">
        <v>70</v>
      </c>
      <c r="AJ216" s="213"/>
      <c r="AM216" s="215"/>
    </row>
    <row r="217" spans="2:39" s="214" customFormat="1">
      <c r="B217" s="240" t="s">
        <v>348</v>
      </c>
      <c r="C217" s="221" t="s">
        <v>548</v>
      </c>
      <c r="D217" s="219"/>
      <c r="E217" s="241"/>
      <c r="F217" s="316" t="str">
        <f t="shared" si="46"/>
        <v>0</v>
      </c>
      <c r="G217" s="317" t="str">
        <f t="shared" si="46"/>
        <v>0</v>
      </c>
      <c r="H217" s="317" t="str">
        <f t="shared" si="46"/>
        <v>0</v>
      </c>
      <c r="I217" s="317" t="str">
        <f t="shared" si="46"/>
        <v>0</v>
      </c>
      <c r="J217" s="317" t="str">
        <f t="shared" si="47"/>
        <v>0</v>
      </c>
      <c r="K217" s="317" t="str">
        <f t="shared" si="47"/>
        <v>0</v>
      </c>
      <c r="L217" s="317" t="str">
        <f t="shared" si="47"/>
        <v>0</v>
      </c>
      <c r="M217" s="317" t="str">
        <f t="shared" si="47"/>
        <v>0</v>
      </c>
      <c r="N217" s="317" t="str">
        <f t="shared" si="47"/>
        <v>0</v>
      </c>
      <c r="O217" s="317" t="str">
        <f t="shared" si="47"/>
        <v>0</v>
      </c>
      <c r="P217" s="317" t="str">
        <f t="shared" si="47"/>
        <v>0</v>
      </c>
      <c r="Q217" s="317" t="str">
        <f t="shared" si="47"/>
        <v>0</v>
      </c>
      <c r="R217" s="317" t="str">
        <f t="shared" si="47"/>
        <v>0</v>
      </c>
      <c r="S217" s="317" t="str">
        <f t="shared" si="47"/>
        <v>0</v>
      </c>
      <c r="T217" s="318" t="str">
        <f t="shared" si="47"/>
        <v>0</v>
      </c>
      <c r="U217" s="285" t="s">
        <v>70</v>
      </c>
      <c r="V217" s="286" t="s">
        <v>70</v>
      </c>
      <c r="W217" s="286" t="s">
        <v>70</v>
      </c>
      <c r="X217" s="286" t="s">
        <v>70</v>
      </c>
      <c r="Y217" s="286" t="s">
        <v>70</v>
      </c>
      <c r="Z217" s="286" t="s">
        <v>70</v>
      </c>
      <c r="AA217" s="286" t="s">
        <v>70</v>
      </c>
      <c r="AB217" s="286" t="s">
        <v>70</v>
      </c>
      <c r="AC217" s="286" t="s">
        <v>70</v>
      </c>
      <c r="AD217" s="286" t="s">
        <v>70</v>
      </c>
      <c r="AE217" s="286" t="s">
        <v>70</v>
      </c>
      <c r="AF217" s="286" t="s">
        <v>70</v>
      </c>
      <c r="AG217" s="286" t="s">
        <v>70</v>
      </c>
      <c r="AH217" s="286" t="s">
        <v>70</v>
      </c>
      <c r="AI217" s="287" t="s">
        <v>70</v>
      </c>
      <c r="AJ217" s="213"/>
      <c r="AM217" s="215"/>
    </row>
    <row r="218" spans="2:39" s="214" customFormat="1">
      <c r="B218" s="238" t="s">
        <v>349</v>
      </c>
      <c r="C218" s="222" t="s">
        <v>548</v>
      </c>
      <c r="D218" s="218"/>
      <c r="E218" s="239"/>
      <c r="F218" s="313" t="str">
        <f t="shared" si="46"/>
        <v>0</v>
      </c>
      <c r="G218" s="314" t="str">
        <f t="shared" si="46"/>
        <v>0</v>
      </c>
      <c r="H218" s="314" t="str">
        <f t="shared" si="46"/>
        <v>0</v>
      </c>
      <c r="I218" s="314" t="str">
        <f t="shared" si="46"/>
        <v>0</v>
      </c>
      <c r="J218" s="314" t="str">
        <f t="shared" si="47"/>
        <v>0</v>
      </c>
      <c r="K218" s="314" t="str">
        <f t="shared" si="47"/>
        <v>0</v>
      </c>
      <c r="L218" s="314" t="str">
        <f t="shared" si="47"/>
        <v>0</v>
      </c>
      <c r="M218" s="314" t="str">
        <f t="shared" si="47"/>
        <v>0</v>
      </c>
      <c r="N218" s="314" t="str">
        <f t="shared" si="47"/>
        <v>0</v>
      </c>
      <c r="O218" s="314" t="str">
        <f t="shared" si="47"/>
        <v>0</v>
      </c>
      <c r="P218" s="314" t="str">
        <f t="shared" si="47"/>
        <v>0</v>
      </c>
      <c r="Q218" s="314" t="str">
        <f t="shared" si="47"/>
        <v>0</v>
      </c>
      <c r="R218" s="314" t="str">
        <f t="shared" si="47"/>
        <v>0</v>
      </c>
      <c r="S218" s="314" t="str">
        <f t="shared" si="47"/>
        <v>0</v>
      </c>
      <c r="T218" s="315" t="str">
        <f t="shared" si="47"/>
        <v>0</v>
      </c>
      <c r="U218" s="282" t="s">
        <v>70</v>
      </c>
      <c r="V218" s="283" t="s">
        <v>70</v>
      </c>
      <c r="W218" s="283" t="s">
        <v>70</v>
      </c>
      <c r="X218" s="283" t="s">
        <v>70</v>
      </c>
      <c r="Y218" s="283" t="s">
        <v>70</v>
      </c>
      <c r="Z218" s="283" t="s">
        <v>70</v>
      </c>
      <c r="AA218" s="283" t="s">
        <v>70</v>
      </c>
      <c r="AB218" s="283" t="s">
        <v>70</v>
      </c>
      <c r="AC218" s="283" t="s">
        <v>70</v>
      </c>
      <c r="AD218" s="283" t="s">
        <v>70</v>
      </c>
      <c r="AE218" s="283" t="s">
        <v>70</v>
      </c>
      <c r="AF218" s="283" t="s">
        <v>70</v>
      </c>
      <c r="AG218" s="283" t="s">
        <v>70</v>
      </c>
      <c r="AH218" s="283" t="s">
        <v>70</v>
      </c>
      <c r="AI218" s="284" t="s">
        <v>70</v>
      </c>
      <c r="AJ218" s="213"/>
      <c r="AM218" s="215"/>
    </row>
    <row r="219" spans="2:39" s="214" customFormat="1">
      <c r="B219" s="240" t="s">
        <v>350</v>
      </c>
      <c r="C219" s="221" t="s">
        <v>548</v>
      </c>
      <c r="D219" s="219"/>
      <c r="E219" s="241"/>
      <c r="F219" s="316" t="str">
        <f t="shared" si="46"/>
        <v>0</v>
      </c>
      <c r="G219" s="317" t="str">
        <f t="shared" si="46"/>
        <v>0</v>
      </c>
      <c r="H219" s="317" t="str">
        <f t="shared" si="46"/>
        <v>0</v>
      </c>
      <c r="I219" s="317" t="str">
        <f t="shared" si="46"/>
        <v>0</v>
      </c>
      <c r="J219" s="317" t="str">
        <f t="shared" si="47"/>
        <v>0</v>
      </c>
      <c r="K219" s="317" t="str">
        <f t="shared" si="47"/>
        <v>0</v>
      </c>
      <c r="L219" s="317" t="str">
        <f t="shared" si="47"/>
        <v>0</v>
      </c>
      <c r="M219" s="317" t="str">
        <f t="shared" si="47"/>
        <v>0</v>
      </c>
      <c r="N219" s="317" t="str">
        <f t="shared" si="47"/>
        <v>0</v>
      </c>
      <c r="O219" s="317" t="str">
        <f t="shared" si="47"/>
        <v>0</v>
      </c>
      <c r="P219" s="317" t="str">
        <f t="shared" si="47"/>
        <v>0</v>
      </c>
      <c r="Q219" s="317" t="str">
        <f t="shared" si="47"/>
        <v>0</v>
      </c>
      <c r="R219" s="317" t="str">
        <f t="shared" si="47"/>
        <v>0</v>
      </c>
      <c r="S219" s="317" t="str">
        <f t="shared" si="47"/>
        <v>0</v>
      </c>
      <c r="T219" s="318" t="str">
        <f t="shared" si="47"/>
        <v>0</v>
      </c>
      <c r="U219" s="285" t="s">
        <v>70</v>
      </c>
      <c r="V219" s="286" t="s">
        <v>70</v>
      </c>
      <c r="W219" s="286" t="s">
        <v>70</v>
      </c>
      <c r="X219" s="286" t="s">
        <v>70</v>
      </c>
      <c r="Y219" s="286" t="s">
        <v>70</v>
      </c>
      <c r="Z219" s="286" t="s">
        <v>70</v>
      </c>
      <c r="AA219" s="286" t="s">
        <v>70</v>
      </c>
      <c r="AB219" s="286" t="s">
        <v>70</v>
      </c>
      <c r="AC219" s="286" t="s">
        <v>70</v>
      </c>
      <c r="AD219" s="286" t="s">
        <v>70</v>
      </c>
      <c r="AE219" s="286" t="s">
        <v>70</v>
      </c>
      <c r="AF219" s="286" t="s">
        <v>70</v>
      </c>
      <c r="AG219" s="286" t="s">
        <v>70</v>
      </c>
      <c r="AH219" s="286" t="s">
        <v>70</v>
      </c>
      <c r="AI219" s="287" t="s">
        <v>70</v>
      </c>
      <c r="AJ219" s="213"/>
      <c r="AM219" s="215"/>
    </row>
    <row r="220" spans="2:39" s="214" customFormat="1">
      <c r="B220" s="238" t="s">
        <v>351</v>
      </c>
      <c r="C220" s="222" t="s">
        <v>550</v>
      </c>
      <c r="D220" s="218"/>
      <c r="E220" s="239"/>
      <c r="F220" s="313" t="str">
        <f t="shared" si="46"/>
        <v>0</v>
      </c>
      <c r="G220" s="314" t="str">
        <f t="shared" si="46"/>
        <v>0</v>
      </c>
      <c r="H220" s="314" t="str">
        <f t="shared" si="46"/>
        <v>0</v>
      </c>
      <c r="I220" s="314" t="str">
        <f t="shared" si="46"/>
        <v>0</v>
      </c>
      <c r="J220" s="314" t="str">
        <f t="shared" si="47"/>
        <v>0</v>
      </c>
      <c r="K220" s="314" t="str">
        <f t="shared" si="47"/>
        <v>0</v>
      </c>
      <c r="L220" s="314" t="str">
        <f t="shared" si="47"/>
        <v>0</v>
      </c>
      <c r="M220" s="314" t="str">
        <f t="shared" si="47"/>
        <v>0</v>
      </c>
      <c r="N220" s="314" t="str">
        <f t="shared" si="47"/>
        <v>0</v>
      </c>
      <c r="O220" s="314" t="str">
        <f t="shared" si="47"/>
        <v>0</v>
      </c>
      <c r="P220" s="314" t="str">
        <f t="shared" si="47"/>
        <v>0</v>
      </c>
      <c r="Q220" s="314" t="str">
        <f t="shared" si="47"/>
        <v>0</v>
      </c>
      <c r="R220" s="314" t="str">
        <f t="shared" si="47"/>
        <v>0</v>
      </c>
      <c r="S220" s="314" t="str">
        <f t="shared" si="47"/>
        <v>0</v>
      </c>
      <c r="T220" s="315" t="str">
        <f t="shared" si="47"/>
        <v>0</v>
      </c>
      <c r="U220" s="282" t="s">
        <v>70</v>
      </c>
      <c r="V220" s="283" t="s">
        <v>70</v>
      </c>
      <c r="W220" s="283" t="s">
        <v>70</v>
      </c>
      <c r="X220" s="283" t="s">
        <v>70</v>
      </c>
      <c r="Y220" s="283" t="s">
        <v>70</v>
      </c>
      <c r="Z220" s="283" t="s">
        <v>70</v>
      </c>
      <c r="AA220" s="283" t="s">
        <v>70</v>
      </c>
      <c r="AB220" s="283" t="s">
        <v>70</v>
      </c>
      <c r="AC220" s="283" t="s">
        <v>70</v>
      </c>
      <c r="AD220" s="283" t="s">
        <v>70</v>
      </c>
      <c r="AE220" s="283" t="s">
        <v>70</v>
      </c>
      <c r="AF220" s="283" t="s">
        <v>70</v>
      </c>
      <c r="AG220" s="283" t="s">
        <v>70</v>
      </c>
      <c r="AH220" s="283" t="s">
        <v>70</v>
      </c>
      <c r="AI220" s="284" t="s">
        <v>70</v>
      </c>
      <c r="AJ220" s="213"/>
      <c r="AM220" s="215"/>
    </row>
    <row r="221" spans="2:39" s="214" customFormat="1">
      <c r="B221" s="240" t="s">
        <v>352</v>
      </c>
      <c r="C221" s="221" t="s">
        <v>550</v>
      </c>
      <c r="D221" s="219"/>
      <c r="E221" s="241"/>
      <c r="F221" s="316" t="str">
        <f t="shared" si="46"/>
        <v>0</v>
      </c>
      <c r="G221" s="317" t="str">
        <f t="shared" si="46"/>
        <v>0</v>
      </c>
      <c r="H221" s="317" t="str">
        <f t="shared" si="46"/>
        <v>0</v>
      </c>
      <c r="I221" s="317" t="str">
        <f t="shared" si="46"/>
        <v>0</v>
      </c>
      <c r="J221" s="317" t="str">
        <f t="shared" si="47"/>
        <v>0</v>
      </c>
      <c r="K221" s="317" t="str">
        <f t="shared" si="47"/>
        <v>0</v>
      </c>
      <c r="L221" s="317" t="str">
        <f t="shared" si="47"/>
        <v>0</v>
      </c>
      <c r="M221" s="317" t="str">
        <f t="shared" si="47"/>
        <v>0</v>
      </c>
      <c r="N221" s="317" t="str">
        <f t="shared" si="47"/>
        <v>0</v>
      </c>
      <c r="O221" s="317" t="str">
        <f t="shared" si="47"/>
        <v>0</v>
      </c>
      <c r="P221" s="317" t="str">
        <f t="shared" si="47"/>
        <v>0</v>
      </c>
      <c r="Q221" s="317" t="str">
        <f t="shared" si="47"/>
        <v>0</v>
      </c>
      <c r="R221" s="317" t="str">
        <f t="shared" si="47"/>
        <v>0</v>
      </c>
      <c r="S221" s="317" t="str">
        <f t="shared" si="47"/>
        <v>0</v>
      </c>
      <c r="T221" s="318" t="str">
        <f t="shared" si="47"/>
        <v>0</v>
      </c>
      <c r="U221" s="285" t="s">
        <v>70</v>
      </c>
      <c r="V221" s="286" t="s">
        <v>70</v>
      </c>
      <c r="W221" s="286" t="s">
        <v>70</v>
      </c>
      <c r="X221" s="286" t="s">
        <v>70</v>
      </c>
      <c r="Y221" s="286" t="s">
        <v>70</v>
      </c>
      <c r="Z221" s="286" t="s">
        <v>70</v>
      </c>
      <c r="AA221" s="286" t="s">
        <v>70</v>
      </c>
      <c r="AB221" s="286" t="s">
        <v>70</v>
      </c>
      <c r="AC221" s="286" t="s">
        <v>70</v>
      </c>
      <c r="AD221" s="286" t="s">
        <v>70</v>
      </c>
      <c r="AE221" s="286" t="s">
        <v>70</v>
      </c>
      <c r="AF221" s="286" t="s">
        <v>70</v>
      </c>
      <c r="AG221" s="286" t="s">
        <v>70</v>
      </c>
      <c r="AH221" s="286" t="s">
        <v>70</v>
      </c>
      <c r="AI221" s="287" t="s">
        <v>70</v>
      </c>
      <c r="AJ221" s="213"/>
      <c r="AM221" s="215"/>
    </row>
    <row r="222" spans="2:39" s="214" customFormat="1" ht="15.75" thickBot="1">
      <c r="B222" s="242" t="s">
        <v>353</v>
      </c>
      <c r="C222" s="243" t="s">
        <v>550</v>
      </c>
      <c r="D222" s="244"/>
      <c r="E222" s="245"/>
      <c r="F222" s="319" t="str">
        <f t="shared" si="46"/>
        <v>0</v>
      </c>
      <c r="G222" s="320" t="str">
        <f t="shared" si="46"/>
        <v>0</v>
      </c>
      <c r="H222" s="320" t="str">
        <f t="shared" si="46"/>
        <v>0</v>
      </c>
      <c r="I222" s="320" t="str">
        <f t="shared" si="46"/>
        <v>0</v>
      </c>
      <c r="J222" s="320" t="str">
        <f t="shared" si="47"/>
        <v>0</v>
      </c>
      <c r="K222" s="320" t="str">
        <f t="shared" si="47"/>
        <v>0</v>
      </c>
      <c r="L222" s="320" t="str">
        <f t="shared" si="47"/>
        <v>0</v>
      </c>
      <c r="M222" s="320" t="str">
        <f t="shared" si="47"/>
        <v>0</v>
      </c>
      <c r="N222" s="320" t="str">
        <f t="shared" si="47"/>
        <v>0</v>
      </c>
      <c r="O222" s="320" t="str">
        <f t="shared" si="47"/>
        <v>0</v>
      </c>
      <c r="P222" s="320" t="str">
        <f t="shared" si="47"/>
        <v>0</v>
      </c>
      <c r="Q222" s="320" t="str">
        <f t="shared" si="47"/>
        <v>0</v>
      </c>
      <c r="R222" s="320" t="str">
        <f t="shared" si="47"/>
        <v>0</v>
      </c>
      <c r="S222" s="320" t="str">
        <f t="shared" si="47"/>
        <v>0</v>
      </c>
      <c r="T222" s="321" t="str">
        <f t="shared" si="47"/>
        <v>0</v>
      </c>
      <c r="U222" s="288" t="s">
        <v>70</v>
      </c>
      <c r="V222" s="289" t="s">
        <v>70</v>
      </c>
      <c r="W222" s="289" t="s">
        <v>70</v>
      </c>
      <c r="X222" s="289" t="s">
        <v>70</v>
      </c>
      <c r="Y222" s="289" t="s">
        <v>70</v>
      </c>
      <c r="Z222" s="289" t="s">
        <v>70</v>
      </c>
      <c r="AA222" s="289" t="s">
        <v>70</v>
      </c>
      <c r="AB222" s="289" t="s">
        <v>70</v>
      </c>
      <c r="AC222" s="289" t="s">
        <v>70</v>
      </c>
      <c r="AD222" s="289" t="s">
        <v>70</v>
      </c>
      <c r="AE222" s="289" t="s">
        <v>70</v>
      </c>
      <c r="AF222" s="289" t="s">
        <v>70</v>
      </c>
      <c r="AG222" s="289" t="s">
        <v>70</v>
      </c>
      <c r="AH222" s="289" t="s">
        <v>70</v>
      </c>
      <c r="AI222" s="290" t="s">
        <v>70</v>
      </c>
      <c r="AJ222" s="213"/>
      <c r="AM222" s="215"/>
    </row>
    <row r="223" spans="2:39" ht="15.75" thickBot="1"/>
    <row r="224" spans="2:39" ht="15.75" thickBot="1">
      <c r="F224" s="713" t="s">
        <v>565</v>
      </c>
      <c r="G224" s="714"/>
      <c r="H224" s="714"/>
      <c r="I224" s="715"/>
    </row>
    <row r="225" spans="2:12" ht="38.25">
      <c r="B225" s="231"/>
      <c r="C225" s="125" t="s">
        <v>553</v>
      </c>
      <c r="D225" s="125" t="s">
        <v>390</v>
      </c>
      <c r="E225" s="131" t="s">
        <v>391</v>
      </c>
      <c r="F225" s="247" t="s">
        <v>477</v>
      </c>
      <c r="G225" s="246" t="s">
        <v>478</v>
      </c>
      <c r="H225" s="246" t="s">
        <v>484</v>
      </c>
      <c r="I225" s="134" t="s">
        <v>485</v>
      </c>
      <c r="J225" s="248" t="s">
        <v>566</v>
      </c>
      <c r="K225" s="248" t="s">
        <v>567</v>
      </c>
      <c r="L225" s="248" t="s">
        <v>568</v>
      </c>
    </row>
    <row r="226" spans="2:12">
      <c r="B226" s="234" t="s">
        <v>70</v>
      </c>
      <c r="C226" s="216" t="s">
        <v>554</v>
      </c>
      <c r="D226" s="28" t="s">
        <v>70</v>
      </c>
      <c r="E226" s="32" t="s">
        <v>70</v>
      </c>
      <c r="F226" s="328" t="str">
        <f>IF(OR(ABS(L86/L$85)&gt;1,ABS(N86/N$85)&gt;1),"+","")</f>
        <v/>
      </c>
      <c r="G226" s="329" t="str">
        <f>IF(OR(ABS(L121/L$120)&gt;1,ABS(N121/N$120)&gt;1),"+","")</f>
        <v/>
      </c>
      <c r="H226" s="329" t="str">
        <f>IF(OR(ABS(L156/L$155)&gt;1,ABS(N156/N$155)&gt;1),"+","")</f>
        <v/>
      </c>
      <c r="I226" s="330" t="str">
        <f>IF(OR(ABS(L191/L$190)&gt;1,ABS(N191/N$190)&gt;1),"+","")</f>
        <v/>
      </c>
      <c r="J226" s="349" t="str">
        <f>IF(LEN(CONCATENATE(F226,G226,H226,I226))&gt;0,"Taip","")</f>
        <v/>
      </c>
      <c r="K226" s="322" t="s">
        <v>70</v>
      </c>
      <c r="L226" s="327" t="s">
        <v>70</v>
      </c>
    </row>
    <row r="227" spans="2:12">
      <c r="B227" s="236" t="s">
        <v>70</v>
      </c>
      <c r="C227" s="217" t="s">
        <v>555</v>
      </c>
      <c r="D227" s="29" t="s">
        <v>70</v>
      </c>
      <c r="E227" s="34" t="s">
        <v>70</v>
      </c>
      <c r="F227" s="331" t="str">
        <f t="shared" ref="F227:F256" si="48">IF(OR(ABS(L87/L$85)&gt;1,ABS(N87/N$85)&gt;1),"+","")</f>
        <v/>
      </c>
      <c r="G227" s="332" t="str">
        <f t="shared" ref="G227:G257" si="49">IF(OR(ABS(L122/L$120)&gt;1,ABS(N122/N$120)&gt;1),"+","")</f>
        <v/>
      </c>
      <c r="H227" s="332" t="str">
        <f t="shared" ref="H227:H257" si="50">IF(OR(ABS(L157/L$155)&gt;1,ABS(N157/N$155)&gt;1),"+","")</f>
        <v/>
      </c>
      <c r="I227" s="333" t="str">
        <f t="shared" ref="I227:I257" si="51">IF(OR(ABS(L192/L$190)&gt;1,ABS(N192/N$190)&gt;1),"+","")</f>
        <v/>
      </c>
      <c r="J227" s="350" t="str">
        <f t="shared" ref="J227:J257" si="52">IF(LEN(CONCATENATE(F227,G227,H227,I227))&gt;0,"Taip","")</f>
        <v/>
      </c>
      <c r="K227" s="323" t="s">
        <v>70</v>
      </c>
      <c r="L227" s="356" t="s">
        <v>70</v>
      </c>
    </row>
    <row r="228" spans="2:12">
      <c r="B228" s="234" t="s">
        <v>70</v>
      </c>
      <c r="C228" s="216" t="s">
        <v>556</v>
      </c>
      <c r="D228" s="28" t="s">
        <v>70</v>
      </c>
      <c r="E228" s="32" t="s">
        <v>70</v>
      </c>
      <c r="F228" s="328" t="str">
        <f t="shared" si="48"/>
        <v/>
      </c>
      <c r="G228" s="329" t="str">
        <f t="shared" si="49"/>
        <v/>
      </c>
      <c r="H228" s="329" t="str">
        <f t="shared" si="50"/>
        <v/>
      </c>
      <c r="I228" s="330" t="str">
        <f t="shared" si="51"/>
        <v/>
      </c>
      <c r="J228" s="349" t="str">
        <f t="shared" si="52"/>
        <v/>
      </c>
      <c r="K228" s="327" t="s">
        <v>70</v>
      </c>
      <c r="L228" s="327" t="s">
        <v>70</v>
      </c>
    </row>
    <row r="229" spans="2:12">
      <c r="B229" s="238" t="s">
        <v>7</v>
      </c>
      <c r="C229" s="218" t="s">
        <v>8</v>
      </c>
      <c r="D229" s="268">
        <f t="shared" ref="D229:E237" ca="1" si="53">D8</f>
        <v>0</v>
      </c>
      <c r="E229" s="269">
        <f t="shared" ca="1" si="53"/>
        <v>0</v>
      </c>
      <c r="F229" s="334" t="str">
        <f t="shared" si="48"/>
        <v/>
      </c>
      <c r="G229" s="335" t="str">
        <f t="shared" si="49"/>
        <v/>
      </c>
      <c r="H229" s="335" t="str">
        <f t="shared" si="50"/>
        <v/>
      </c>
      <c r="I229" s="336" t="str">
        <f t="shared" si="51"/>
        <v/>
      </c>
      <c r="J229" s="351" t="str">
        <f t="shared" si="52"/>
        <v/>
      </c>
      <c r="K229" s="324" t="s">
        <v>70</v>
      </c>
      <c r="L229" s="357" t="str">
        <f ca="1">IF(ISERROR((K229-D229)/D229),"-",(K229-D229)/D229)</f>
        <v>-</v>
      </c>
    </row>
    <row r="230" spans="2:12">
      <c r="B230" s="240" t="s">
        <v>9</v>
      </c>
      <c r="C230" s="219" t="s">
        <v>10</v>
      </c>
      <c r="D230" s="271">
        <f t="shared" ca="1" si="53"/>
        <v>0</v>
      </c>
      <c r="E230" s="272">
        <f t="shared" ca="1" si="53"/>
        <v>0</v>
      </c>
      <c r="F230" s="337" t="str">
        <f t="shared" si="48"/>
        <v/>
      </c>
      <c r="G230" s="338" t="str">
        <f t="shared" si="49"/>
        <v/>
      </c>
      <c r="H230" s="338" t="str">
        <f t="shared" si="50"/>
        <v/>
      </c>
      <c r="I230" s="339" t="str">
        <f t="shared" si="51"/>
        <v/>
      </c>
      <c r="J230" s="352" t="str">
        <f t="shared" si="52"/>
        <v/>
      </c>
      <c r="K230" s="325" t="s">
        <v>70</v>
      </c>
      <c r="L230" s="358" t="str">
        <f t="shared" ref="L230:L257" ca="1" si="54">IF(ISERROR((K230-D230)/D230),"-",(K230-D230)/D230)</f>
        <v>-</v>
      </c>
    </row>
    <row r="231" spans="2:12">
      <c r="B231" s="238" t="s">
        <v>11</v>
      </c>
      <c r="C231" s="218" t="s">
        <v>12</v>
      </c>
      <c r="D231" s="268">
        <f t="shared" ca="1" si="53"/>
        <v>0</v>
      </c>
      <c r="E231" s="269">
        <f t="shared" ca="1" si="53"/>
        <v>0</v>
      </c>
      <c r="F231" s="334" t="str">
        <f t="shared" si="48"/>
        <v/>
      </c>
      <c r="G231" s="335" t="str">
        <f t="shared" si="49"/>
        <v/>
      </c>
      <c r="H231" s="335" t="str">
        <f t="shared" si="50"/>
        <v/>
      </c>
      <c r="I231" s="336" t="str">
        <f t="shared" si="51"/>
        <v/>
      </c>
      <c r="J231" s="351" t="str">
        <f t="shared" si="52"/>
        <v/>
      </c>
      <c r="K231" s="324" t="s">
        <v>70</v>
      </c>
      <c r="L231" s="357" t="str">
        <f t="shared" ca="1" si="54"/>
        <v>-</v>
      </c>
    </row>
    <row r="232" spans="2:12">
      <c r="B232" s="240" t="s">
        <v>13</v>
      </c>
      <c r="C232" s="219" t="s">
        <v>401</v>
      </c>
      <c r="D232" s="271">
        <f t="shared" ca="1" si="53"/>
        <v>0</v>
      </c>
      <c r="E232" s="272">
        <f t="shared" ca="1" si="53"/>
        <v>0</v>
      </c>
      <c r="F232" s="337" t="str">
        <f t="shared" si="48"/>
        <v/>
      </c>
      <c r="G232" s="338" t="str">
        <f t="shared" si="49"/>
        <v/>
      </c>
      <c r="H232" s="338" t="str">
        <f t="shared" si="50"/>
        <v/>
      </c>
      <c r="I232" s="339" t="str">
        <f t="shared" si="51"/>
        <v/>
      </c>
      <c r="J232" s="352" t="str">
        <f t="shared" si="52"/>
        <v/>
      </c>
      <c r="K232" s="325" t="s">
        <v>70</v>
      </c>
      <c r="L232" s="358" t="str">
        <f t="shared" ca="1" si="54"/>
        <v>-</v>
      </c>
    </row>
    <row r="233" spans="2:12" ht="26.25">
      <c r="B233" s="238" t="s">
        <v>15</v>
      </c>
      <c r="C233" s="218" t="s">
        <v>394</v>
      </c>
      <c r="D233" s="268">
        <f t="shared" ca="1" si="53"/>
        <v>0</v>
      </c>
      <c r="E233" s="269">
        <f t="shared" ca="1" si="53"/>
        <v>0</v>
      </c>
      <c r="F233" s="334" t="str">
        <f t="shared" si="48"/>
        <v/>
      </c>
      <c r="G233" s="335" t="str">
        <f t="shared" si="49"/>
        <v/>
      </c>
      <c r="H233" s="335" t="str">
        <f t="shared" si="50"/>
        <v/>
      </c>
      <c r="I233" s="336" t="str">
        <f t="shared" si="51"/>
        <v/>
      </c>
      <c r="J233" s="351" t="str">
        <f t="shared" si="52"/>
        <v/>
      </c>
      <c r="K233" s="324" t="s">
        <v>70</v>
      </c>
      <c r="L233" s="357" t="str">
        <f t="shared" ca="1" si="54"/>
        <v>-</v>
      </c>
    </row>
    <row r="234" spans="2:12">
      <c r="B234" s="240" t="s">
        <v>16</v>
      </c>
      <c r="C234" s="219" t="s">
        <v>17</v>
      </c>
      <c r="D234" s="271">
        <f t="shared" ca="1" si="53"/>
        <v>0</v>
      </c>
      <c r="E234" s="272">
        <f t="shared" ca="1" si="53"/>
        <v>0</v>
      </c>
      <c r="F234" s="337" t="str">
        <f t="shared" si="48"/>
        <v/>
      </c>
      <c r="G234" s="338" t="str">
        <f t="shared" si="49"/>
        <v/>
      </c>
      <c r="H234" s="338" t="str">
        <f t="shared" si="50"/>
        <v/>
      </c>
      <c r="I234" s="339" t="str">
        <f t="shared" si="51"/>
        <v/>
      </c>
      <c r="J234" s="352" t="str">
        <f t="shared" si="52"/>
        <v/>
      </c>
      <c r="K234" s="325" t="s">
        <v>70</v>
      </c>
      <c r="L234" s="358" t="str">
        <f t="shared" ca="1" si="54"/>
        <v>-</v>
      </c>
    </row>
    <row r="235" spans="2:12">
      <c r="B235" s="238" t="s">
        <v>18</v>
      </c>
      <c r="C235" s="218" t="s">
        <v>300</v>
      </c>
      <c r="D235" s="268">
        <f t="shared" ca="1" si="53"/>
        <v>0</v>
      </c>
      <c r="E235" s="269">
        <f t="shared" ca="1" si="53"/>
        <v>0</v>
      </c>
      <c r="F235" s="334" t="str">
        <f t="shared" si="48"/>
        <v/>
      </c>
      <c r="G235" s="335" t="str">
        <f t="shared" si="49"/>
        <v/>
      </c>
      <c r="H235" s="335" t="str">
        <f t="shared" si="50"/>
        <v/>
      </c>
      <c r="I235" s="336" t="str">
        <f t="shared" si="51"/>
        <v/>
      </c>
      <c r="J235" s="351" t="str">
        <f t="shared" si="52"/>
        <v/>
      </c>
      <c r="K235" s="324" t="s">
        <v>70</v>
      </c>
      <c r="L235" s="357" t="str">
        <f t="shared" ca="1" si="54"/>
        <v>-</v>
      </c>
    </row>
    <row r="236" spans="2:12">
      <c r="B236" s="240" t="s">
        <v>301</v>
      </c>
      <c r="C236" s="219" t="s">
        <v>19</v>
      </c>
      <c r="D236" s="271">
        <f t="shared" ca="1" si="53"/>
        <v>0</v>
      </c>
      <c r="E236" s="272">
        <f t="shared" ca="1" si="53"/>
        <v>0</v>
      </c>
      <c r="F236" s="337" t="str">
        <f t="shared" si="48"/>
        <v/>
      </c>
      <c r="G236" s="338" t="str">
        <f t="shared" si="49"/>
        <v/>
      </c>
      <c r="H236" s="338" t="str">
        <f t="shared" si="50"/>
        <v/>
      </c>
      <c r="I236" s="339" t="str">
        <f t="shared" si="51"/>
        <v/>
      </c>
      <c r="J236" s="352" t="str">
        <f t="shared" si="52"/>
        <v/>
      </c>
      <c r="K236" s="325" t="s">
        <v>70</v>
      </c>
      <c r="L236" s="358" t="str">
        <f t="shared" ca="1" si="54"/>
        <v>-</v>
      </c>
    </row>
    <row r="237" spans="2:12">
      <c r="B237" s="238" t="s">
        <v>20</v>
      </c>
      <c r="C237" s="218" t="s">
        <v>27</v>
      </c>
      <c r="D237" s="268">
        <f t="shared" ca="1" si="53"/>
        <v>0</v>
      </c>
      <c r="E237" s="269">
        <f t="shared" ca="1" si="53"/>
        <v>0</v>
      </c>
      <c r="F237" s="334" t="str">
        <f t="shared" si="48"/>
        <v/>
      </c>
      <c r="G237" s="335" t="str">
        <f t="shared" si="49"/>
        <v/>
      </c>
      <c r="H237" s="335" t="str">
        <f t="shared" si="50"/>
        <v/>
      </c>
      <c r="I237" s="336" t="str">
        <f t="shared" si="51"/>
        <v/>
      </c>
      <c r="J237" s="351" t="str">
        <f t="shared" si="52"/>
        <v/>
      </c>
      <c r="K237" s="324" t="s">
        <v>70</v>
      </c>
      <c r="L237" s="357" t="str">
        <f t="shared" ca="1" si="54"/>
        <v>-</v>
      </c>
    </row>
    <row r="238" spans="2:12">
      <c r="B238" s="240" t="s">
        <v>22</v>
      </c>
      <c r="C238" s="219" t="s">
        <v>30</v>
      </c>
      <c r="D238" s="271">
        <f t="shared" ref="D238:E240" ca="1" si="55">D18</f>
        <v>0</v>
      </c>
      <c r="E238" s="272">
        <f t="shared" ca="1" si="55"/>
        <v>0</v>
      </c>
      <c r="F238" s="337" t="str">
        <f t="shared" si="48"/>
        <v/>
      </c>
      <c r="G238" s="338" t="str">
        <f t="shared" si="49"/>
        <v/>
      </c>
      <c r="H238" s="338" t="str">
        <f t="shared" si="50"/>
        <v/>
      </c>
      <c r="I238" s="339" t="str">
        <f t="shared" si="51"/>
        <v/>
      </c>
      <c r="J238" s="352" t="str">
        <f t="shared" si="52"/>
        <v/>
      </c>
      <c r="K238" s="325" t="s">
        <v>70</v>
      </c>
      <c r="L238" s="358" t="str">
        <f t="shared" ca="1" si="54"/>
        <v>-</v>
      </c>
    </row>
    <row r="239" spans="2:12">
      <c r="B239" s="238" t="s">
        <v>23</v>
      </c>
      <c r="C239" s="218" t="s">
        <v>31</v>
      </c>
      <c r="D239" s="268">
        <f t="shared" ca="1" si="55"/>
        <v>0</v>
      </c>
      <c r="E239" s="269">
        <f t="shared" ca="1" si="55"/>
        <v>0</v>
      </c>
      <c r="F239" s="334" t="str">
        <f t="shared" si="48"/>
        <v/>
      </c>
      <c r="G239" s="335" t="str">
        <f t="shared" si="49"/>
        <v/>
      </c>
      <c r="H239" s="335" t="str">
        <f t="shared" si="50"/>
        <v/>
      </c>
      <c r="I239" s="336" t="str">
        <f t="shared" si="51"/>
        <v/>
      </c>
      <c r="J239" s="351" t="str">
        <f t="shared" si="52"/>
        <v/>
      </c>
      <c r="K239" s="324" t="s">
        <v>70</v>
      </c>
      <c r="L239" s="357" t="str">
        <f t="shared" ca="1" si="54"/>
        <v>-</v>
      </c>
    </row>
    <row r="240" spans="2:12">
      <c r="B240" s="240" t="s">
        <v>24</v>
      </c>
      <c r="C240" s="219" t="s">
        <v>302</v>
      </c>
      <c r="D240" s="271">
        <f t="shared" ca="1" si="55"/>
        <v>0</v>
      </c>
      <c r="E240" s="272">
        <f t="shared" ca="1" si="55"/>
        <v>0</v>
      </c>
      <c r="F240" s="337" t="str">
        <f t="shared" si="48"/>
        <v/>
      </c>
      <c r="G240" s="338" t="str">
        <f t="shared" si="49"/>
        <v/>
      </c>
      <c r="H240" s="338" t="str">
        <f t="shared" si="50"/>
        <v/>
      </c>
      <c r="I240" s="339" t="str">
        <f t="shared" si="51"/>
        <v/>
      </c>
      <c r="J240" s="352" t="str">
        <f t="shared" si="52"/>
        <v/>
      </c>
      <c r="K240" s="325" t="s">
        <v>70</v>
      </c>
      <c r="L240" s="358" t="str">
        <f t="shared" ca="1" si="54"/>
        <v>-</v>
      </c>
    </row>
    <row r="241" spans="2:12">
      <c r="B241" s="238" t="s">
        <v>305</v>
      </c>
      <c r="C241" s="218" t="s">
        <v>35</v>
      </c>
      <c r="D241" s="268">
        <f t="shared" ref="D241:D247" ca="1" si="56">D23</f>
        <v>0</v>
      </c>
      <c r="E241" s="269">
        <f t="shared" ref="E241:E247" ca="1" si="57">E23</f>
        <v>0</v>
      </c>
      <c r="F241" s="334" t="str">
        <f t="shared" si="48"/>
        <v/>
      </c>
      <c r="G241" s="335" t="str">
        <f t="shared" si="49"/>
        <v/>
      </c>
      <c r="H241" s="335" t="str">
        <f t="shared" si="50"/>
        <v/>
      </c>
      <c r="I241" s="336" t="str">
        <f t="shared" si="51"/>
        <v/>
      </c>
      <c r="J241" s="351" t="str">
        <f t="shared" si="52"/>
        <v/>
      </c>
      <c r="K241" s="324" t="s">
        <v>70</v>
      </c>
      <c r="L241" s="357" t="str">
        <f t="shared" ca="1" si="54"/>
        <v>-</v>
      </c>
    </row>
    <row r="242" spans="2:12">
      <c r="B242" s="240" t="s">
        <v>306</v>
      </c>
      <c r="C242" s="219" t="s">
        <v>37</v>
      </c>
      <c r="D242" s="271">
        <f t="shared" ca="1" si="56"/>
        <v>0</v>
      </c>
      <c r="E242" s="272">
        <f t="shared" ca="1" si="57"/>
        <v>0</v>
      </c>
      <c r="F242" s="337" t="str">
        <f t="shared" si="48"/>
        <v/>
      </c>
      <c r="G242" s="338" t="str">
        <f t="shared" si="49"/>
        <v/>
      </c>
      <c r="H242" s="338" t="str">
        <f t="shared" si="50"/>
        <v/>
      </c>
      <c r="I242" s="339" t="str">
        <f t="shared" si="51"/>
        <v/>
      </c>
      <c r="J242" s="352" t="str">
        <f t="shared" si="52"/>
        <v/>
      </c>
      <c r="K242" s="325" t="s">
        <v>70</v>
      </c>
      <c r="L242" s="358" t="str">
        <f t="shared" ca="1" si="54"/>
        <v>-</v>
      </c>
    </row>
    <row r="243" spans="2:12">
      <c r="B243" s="238" t="s">
        <v>307</v>
      </c>
      <c r="C243" s="218" t="s">
        <v>39</v>
      </c>
      <c r="D243" s="268">
        <f t="shared" ca="1" si="56"/>
        <v>0</v>
      </c>
      <c r="E243" s="269">
        <f t="shared" ca="1" si="57"/>
        <v>0</v>
      </c>
      <c r="F243" s="334" t="str">
        <f t="shared" si="48"/>
        <v/>
      </c>
      <c r="G243" s="335" t="str">
        <f t="shared" si="49"/>
        <v/>
      </c>
      <c r="H243" s="335" t="str">
        <f t="shared" si="50"/>
        <v/>
      </c>
      <c r="I243" s="336" t="str">
        <f t="shared" si="51"/>
        <v/>
      </c>
      <c r="J243" s="351" t="str">
        <f t="shared" si="52"/>
        <v/>
      </c>
      <c r="K243" s="324" t="s">
        <v>70</v>
      </c>
      <c r="L243" s="357" t="str">
        <f t="shared" ca="1" si="54"/>
        <v>-</v>
      </c>
    </row>
    <row r="244" spans="2:12">
      <c r="B244" s="240" t="s">
        <v>308</v>
      </c>
      <c r="C244" s="219" t="s">
        <v>309</v>
      </c>
      <c r="D244" s="271">
        <f t="shared" ca="1" si="56"/>
        <v>0</v>
      </c>
      <c r="E244" s="272">
        <f t="shared" ca="1" si="57"/>
        <v>0</v>
      </c>
      <c r="F244" s="337" t="str">
        <f t="shared" si="48"/>
        <v/>
      </c>
      <c r="G244" s="338" t="str">
        <f t="shared" si="49"/>
        <v/>
      </c>
      <c r="H244" s="338" t="str">
        <f t="shared" si="50"/>
        <v/>
      </c>
      <c r="I244" s="339" t="str">
        <f t="shared" si="51"/>
        <v/>
      </c>
      <c r="J244" s="352" t="str">
        <f t="shared" si="52"/>
        <v/>
      </c>
      <c r="K244" s="325" t="s">
        <v>70</v>
      </c>
      <c r="L244" s="358" t="str">
        <f t="shared" ca="1" si="54"/>
        <v>-</v>
      </c>
    </row>
    <row r="245" spans="2:12">
      <c r="B245" s="238" t="s">
        <v>310</v>
      </c>
      <c r="C245" s="218" t="s">
        <v>47</v>
      </c>
      <c r="D245" s="268">
        <f t="shared" ca="1" si="56"/>
        <v>0</v>
      </c>
      <c r="E245" s="269">
        <f t="shared" ca="1" si="57"/>
        <v>0</v>
      </c>
      <c r="F245" s="334" t="str">
        <f t="shared" si="48"/>
        <v/>
      </c>
      <c r="G245" s="335" t="str">
        <f t="shared" si="49"/>
        <v/>
      </c>
      <c r="H245" s="335" t="str">
        <f t="shared" si="50"/>
        <v/>
      </c>
      <c r="I245" s="336" t="str">
        <f t="shared" si="51"/>
        <v/>
      </c>
      <c r="J245" s="351" t="str">
        <f t="shared" si="52"/>
        <v/>
      </c>
      <c r="K245" s="324" t="s">
        <v>70</v>
      </c>
      <c r="L245" s="357" t="str">
        <f t="shared" ca="1" si="54"/>
        <v>-</v>
      </c>
    </row>
    <row r="246" spans="2:12">
      <c r="B246" s="240" t="s">
        <v>311</v>
      </c>
      <c r="C246" s="219" t="s">
        <v>45</v>
      </c>
      <c r="D246" s="271">
        <f t="shared" ca="1" si="56"/>
        <v>0</v>
      </c>
      <c r="E246" s="272">
        <f t="shared" ca="1" si="57"/>
        <v>0</v>
      </c>
      <c r="F246" s="337" t="str">
        <f t="shared" si="48"/>
        <v/>
      </c>
      <c r="G246" s="338" t="str">
        <f t="shared" si="49"/>
        <v/>
      </c>
      <c r="H246" s="338" t="str">
        <f t="shared" si="50"/>
        <v/>
      </c>
      <c r="I246" s="339" t="str">
        <f t="shared" si="51"/>
        <v/>
      </c>
      <c r="J246" s="352" t="str">
        <f t="shared" si="52"/>
        <v/>
      </c>
      <c r="K246" s="325" t="s">
        <v>70</v>
      </c>
      <c r="L246" s="358" t="str">
        <f t="shared" ca="1" si="54"/>
        <v>-</v>
      </c>
    </row>
    <row r="247" spans="2:12">
      <c r="B247" s="238" t="s">
        <v>312</v>
      </c>
      <c r="C247" s="218" t="s">
        <v>313</v>
      </c>
      <c r="D247" s="268">
        <f t="shared" ca="1" si="56"/>
        <v>0</v>
      </c>
      <c r="E247" s="269">
        <f t="shared" ca="1" si="57"/>
        <v>0</v>
      </c>
      <c r="F247" s="334" t="str">
        <f t="shared" si="48"/>
        <v/>
      </c>
      <c r="G247" s="335" t="str">
        <f t="shared" si="49"/>
        <v/>
      </c>
      <c r="H247" s="335" t="str">
        <f t="shared" si="50"/>
        <v/>
      </c>
      <c r="I247" s="336" t="str">
        <f t="shared" si="51"/>
        <v/>
      </c>
      <c r="J247" s="351" t="str">
        <f t="shared" si="52"/>
        <v/>
      </c>
      <c r="K247" s="324" t="s">
        <v>70</v>
      </c>
      <c r="L247" s="357" t="str">
        <f t="shared" ca="1" si="54"/>
        <v>-</v>
      </c>
    </row>
    <row r="248" spans="2:12">
      <c r="B248" s="240" t="s">
        <v>51</v>
      </c>
      <c r="C248" s="221" t="s">
        <v>548</v>
      </c>
      <c r="D248" s="271">
        <f t="shared" ref="D248:D254" ca="1" si="58">D49</f>
        <v>0</v>
      </c>
      <c r="E248" s="272">
        <f t="shared" ref="E248:E254" ca="1" si="59">E49</f>
        <v>0</v>
      </c>
      <c r="F248" s="340" t="str">
        <f t="shared" si="48"/>
        <v/>
      </c>
      <c r="G248" s="341" t="str">
        <f t="shared" si="49"/>
        <v/>
      </c>
      <c r="H248" s="341" t="str">
        <f t="shared" si="50"/>
        <v/>
      </c>
      <c r="I248" s="342" t="str">
        <f t="shared" si="51"/>
        <v/>
      </c>
      <c r="J248" s="353" t="str">
        <f t="shared" si="52"/>
        <v/>
      </c>
      <c r="K248" s="325" t="s">
        <v>70</v>
      </c>
      <c r="L248" s="358" t="str">
        <f t="shared" ca="1" si="54"/>
        <v>-</v>
      </c>
    </row>
    <row r="249" spans="2:12">
      <c r="B249" s="238" t="s">
        <v>52</v>
      </c>
      <c r="C249" s="222" t="s">
        <v>548</v>
      </c>
      <c r="D249" s="268">
        <f t="shared" ca="1" si="58"/>
        <v>0</v>
      </c>
      <c r="E249" s="269">
        <f t="shared" ca="1" si="59"/>
        <v>0</v>
      </c>
      <c r="F249" s="343" t="str">
        <f t="shared" si="48"/>
        <v/>
      </c>
      <c r="G249" s="344" t="str">
        <f t="shared" si="49"/>
        <v/>
      </c>
      <c r="H249" s="344" t="str">
        <f t="shared" si="50"/>
        <v/>
      </c>
      <c r="I249" s="345" t="str">
        <f t="shared" si="51"/>
        <v/>
      </c>
      <c r="J249" s="354" t="str">
        <f t="shared" si="52"/>
        <v/>
      </c>
      <c r="K249" s="324" t="s">
        <v>70</v>
      </c>
      <c r="L249" s="357" t="str">
        <f t="shared" ca="1" si="54"/>
        <v>-</v>
      </c>
    </row>
    <row r="250" spans="2:12">
      <c r="B250" s="240" t="s">
        <v>346</v>
      </c>
      <c r="C250" s="221" t="s">
        <v>548</v>
      </c>
      <c r="D250" s="271">
        <f t="shared" ca="1" si="58"/>
        <v>0</v>
      </c>
      <c r="E250" s="272">
        <f t="shared" ca="1" si="59"/>
        <v>0</v>
      </c>
      <c r="F250" s="340" t="str">
        <f t="shared" si="48"/>
        <v/>
      </c>
      <c r="G250" s="341" t="str">
        <f t="shared" si="49"/>
        <v/>
      </c>
      <c r="H250" s="341" t="str">
        <f t="shared" si="50"/>
        <v/>
      </c>
      <c r="I250" s="342" t="str">
        <f t="shared" si="51"/>
        <v/>
      </c>
      <c r="J250" s="353" t="str">
        <f t="shared" si="52"/>
        <v/>
      </c>
      <c r="K250" s="325" t="s">
        <v>70</v>
      </c>
      <c r="L250" s="358" t="str">
        <f t="shared" ca="1" si="54"/>
        <v>-</v>
      </c>
    </row>
    <row r="251" spans="2:12">
      <c r="B251" s="238" t="s">
        <v>347</v>
      </c>
      <c r="C251" s="222" t="s">
        <v>548</v>
      </c>
      <c r="D251" s="268">
        <f t="shared" ca="1" si="58"/>
        <v>0</v>
      </c>
      <c r="E251" s="269">
        <f t="shared" ca="1" si="59"/>
        <v>0</v>
      </c>
      <c r="F251" s="343" t="str">
        <f t="shared" si="48"/>
        <v/>
      </c>
      <c r="G251" s="344" t="str">
        <f t="shared" si="49"/>
        <v/>
      </c>
      <c r="H251" s="344" t="str">
        <f t="shared" si="50"/>
        <v/>
      </c>
      <c r="I251" s="345" t="str">
        <f t="shared" si="51"/>
        <v/>
      </c>
      <c r="J251" s="354" t="str">
        <f t="shared" si="52"/>
        <v/>
      </c>
      <c r="K251" s="324" t="s">
        <v>70</v>
      </c>
      <c r="L251" s="357" t="str">
        <f t="shared" ca="1" si="54"/>
        <v>-</v>
      </c>
    </row>
    <row r="252" spans="2:12">
      <c r="B252" s="240" t="s">
        <v>348</v>
      </c>
      <c r="C252" s="221" t="s">
        <v>548</v>
      </c>
      <c r="D252" s="271">
        <f t="shared" ca="1" si="58"/>
        <v>0</v>
      </c>
      <c r="E252" s="272">
        <f t="shared" ca="1" si="59"/>
        <v>0</v>
      </c>
      <c r="F252" s="340" t="str">
        <f t="shared" si="48"/>
        <v/>
      </c>
      <c r="G252" s="341" t="str">
        <f t="shared" si="49"/>
        <v/>
      </c>
      <c r="H252" s="341" t="str">
        <f t="shared" si="50"/>
        <v/>
      </c>
      <c r="I252" s="342" t="str">
        <f t="shared" si="51"/>
        <v/>
      </c>
      <c r="J252" s="353" t="str">
        <f t="shared" si="52"/>
        <v/>
      </c>
      <c r="K252" s="325" t="s">
        <v>70</v>
      </c>
      <c r="L252" s="358" t="str">
        <f t="shared" ca="1" si="54"/>
        <v>-</v>
      </c>
    </row>
    <row r="253" spans="2:12">
      <c r="B253" s="238" t="s">
        <v>349</v>
      </c>
      <c r="C253" s="222" t="s">
        <v>548</v>
      </c>
      <c r="D253" s="268">
        <f t="shared" ca="1" si="58"/>
        <v>0</v>
      </c>
      <c r="E253" s="269">
        <f t="shared" ca="1" si="59"/>
        <v>0</v>
      </c>
      <c r="F253" s="343" t="str">
        <f t="shared" si="48"/>
        <v/>
      </c>
      <c r="G253" s="344" t="str">
        <f t="shared" si="49"/>
        <v/>
      </c>
      <c r="H253" s="344" t="str">
        <f t="shared" si="50"/>
        <v/>
      </c>
      <c r="I253" s="345" t="str">
        <f t="shared" si="51"/>
        <v/>
      </c>
      <c r="J253" s="354" t="str">
        <f t="shared" si="52"/>
        <v/>
      </c>
      <c r="K253" s="324" t="s">
        <v>70</v>
      </c>
      <c r="L253" s="357" t="str">
        <f t="shared" ca="1" si="54"/>
        <v>-</v>
      </c>
    </row>
    <row r="254" spans="2:12">
      <c r="B254" s="240" t="s">
        <v>350</v>
      </c>
      <c r="C254" s="221" t="s">
        <v>548</v>
      </c>
      <c r="D254" s="271">
        <f t="shared" ca="1" si="58"/>
        <v>0</v>
      </c>
      <c r="E254" s="272">
        <f t="shared" ca="1" si="59"/>
        <v>0</v>
      </c>
      <c r="F254" s="340" t="str">
        <f t="shared" si="48"/>
        <v/>
      </c>
      <c r="G254" s="341" t="str">
        <f t="shared" si="49"/>
        <v/>
      </c>
      <c r="H254" s="341" t="str">
        <f t="shared" si="50"/>
        <v/>
      </c>
      <c r="I254" s="342" t="str">
        <f t="shared" si="51"/>
        <v/>
      </c>
      <c r="J254" s="353" t="str">
        <f t="shared" si="52"/>
        <v/>
      </c>
      <c r="K254" s="325" t="s">
        <v>70</v>
      </c>
      <c r="L254" s="358" t="str">
        <f t="shared" ca="1" si="54"/>
        <v>-</v>
      </c>
    </row>
    <row r="255" spans="2:12">
      <c r="B255" s="238" t="s">
        <v>351</v>
      </c>
      <c r="C255" s="222" t="s">
        <v>550</v>
      </c>
      <c r="D255" s="268">
        <f t="shared" ref="D255:E257" ca="1" si="60">D57</f>
        <v>0</v>
      </c>
      <c r="E255" s="269">
        <f t="shared" ca="1" si="60"/>
        <v>0</v>
      </c>
      <c r="F255" s="343" t="str">
        <f t="shared" si="48"/>
        <v/>
      </c>
      <c r="G255" s="344" t="str">
        <f t="shared" si="49"/>
        <v/>
      </c>
      <c r="H255" s="344" t="str">
        <f t="shared" si="50"/>
        <v/>
      </c>
      <c r="I255" s="345" t="str">
        <f t="shared" si="51"/>
        <v/>
      </c>
      <c r="J255" s="354" t="str">
        <f t="shared" si="52"/>
        <v/>
      </c>
      <c r="K255" s="324" t="s">
        <v>70</v>
      </c>
      <c r="L255" s="357" t="str">
        <f t="shared" ca="1" si="54"/>
        <v>-</v>
      </c>
    </row>
    <row r="256" spans="2:12">
      <c r="B256" s="240" t="s">
        <v>352</v>
      </c>
      <c r="C256" s="221" t="s">
        <v>550</v>
      </c>
      <c r="D256" s="271">
        <f t="shared" ca="1" si="60"/>
        <v>0</v>
      </c>
      <c r="E256" s="272">
        <f t="shared" ca="1" si="60"/>
        <v>0</v>
      </c>
      <c r="F256" s="340" t="str">
        <f t="shared" si="48"/>
        <v/>
      </c>
      <c r="G256" s="341" t="str">
        <f t="shared" si="49"/>
        <v/>
      </c>
      <c r="H256" s="341" t="str">
        <f t="shared" si="50"/>
        <v/>
      </c>
      <c r="I256" s="342" t="str">
        <f t="shared" si="51"/>
        <v/>
      </c>
      <c r="J256" s="353" t="str">
        <f t="shared" si="52"/>
        <v/>
      </c>
      <c r="K256" s="325" t="s">
        <v>70</v>
      </c>
      <c r="L256" s="358" t="str">
        <f t="shared" ca="1" si="54"/>
        <v>-</v>
      </c>
    </row>
    <row r="257" spans="2:12" ht="15.75" thickBot="1">
      <c r="B257" s="242" t="s">
        <v>353</v>
      </c>
      <c r="C257" s="243" t="s">
        <v>550</v>
      </c>
      <c r="D257" s="274">
        <f t="shared" ca="1" si="60"/>
        <v>0</v>
      </c>
      <c r="E257" s="275">
        <f t="shared" ca="1" si="60"/>
        <v>0</v>
      </c>
      <c r="F257" s="346" t="str">
        <f>IF(OR(ABS(L117/L$85)&gt;1,ABS(N117/N$85)&gt;1),"+","")</f>
        <v/>
      </c>
      <c r="G257" s="347" t="str">
        <f t="shared" si="49"/>
        <v/>
      </c>
      <c r="H257" s="347" t="str">
        <f t="shared" si="50"/>
        <v/>
      </c>
      <c r="I257" s="348" t="str">
        <f t="shared" si="51"/>
        <v/>
      </c>
      <c r="J257" s="355" t="str">
        <f t="shared" si="52"/>
        <v/>
      </c>
      <c r="K257" s="326" t="s">
        <v>70</v>
      </c>
      <c r="L257" s="359" t="str">
        <f t="shared" ca="1" si="54"/>
        <v>-</v>
      </c>
    </row>
    <row r="258" spans="2:12" ht="7.5" customHeight="1"/>
  </sheetData>
  <sheetProtection algorithmName="SHA-512" hashValue="tz/JBg9gzh8QCKJMGkzamcZBAJnjHrOG0j3gxdOMN+/dMMKmsENOIAzcTlaxzIj3iUsRbqRv48l1Vwd35RqIuw==" saltValue="tdN+ctYMsUAUYPFo4ExJJg==" spinCount="100000" sheet="1" objects="1" scenarios="1"/>
  <mergeCells count="15">
    <mergeCell ref="C3:E3"/>
    <mergeCell ref="C4:E4"/>
    <mergeCell ref="B61:C61"/>
    <mergeCell ref="B74:C74"/>
    <mergeCell ref="C2:E2"/>
    <mergeCell ref="F84:T84"/>
    <mergeCell ref="F224:I224"/>
    <mergeCell ref="AL5:AM5"/>
    <mergeCell ref="U84:AI84"/>
    <mergeCell ref="F119:T119"/>
    <mergeCell ref="U119:AI119"/>
    <mergeCell ref="F154:T154"/>
    <mergeCell ref="U154:AI154"/>
    <mergeCell ref="F189:T189"/>
    <mergeCell ref="U189:AI189"/>
  </mergeCells>
  <conditionalFormatting sqref="C4:E4">
    <cfRule type="expression" dxfId="12" priority="2" stopIfTrue="1">
      <formula>LEN($C$4)&gt;0</formula>
    </cfRule>
  </conditionalFormatting>
  <conditionalFormatting sqref="B8:C59">
    <cfRule type="expression" dxfId="11" priority="3" stopIfTrue="1">
      <formula>#REF!=1</formula>
    </cfRule>
  </conditionalFormatting>
  <conditionalFormatting sqref="B7:C7">
    <cfRule type="expression" dxfId="10" priority="1" stopIfTrue="1">
      <formula>#REF!=1</formula>
    </cfRule>
  </conditionalFormatting>
  <dataValidations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3"/>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D72" sqref="D72"/>
    </sheetView>
  </sheetViews>
  <sheetFormatPr defaultRowHeight="15"/>
  <cols>
    <col min="1" max="1" width="23.7109375" hidden="1" customWidth="1"/>
    <col min="2" max="2" width="28.28515625" hidden="1" customWidth="1"/>
    <col min="3" max="3" width="28.28515625" customWidth="1"/>
    <col min="4" max="4" width="64" customWidth="1"/>
    <col min="5" max="5" width="15.85546875" style="105" customWidth="1"/>
    <col min="6" max="6" width="14.140625" style="106" customWidth="1"/>
    <col min="7" max="7" width="16" customWidth="1"/>
  </cols>
  <sheetData>
    <row r="1" spans="1:6" ht="48.75" customHeight="1">
      <c r="A1" s="103" t="s">
        <v>940</v>
      </c>
      <c r="B1" s="103" t="s">
        <v>973</v>
      </c>
      <c r="C1" s="103" t="s">
        <v>975</v>
      </c>
      <c r="D1" s="103" t="s">
        <v>974</v>
      </c>
      <c r="E1" s="499" t="s">
        <v>275</v>
      </c>
      <c r="F1" s="204" t="s">
        <v>941</v>
      </c>
    </row>
    <row r="2" spans="1:6">
      <c r="A2" s="500" t="s">
        <v>114</v>
      </c>
      <c r="B2" s="500" t="s">
        <v>659</v>
      </c>
      <c r="C2" s="523" t="s">
        <v>114</v>
      </c>
      <c r="D2" s="501" t="s">
        <v>660</v>
      </c>
      <c r="E2" s="501" t="s">
        <v>127</v>
      </c>
      <c r="F2" s="501" t="s">
        <v>661</v>
      </c>
    </row>
    <row r="3" spans="1:6">
      <c r="A3" s="500" t="s">
        <v>114</v>
      </c>
      <c r="B3" s="500" t="s">
        <v>662</v>
      </c>
      <c r="C3" s="523" t="s">
        <v>114</v>
      </c>
      <c r="D3" s="501" t="s">
        <v>463</v>
      </c>
      <c r="E3" s="501" t="s">
        <v>127</v>
      </c>
      <c r="F3" s="501" t="s">
        <v>661</v>
      </c>
    </row>
    <row r="4" spans="1:6" ht="24.75">
      <c r="A4" s="500" t="s">
        <v>114</v>
      </c>
      <c r="B4" s="500" t="s">
        <v>663</v>
      </c>
      <c r="C4" s="523" t="s">
        <v>114</v>
      </c>
      <c r="D4" s="501" t="s">
        <v>464</v>
      </c>
      <c r="E4" s="501" t="s">
        <v>127</v>
      </c>
      <c r="F4" s="501" t="s">
        <v>661</v>
      </c>
    </row>
    <row r="5" spans="1:6" ht="48.75">
      <c r="A5" s="500" t="s">
        <v>114</v>
      </c>
      <c r="B5" s="500" t="s">
        <v>664</v>
      </c>
      <c r="C5" s="523" t="s">
        <v>114</v>
      </c>
      <c r="D5" s="501" t="s">
        <v>665</v>
      </c>
      <c r="E5" s="501" t="s">
        <v>127</v>
      </c>
      <c r="F5" s="501" t="s">
        <v>661</v>
      </c>
    </row>
    <row r="6" spans="1:6" ht="60.75">
      <c r="A6" s="500" t="s">
        <v>114</v>
      </c>
      <c r="B6" s="500" t="s">
        <v>666</v>
      </c>
      <c r="C6" s="523" t="s">
        <v>114</v>
      </c>
      <c r="D6" s="501" t="s">
        <v>668</v>
      </c>
      <c r="E6" s="501" t="s">
        <v>127</v>
      </c>
      <c r="F6" s="501" t="s">
        <v>669</v>
      </c>
    </row>
    <row r="7" spans="1:6" ht="48.75">
      <c r="A7" s="500" t="s">
        <v>114</v>
      </c>
      <c r="B7" s="500" t="s">
        <v>667</v>
      </c>
      <c r="C7" s="523" t="s">
        <v>114</v>
      </c>
      <c r="D7" s="501" t="s">
        <v>673</v>
      </c>
      <c r="E7" s="501" t="s">
        <v>127</v>
      </c>
      <c r="F7" s="501" t="s">
        <v>669</v>
      </c>
    </row>
    <row r="8" spans="1:6" ht="48.75">
      <c r="A8" s="500" t="s">
        <v>114</v>
      </c>
      <c r="B8" s="500" t="s">
        <v>670</v>
      </c>
      <c r="C8" s="523" t="s">
        <v>114</v>
      </c>
      <c r="D8" s="501" t="s">
        <v>683</v>
      </c>
      <c r="E8" s="501" t="s">
        <v>127</v>
      </c>
      <c r="F8" s="501" t="s">
        <v>669</v>
      </c>
    </row>
    <row r="9" spans="1:6" ht="36.75">
      <c r="A9" s="500" t="s">
        <v>114</v>
      </c>
      <c r="B9" s="500" t="s">
        <v>671</v>
      </c>
      <c r="C9" s="523" t="s">
        <v>114</v>
      </c>
      <c r="D9" s="501" t="s">
        <v>660</v>
      </c>
      <c r="E9" s="501" t="s">
        <v>131</v>
      </c>
      <c r="F9" s="501" t="s">
        <v>661</v>
      </c>
    </row>
    <row r="10" spans="1:6" ht="36.75">
      <c r="A10" s="500" t="s">
        <v>114</v>
      </c>
      <c r="B10" s="500" t="s">
        <v>672</v>
      </c>
      <c r="C10" s="523" t="s">
        <v>114</v>
      </c>
      <c r="D10" s="501" t="s">
        <v>463</v>
      </c>
      <c r="E10" s="501" t="s">
        <v>131</v>
      </c>
      <c r="F10" s="501" t="s">
        <v>661</v>
      </c>
    </row>
    <row r="11" spans="1:6" ht="36.75">
      <c r="A11" s="500" t="s">
        <v>114</v>
      </c>
      <c r="B11" s="500" t="s">
        <v>674</v>
      </c>
      <c r="C11" s="523" t="s">
        <v>114</v>
      </c>
      <c r="D11" s="501" t="s">
        <v>464</v>
      </c>
      <c r="E11" s="501" t="s">
        <v>131</v>
      </c>
      <c r="F11" s="501" t="s">
        <v>661</v>
      </c>
    </row>
    <row r="12" spans="1:6" ht="36.75">
      <c r="A12" s="500" t="s">
        <v>114</v>
      </c>
      <c r="B12" s="500" t="s">
        <v>675</v>
      </c>
      <c r="C12" s="523" t="s">
        <v>114</v>
      </c>
      <c r="D12" s="501" t="s">
        <v>665</v>
      </c>
      <c r="E12" s="501" t="s">
        <v>132</v>
      </c>
      <c r="F12" s="501" t="s">
        <v>661</v>
      </c>
    </row>
    <row r="13" spans="1:6" ht="36.75">
      <c r="A13" s="500" t="s">
        <v>114</v>
      </c>
      <c r="B13" s="500" t="s">
        <v>676</v>
      </c>
      <c r="C13" s="523" t="s">
        <v>115</v>
      </c>
      <c r="D13" s="501" t="s">
        <v>685</v>
      </c>
      <c r="E13" s="501" t="s">
        <v>137</v>
      </c>
      <c r="F13" s="501" t="s">
        <v>661</v>
      </c>
    </row>
    <row r="14" spans="1:6" ht="36.75">
      <c r="A14" s="500" t="s">
        <v>114</v>
      </c>
      <c r="B14" s="500" t="s">
        <v>677</v>
      </c>
      <c r="C14" s="523" t="s">
        <v>115</v>
      </c>
      <c r="D14" s="501" t="s">
        <v>523</v>
      </c>
      <c r="E14" s="501" t="s">
        <v>137</v>
      </c>
      <c r="F14" s="501" t="s">
        <v>661</v>
      </c>
    </row>
    <row r="15" spans="1:6" ht="36.75">
      <c r="A15" s="500" t="s">
        <v>114</v>
      </c>
      <c r="B15" s="500" t="s">
        <v>678</v>
      </c>
      <c r="C15" s="523" t="s">
        <v>115</v>
      </c>
      <c r="D15" s="504" t="s">
        <v>689</v>
      </c>
      <c r="E15" s="501" t="s">
        <v>138</v>
      </c>
      <c r="F15" s="501" t="s">
        <v>661</v>
      </c>
    </row>
    <row r="16" spans="1:6" ht="36.75">
      <c r="A16" s="500" t="s">
        <v>114</v>
      </c>
      <c r="B16" s="500" t="s">
        <v>679</v>
      </c>
      <c r="C16" s="523" t="s">
        <v>115</v>
      </c>
      <c r="D16" s="501" t="s">
        <v>523</v>
      </c>
      <c r="E16" s="501" t="s">
        <v>138</v>
      </c>
      <c r="F16" s="501" t="s">
        <v>661</v>
      </c>
    </row>
    <row r="17" spans="1:6" ht="36.75">
      <c r="A17" s="500" t="s">
        <v>114</v>
      </c>
      <c r="B17" s="500" t="s">
        <v>680</v>
      </c>
      <c r="C17" s="523" t="s">
        <v>115</v>
      </c>
      <c r="D17" s="501" t="s">
        <v>689</v>
      </c>
      <c r="E17" s="501" t="s">
        <v>139</v>
      </c>
      <c r="F17" s="501" t="s">
        <v>661</v>
      </c>
    </row>
    <row r="18" spans="1:6" ht="36.75">
      <c r="A18" s="500" t="s">
        <v>114</v>
      </c>
      <c r="B18" s="500" t="s">
        <v>681</v>
      </c>
      <c r="C18" s="523" t="s">
        <v>115</v>
      </c>
      <c r="D18" s="501" t="s">
        <v>523</v>
      </c>
      <c r="E18" s="501" t="s">
        <v>139</v>
      </c>
      <c r="F18" s="501" t="s">
        <v>661</v>
      </c>
    </row>
    <row r="19" spans="1:6" ht="60.75">
      <c r="A19" s="500" t="s">
        <v>114</v>
      </c>
      <c r="B19" s="500" t="s">
        <v>682</v>
      </c>
      <c r="C19" s="523" t="s">
        <v>115</v>
      </c>
      <c r="D19" s="501" t="s">
        <v>524</v>
      </c>
      <c r="E19" s="501" t="s">
        <v>140</v>
      </c>
      <c r="F19" s="501" t="s">
        <v>661</v>
      </c>
    </row>
    <row r="20" spans="1:6" ht="48.75">
      <c r="A20" s="503" t="s">
        <v>115</v>
      </c>
      <c r="B20" s="503" t="s">
        <v>684</v>
      </c>
      <c r="C20" s="503" t="s">
        <v>116</v>
      </c>
      <c r="D20" s="501" t="s">
        <v>528</v>
      </c>
      <c r="E20" s="501" t="s">
        <v>147</v>
      </c>
      <c r="F20" s="501" t="s">
        <v>661</v>
      </c>
    </row>
    <row r="21" spans="1:6" ht="36.75">
      <c r="A21" s="503" t="s">
        <v>115</v>
      </c>
      <c r="B21" s="503" t="s">
        <v>686</v>
      </c>
      <c r="C21" s="503" t="s">
        <v>116</v>
      </c>
      <c r="D21" s="501" t="s">
        <v>696</v>
      </c>
      <c r="E21" s="501" t="s">
        <v>148</v>
      </c>
      <c r="F21" s="501" t="s">
        <v>661</v>
      </c>
    </row>
    <row r="22" spans="1:6" ht="36.75">
      <c r="A22" s="503" t="s">
        <v>115</v>
      </c>
      <c r="B22" s="503" t="s">
        <v>687</v>
      </c>
      <c r="C22" s="503" t="s">
        <v>116</v>
      </c>
      <c r="D22" s="501" t="s">
        <v>705</v>
      </c>
      <c r="E22" s="501" t="s">
        <v>149</v>
      </c>
      <c r="F22" s="501" t="s">
        <v>661</v>
      </c>
    </row>
    <row r="23" spans="1:6" ht="36.75">
      <c r="A23" s="503" t="s">
        <v>115</v>
      </c>
      <c r="B23" s="503" t="s">
        <v>688</v>
      </c>
      <c r="C23" s="503" t="s">
        <v>116</v>
      </c>
      <c r="D23" s="504" t="s">
        <v>705</v>
      </c>
      <c r="E23" s="501" t="s">
        <v>150</v>
      </c>
      <c r="F23" s="501" t="s">
        <v>661</v>
      </c>
    </row>
    <row r="24" spans="1:6" ht="192.75" customHeight="1">
      <c r="A24" s="503" t="s">
        <v>115</v>
      </c>
      <c r="B24" s="503" t="s">
        <v>690</v>
      </c>
      <c r="C24" s="503" t="s">
        <v>116</v>
      </c>
      <c r="D24" s="504" t="s">
        <v>705</v>
      </c>
      <c r="E24" s="501" t="s">
        <v>151</v>
      </c>
      <c r="F24" s="501" t="s">
        <v>661</v>
      </c>
    </row>
    <row r="25" spans="1:6" ht="68.25" customHeight="1">
      <c r="A25" s="503" t="s">
        <v>115</v>
      </c>
      <c r="B25" s="503" t="s">
        <v>691</v>
      </c>
      <c r="C25" s="503" t="s">
        <v>116</v>
      </c>
      <c r="D25" s="504" t="s">
        <v>729</v>
      </c>
      <c r="E25" s="501" t="s">
        <v>151</v>
      </c>
      <c r="F25" s="501" t="s">
        <v>661</v>
      </c>
    </row>
    <row r="26" spans="1:6" ht="69.75" customHeight="1">
      <c r="A26" s="502"/>
      <c r="B26" s="502"/>
      <c r="C26" s="503" t="s">
        <v>116</v>
      </c>
      <c r="D26" s="504" t="s">
        <v>529</v>
      </c>
      <c r="E26" s="501" t="s">
        <v>151</v>
      </c>
      <c r="F26" s="501" t="s">
        <v>661</v>
      </c>
    </row>
    <row r="27" spans="1:6" ht="48.75">
      <c r="A27" s="500" t="s">
        <v>116</v>
      </c>
      <c r="B27" s="500" t="s">
        <v>692</v>
      </c>
      <c r="C27" s="503" t="s">
        <v>116</v>
      </c>
      <c r="D27" s="504" t="s">
        <v>732</v>
      </c>
      <c r="E27" s="501" t="s">
        <v>151</v>
      </c>
      <c r="F27" s="501" t="s">
        <v>661</v>
      </c>
    </row>
    <row r="28" spans="1:6" ht="60.75">
      <c r="A28" s="500" t="s">
        <v>116</v>
      </c>
      <c r="B28" s="500" t="s">
        <v>693</v>
      </c>
      <c r="C28" s="503" t="s">
        <v>116</v>
      </c>
      <c r="D28" s="504" t="s">
        <v>530</v>
      </c>
      <c r="E28" s="501" t="s">
        <v>151</v>
      </c>
      <c r="F28" s="501" t="s">
        <v>661</v>
      </c>
    </row>
    <row r="29" spans="1:6" ht="48.75">
      <c r="A29" s="500" t="s">
        <v>116</v>
      </c>
      <c r="B29" s="500" t="s">
        <v>694</v>
      </c>
      <c r="C29" s="503" t="s">
        <v>116</v>
      </c>
      <c r="D29" s="504" t="s">
        <v>700</v>
      </c>
      <c r="E29" s="501" t="s">
        <v>152</v>
      </c>
      <c r="F29" s="501" t="s">
        <v>661</v>
      </c>
    </row>
    <row r="30" spans="1:6" ht="48.75">
      <c r="A30" s="500" t="s">
        <v>116</v>
      </c>
      <c r="B30" s="500" t="s">
        <v>695</v>
      </c>
      <c r="C30" s="523" t="s">
        <v>117</v>
      </c>
      <c r="D30" s="504" t="s">
        <v>963</v>
      </c>
      <c r="E30" s="501" t="s">
        <v>157</v>
      </c>
      <c r="F30" s="501" t="s">
        <v>661</v>
      </c>
    </row>
    <row r="31" spans="1:6" ht="48.75">
      <c r="A31" s="500" t="s">
        <v>116</v>
      </c>
      <c r="B31" s="500" t="s">
        <v>697</v>
      </c>
      <c r="C31" s="523" t="s">
        <v>117</v>
      </c>
      <c r="D31" s="504" t="s">
        <v>942</v>
      </c>
      <c r="E31" s="501" t="s">
        <v>157</v>
      </c>
      <c r="F31" s="501" t="s">
        <v>661</v>
      </c>
    </row>
    <row r="32" spans="1:6" ht="48.75">
      <c r="A32" s="500" t="s">
        <v>116</v>
      </c>
      <c r="B32" s="500" t="s">
        <v>698</v>
      </c>
      <c r="C32" s="523" t="s">
        <v>117</v>
      </c>
      <c r="D32" s="501" t="s">
        <v>976</v>
      </c>
      <c r="E32" s="501" t="s">
        <v>157</v>
      </c>
      <c r="F32" s="501" t="s">
        <v>661</v>
      </c>
    </row>
    <row r="33" spans="1:6" ht="48.75">
      <c r="A33" s="500" t="s">
        <v>116</v>
      </c>
      <c r="B33" s="500" t="s">
        <v>699</v>
      </c>
      <c r="C33" s="523" t="s">
        <v>117</v>
      </c>
      <c r="D33" s="501" t="s">
        <v>1155</v>
      </c>
      <c r="E33" s="501" t="s">
        <v>157</v>
      </c>
      <c r="F33" s="501" t="s">
        <v>669</v>
      </c>
    </row>
    <row r="34" spans="1:6" ht="60.75">
      <c r="A34" s="500" t="s">
        <v>116</v>
      </c>
      <c r="B34" s="500" t="s">
        <v>701</v>
      </c>
      <c r="C34" s="523" t="s">
        <v>117</v>
      </c>
      <c r="D34" s="501" t="s">
        <v>1156</v>
      </c>
      <c r="E34" s="501" t="s">
        <v>157</v>
      </c>
      <c r="F34" s="501" t="s">
        <v>661</v>
      </c>
    </row>
    <row r="35" spans="1:6" ht="36.75">
      <c r="A35" s="500" t="s">
        <v>116</v>
      </c>
      <c r="B35" s="500" t="s">
        <v>702</v>
      </c>
      <c r="C35" s="523" t="s">
        <v>117</v>
      </c>
      <c r="D35" s="501" t="s">
        <v>958</v>
      </c>
      <c r="E35" s="501" t="s">
        <v>157</v>
      </c>
      <c r="F35" s="501" t="s">
        <v>661</v>
      </c>
    </row>
    <row r="36" spans="1:6" ht="60.75">
      <c r="A36" s="500" t="s">
        <v>116</v>
      </c>
      <c r="B36" s="500" t="s">
        <v>703</v>
      </c>
      <c r="C36" s="523" t="s">
        <v>117</v>
      </c>
      <c r="D36" s="501" t="s">
        <v>946</v>
      </c>
      <c r="E36" s="501" t="s">
        <v>157</v>
      </c>
      <c r="F36" s="501" t="s">
        <v>661</v>
      </c>
    </row>
    <row r="37" spans="1:6" ht="48.75">
      <c r="A37" s="500" t="s">
        <v>116</v>
      </c>
      <c r="B37" s="500" t="s">
        <v>704</v>
      </c>
      <c r="C37" s="523" t="s">
        <v>117</v>
      </c>
      <c r="D37" s="501" t="s">
        <v>963</v>
      </c>
      <c r="E37" s="501" t="s">
        <v>158</v>
      </c>
      <c r="F37" s="501" t="s">
        <v>661</v>
      </c>
    </row>
    <row r="38" spans="1:6" ht="48.75">
      <c r="A38" s="500" t="s">
        <v>116</v>
      </c>
      <c r="B38" s="500" t="s">
        <v>706</v>
      </c>
      <c r="C38" s="523" t="s">
        <v>117</v>
      </c>
      <c r="D38" s="501" t="s">
        <v>942</v>
      </c>
      <c r="E38" s="501" t="s">
        <v>158</v>
      </c>
      <c r="F38" s="501" t="s">
        <v>661</v>
      </c>
    </row>
    <row r="39" spans="1:6" ht="60.75">
      <c r="A39" s="500" t="s">
        <v>116</v>
      </c>
      <c r="B39" s="500" t="s">
        <v>707</v>
      </c>
      <c r="C39" s="523" t="s">
        <v>117</v>
      </c>
      <c r="D39" s="501" t="s">
        <v>948</v>
      </c>
      <c r="E39" s="501" t="s">
        <v>158</v>
      </c>
      <c r="F39" s="501" t="s">
        <v>661</v>
      </c>
    </row>
    <row r="40" spans="1:6" ht="48.75">
      <c r="A40" s="500" t="s">
        <v>116</v>
      </c>
      <c r="B40" s="500" t="s">
        <v>708</v>
      </c>
      <c r="C40" s="523" t="s">
        <v>117</v>
      </c>
      <c r="D40" s="501" t="s">
        <v>1155</v>
      </c>
      <c r="E40" s="501" t="s">
        <v>158</v>
      </c>
      <c r="F40" s="501" t="s">
        <v>669</v>
      </c>
    </row>
    <row r="41" spans="1:6" ht="48.75">
      <c r="A41" s="500" t="s">
        <v>116</v>
      </c>
      <c r="B41" s="500" t="s">
        <v>709</v>
      </c>
      <c r="C41" s="523" t="s">
        <v>117</v>
      </c>
      <c r="D41" s="501" t="s">
        <v>1156</v>
      </c>
      <c r="E41" s="501" t="s">
        <v>158</v>
      </c>
      <c r="F41" s="501" t="s">
        <v>661</v>
      </c>
    </row>
    <row r="42" spans="1:6" ht="60.75">
      <c r="A42" s="500" t="s">
        <v>116</v>
      </c>
      <c r="B42" s="500" t="s">
        <v>710</v>
      </c>
      <c r="C42" s="523" t="s">
        <v>117</v>
      </c>
      <c r="D42" s="511" t="s">
        <v>1157</v>
      </c>
      <c r="E42" s="501" t="s">
        <v>158</v>
      </c>
      <c r="F42" s="501" t="s">
        <v>669</v>
      </c>
    </row>
    <row r="43" spans="1:6" ht="48.75">
      <c r="A43" s="500" t="s">
        <v>116</v>
      </c>
      <c r="B43" s="500" t="s">
        <v>711</v>
      </c>
      <c r="C43" s="523" t="s">
        <v>117</v>
      </c>
      <c r="D43" s="511" t="s">
        <v>958</v>
      </c>
      <c r="E43" s="501" t="s">
        <v>158</v>
      </c>
      <c r="F43" s="501" t="s">
        <v>661</v>
      </c>
    </row>
    <row r="44" spans="1:6" ht="60.75">
      <c r="A44" s="500" t="s">
        <v>116</v>
      </c>
      <c r="B44" s="500" t="s">
        <v>712</v>
      </c>
      <c r="C44" s="523" t="s">
        <v>117</v>
      </c>
      <c r="D44" s="511" t="s">
        <v>971</v>
      </c>
      <c r="E44" s="501" t="s">
        <v>158</v>
      </c>
      <c r="F44" s="501" t="s">
        <v>669</v>
      </c>
    </row>
    <row r="45" spans="1:6" ht="72.75">
      <c r="A45" s="500" t="s">
        <v>116</v>
      </c>
      <c r="B45" s="500" t="s">
        <v>713</v>
      </c>
      <c r="C45" s="523" t="s">
        <v>117</v>
      </c>
      <c r="D45" s="501" t="s">
        <v>946</v>
      </c>
      <c r="E45" s="501" t="s">
        <v>158</v>
      </c>
      <c r="F45" s="501" t="s">
        <v>661</v>
      </c>
    </row>
    <row r="46" spans="1:6" ht="60.75">
      <c r="A46" s="500" t="s">
        <v>116</v>
      </c>
      <c r="B46" s="500" t="s">
        <v>714</v>
      </c>
      <c r="C46" s="523" t="s">
        <v>117</v>
      </c>
      <c r="D46" s="501" t="s">
        <v>963</v>
      </c>
      <c r="E46" s="501" t="s">
        <v>159</v>
      </c>
      <c r="F46" s="501" t="s">
        <v>661</v>
      </c>
    </row>
    <row r="47" spans="1:6" ht="60.75">
      <c r="A47" s="500" t="s">
        <v>116</v>
      </c>
      <c r="B47" s="500" t="s">
        <v>715</v>
      </c>
      <c r="C47" s="523" t="s">
        <v>117</v>
      </c>
      <c r="D47" s="501" t="s">
        <v>1157</v>
      </c>
      <c r="E47" s="501" t="s">
        <v>159</v>
      </c>
      <c r="F47" s="501" t="s">
        <v>669</v>
      </c>
    </row>
    <row r="48" spans="1:6" ht="60.75">
      <c r="A48" s="500" t="s">
        <v>116</v>
      </c>
      <c r="B48" s="500" t="s">
        <v>716</v>
      </c>
      <c r="C48" s="523" t="s">
        <v>117</v>
      </c>
      <c r="D48" s="501" t="s">
        <v>1158</v>
      </c>
      <c r="E48" s="501" t="s">
        <v>159</v>
      </c>
      <c r="F48" s="501" t="s">
        <v>661</v>
      </c>
    </row>
    <row r="49" spans="1:6" ht="60.75">
      <c r="A49" s="500" t="s">
        <v>116</v>
      </c>
      <c r="B49" s="500" t="s">
        <v>717</v>
      </c>
      <c r="C49" s="523" t="s">
        <v>117</v>
      </c>
      <c r="D49" s="501" t="s">
        <v>946</v>
      </c>
      <c r="E49" s="501" t="s">
        <v>159</v>
      </c>
      <c r="F49" s="501" t="s">
        <v>661</v>
      </c>
    </row>
    <row r="50" spans="1:6" ht="60.75">
      <c r="A50" s="500" t="s">
        <v>116</v>
      </c>
      <c r="B50" s="500" t="s">
        <v>718</v>
      </c>
      <c r="C50" s="523" t="s">
        <v>117</v>
      </c>
      <c r="D50" s="512" t="s">
        <v>963</v>
      </c>
      <c r="E50" s="501" t="s">
        <v>160</v>
      </c>
      <c r="F50" s="501" t="s">
        <v>661</v>
      </c>
    </row>
    <row r="51" spans="1:6" ht="60.75">
      <c r="A51" s="500" t="s">
        <v>116</v>
      </c>
      <c r="B51" s="500" t="s">
        <v>719</v>
      </c>
      <c r="C51" s="523" t="s">
        <v>117</v>
      </c>
      <c r="D51" s="512" t="s">
        <v>976</v>
      </c>
      <c r="E51" s="501" t="s">
        <v>160</v>
      </c>
      <c r="F51" s="501" t="s">
        <v>661</v>
      </c>
    </row>
    <row r="52" spans="1:6" ht="60.75">
      <c r="A52" s="500" t="s">
        <v>116</v>
      </c>
      <c r="B52" s="500" t="s">
        <v>720</v>
      </c>
      <c r="C52" s="523" t="s">
        <v>117</v>
      </c>
      <c r="D52" s="511" t="s">
        <v>1155</v>
      </c>
      <c r="E52" s="501" t="s">
        <v>160</v>
      </c>
      <c r="F52" s="501" t="s">
        <v>669</v>
      </c>
    </row>
    <row r="53" spans="1:6" ht="60.75">
      <c r="A53" s="500" t="s">
        <v>116</v>
      </c>
      <c r="B53" s="500" t="s">
        <v>721</v>
      </c>
      <c r="C53" s="523" t="s">
        <v>117</v>
      </c>
      <c r="D53" s="511" t="s">
        <v>1156</v>
      </c>
      <c r="E53" s="501" t="s">
        <v>160</v>
      </c>
      <c r="F53" s="501" t="s">
        <v>661</v>
      </c>
    </row>
    <row r="54" spans="1:6" ht="60.75">
      <c r="A54" s="500" t="s">
        <v>116</v>
      </c>
      <c r="B54" s="500" t="s">
        <v>722</v>
      </c>
      <c r="C54" s="523" t="s">
        <v>117</v>
      </c>
      <c r="D54" s="511" t="s">
        <v>1157</v>
      </c>
      <c r="E54" s="501" t="s">
        <v>160</v>
      </c>
      <c r="F54" s="501" t="s">
        <v>669</v>
      </c>
    </row>
    <row r="55" spans="1:6" ht="60.75">
      <c r="A55" s="500" t="s">
        <v>116</v>
      </c>
      <c r="B55" s="500" t="s">
        <v>723</v>
      </c>
      <c r="C55" s="523" t="s">
        <v>117</v>
      </c>
      <c r="D55" s="511" t="s">
        <v>958</v>
      </c>
      <c r="E55" s="501" t="s">
        <v>160</v>
      </c>
      <c r="F55" s="501" t="s">
        <v>661</v>
      </c>
    </row>
    <row r="56" spans="1:6" ht="60.75">
      <c r="A56" s="500" t="s">
        <v>116</v>
      </c>
      <c r="B56" s="500" t="s">
        <v>724</v>
      </c>
      <c r="C56" s="523" t="s">
        <v>117</v>
      </c>
      <c r="D56" s="511" t="s">
        <v>946</v>
      </c>
      <c r="E56" s="501" t="s">
        <v>160</v>
      </c>
      <c r="F56" s="501" t="s">
        <v>661</v>
      </c>
    </row>
    <row r="57" spans="1:6" ht="60.75">
      <c r="A57" s="500" t="s">
        <v>116</v>
      </c>
      <c r="B57" s="500" t="s">
        <v>725</v>
      </c>
      <c r="C57" s="523" t="s">
        <v>117</v>
      </c>
      <c r="D57" s="511" t="s">
        <v>971</v>
      </c>
      <c r="E57" s="501" t="s">
        <v>160</v>
      </c>
      <c r="F57" s="501" t="s">
        <v>669</v>
      </c>
    </row>
    <row r="58" spans="1:6" ht="60.75">
      <c r="A58" s="500" t="s">
        <v>116</v>
      </c>
      <c r="B58" s="500" t="s">
        <v>726</v>
      </c>
      <c r="C58" s="523" t="s">
        <v>117</v>
      </c>
      <c r="D58" s="511" t="s">
        <v>963</v>
      </c>
      <c r="E58" s="501" t="s">
        <v>162</v>
      </c>
      <c r="F58" s="501" t="s">
        <v>661</v>
      </c>
    </row>
    <row r="59" spans="1:6" ht="60.75">
      <c r="A59" s="500" t="s">
        <v>116</v>
      </c>
      <c r="B59" s="500" t="s">
        <v>727</v>
      </c>
      <c r="C59" s="523" t="s">
        <v>117</v>
      </c>
      <c r="D59" s="511" t="s">
        <v>942</v>
      </c>
      <c r="E59" s="501" t="s">
        <v>162</v>
      </c>
      <c r="F59" s="501" t="s">
        <v>661</v>
      </c>
    </row>
    <row r="60" spans="1:6" ht="24.75">
      <c r="A60" s="500" t="s">
        <v>116</v>
      </c>
      <c r="B60" s="500" t="s">
        <v>728</v>
      </c>
      <c r="C60" s="523" t="s">
        <v>117</v>
      </c>
      <c r="D60" s="511" t="s">
        <v>958</v>
      </c>
      <c r="E60" s="501" t="s">
        <v>162</v>
      </c>
      <c r="F60" s="501" t="s">
        <v>661</v>
      </c>
    </row>
    <row r="61" spans="1:6" ht="24.75">
      <c r="A61" s="500" t="s">
        <v>116</v>
      </c>
      <c r="B61" s="500" t="s">
        <v>730</v>
      </c>
      <c r="C61" s="523" t="s">
        <v>117</v>
      </c>
      <c r="D61" s="501" t="s">
        <v>1157</v>
      </c>
      <c r="E61" s="501" t="s">
        <v>162</v>
      </c>
      <c r="F61" s="501" t="s">
        <v>669</v>
      </c>
    </row>
    <row r="62" spans="1:6" ht="36.75">
      <c r="A62" s="500" t="s">
        <v>116</v>
      </c>
      <c r="B62" s="500" t="s">
        <v>731</v>
      </c>
      <c r="C62" s="523" t="s">
        <v>117</v>
      </c>
      <c r="D62" s="501" t="s">
        <v>946</v>
      </c>
      <c r="E62" s="501" t="s">
        <v>162</v>
      </c>
      <c r="F62" s="501" t="s">
        <v>661</v>
      </c>
    </row>
    <row r="63" spans="1:6" ht="36.75">
      <c r="A63" s="500" t="s">
        <v>116</v>
      </c>
      <c r="B63" s="500" t="s">
        <v>733</v>
      </c>
      <c r="C63" s="523" t="s">
        <v>118</v>
      </c>
      <c r="D63" s="501" t="s">
        <v>943</v>
      </c>
      <c r="E63" s="501" t="s">
        <v>193</v>
      </c>
      <c r="F63" s="501" t="s">
        <v>661</v>
      </c>
    </row>
    <row r="64" spans="1:6" ht="48.75">
      <c r="A64" s="500" t="s">
        <v>116</v>
      </c>
      <c r="B64" s="500" t="s">
        <v>734</v>
      </c>
      <c r="C64" s="523" t="s">
        <v>118</v>
      </c>
      <c r="D64" s="501" t="s">
        <v>944</v>
      </c>
      <c r="E64" s="501" t="s">
        <v>193</v>
      </c>
      <c r="F64" s="501" t="s">
        <v>661</v>
      </c>
    </row>
    <row r="65" spans="1:6">
      <c r="A65" s="634"/>
      <c r="B65" s="634"/>
      <c r="C65" s="601" t="s">
        <v>118</v>
      </c>
      <c r="D65" s="501" t="s">
        <v>1245</v>
      </c>
      <c r="E65" s="501" t="s">
        <v>195</v>
      </c>
      <c r="F65" s="501" t="s">
        <v>661</v>
      </c>
    </row>
    <row r="66" spans="1:6" ht="48.75">
      <c r="A66" s="500" t="s">
        <v>116</v>
      </c>
      <c r="B66" s="500" t="s">
        <v>735</v>
      </c>
      <c r="C66" s="523" t="s">
        <v>118</v>
      </c>
      <c r="D66" s="501" t="s">
        <v>945</v>
      </c>
      <c r="E66" s="501" t="s">
        <v>193</v>
      </c>
      <c r="F66" s="501" t="s">
        <v>661</v>
      </c>
    </row>
    <row r="67" spans="1:6" ht="36.75">
      <c r="A67" s="500" t="s">
        <v>117</v>
      </c>
      <c r="B67" s="500" t="s">
        <v>736</v>
      </c>
      <c r="C67" s="523" t="s">
        <v>118</v>
      </c>
      <c r="D67" s="501" t="s">
        <v>946</v>
      </c>
      <c r="E67" s="501" t="s">
        <v>193</v>
      </c>
      <c r="F67" s="501" t="s">
        <v>661</v>
      </c>
    </row>
    <row r="68" spans="1:6" ht="36.75">
      <c r="A68" s="500" t="s">
        <v>117</v>
      </c>
      <c r="B68" s="500" t="s">
        <v>737</v>
      </c>
      <c r="C68" s="523" t="s">
        <v>118</v>
      </c>
      <c r="D68" s="501" t="s">
        <v>947</v>
      </c>
      <c r="E68" s="501" t="s">
        <v>193</v>
      </c>
      <c r="F68" s="501" t="s">
        <v>661</v>
      </c>
    </row>
    <row r="69" spans="1:6" ht="24.75">
      <c r="A69" s="500" t="s">
        <v>117</v>
      </c>
      <c r="B69" s="500" t="s">
        <v>738</v>
      </c>
      <c r="C69" s="523" t="s">
        <v>118</v>
      </c>
      <c r="D69" s="501" t="s">
        <v>958</v>
      </c>
      <c r="E69" s="501" t="s">
        <v>193</v>
      </c>
      <c r="F69" s="501" t="s">
        <v>661</v>
      </c>
    </row>
    <row r="70" spans="1:6" ht="48.75">
      <c r="A70" s="500" t="s">
        <v>117</v>
      </c>
      <c r="B70" s="500" t="s">
        <v>739</v>
      </c>
      <c r="C70" s="523" t="s">
        <v>118</v>
      </c>
      <c r="D70" s="501" t="s">
        <v>1157</v>
      </c>
      <c r="E70" s="501" t="s">
        <v>193</v>
      </c>
      <c r="F70" s="501" t="s">
        <v>669</v>
      </c>
    </row>
    <row r="71" spans="1:6" ht="48.75">
      <c r="A71" s="500" t="s">
        <v>117</v>
      </c>
      <c r="B71" s="500" t="s">
        <v>740</v>
      </c>
      <c r="C71" s="523" t="s">
        <v>118</v>
      </c>
      <c r="D71" s="501" t="s">
        <v>948</v>
      </c>
      <c r="E71" s="501" t="s">
        <v>193</v>
      </c>
      <c r="F71" s="501" t="s">
        <v>661</v>
      </c>
    </row>
    <row r="72" spans="1:6" ht="48.75">
      <c r="A72" s="500" t="s">
        <v>117</v>
      </c>
      <c r="B72" s="500" t="s">
        <v>741</v>
      </c>
      <c r="C72" s="523" t="s">
        <v>118</v>
      </c>
      <c r="D72" s="501" t="s">
        <v>943</v>
      </c>
      <c r="E72" s="501" t="s">
        <v>194</v>
      </c>
      <c r="F72" s="501" t="s">
        <v>661</v>
      </c>
    </row>
    <row r="73" spans="1:6" ht="24.75">
      <c r="A73" s="500" t="s">
        <v>117</v>
      </c>
      <c r="B73" s="500" t="s">
        <v>742</v>
      </c>
      <c r="C73" s="523" t="s">
        <v>118</v>
      </c>
      <c r="D73" s="501" t="s">
        <v>944</v>
      </c>
      <c r="E73" s="501" t="s">
        <v>194</v>
      </c>
      <c r="F73" s="501" t="s">
        <v>661</v>
      </c>
    </row>
    <row r="74" spans="1:6" ht="36.75">
      <c r="A74" s="500" t="s">
        <v>117</v>
      </c>
      <c r="B74" s="500" t="s">
        <v>743</v>
      </c>
      <c r="C74" s="523" t="s">
        <v>118</v>
      </c>
      <c r="D74" s="501" t="s">
        <v>945</v>
      </c>
      <c r="E74" s="501" t="s">
        <v>194</v>
      </c>
      <c r="F74" s="501" t="s">
        <v>661</v>
      </c>
    </row>
    <row r="75" spans="1:6" ht="36.75">
      <c r="A75" s="500" t="s">
        <v>117</v>
      </c>
      <c r="B75" s="500" t="s">
        <v>744</v>
      </c>
      <c r="C75" s="523" t="s">
        <v>118</v>
      </c>
      <c r="D75" s="501" t="s">
        <v>946</v>
      </c>
      <c r="E75" s="501" t="s">
        <v>194</v>
      </c>
      <c r="F75" s="501" t="s">
        <v>661</v>
      </c>
    </row>
    <row r="76" spans="1:6" ht="48.75">
      <c r="A76" s="639" t="s">
        <v>117</v>
      </c>
      <c r="B76" s="500" t="s">
        <v>745</v>
      </c>
      <c r="C76" s="523" t="s">
        <v>118</v>
      </c>
      <c r="D76" s="511" t="s">
        <v>947</v>
      </c>
      <c r="E76" s="501" t="s">
        <v>194</v>
      </c>
      <c r="F76" s="501" t="s">
        <v>661</v>
      </c>
    </row>
    <row r="77" spans="1:6">
      <c r="A77" s="639"/>
      <c r="B77" s="500" t="s">
        <v>746</v>
      </c>
      <c r="C77" s="523" t="s">
        <v>118</v>
      </c>
      <c r="D77" s="511" t="s">
        <v>1157</v>
      </c>
      <c r="E77" s="501" t="s">
        <v>194</v>
      </c>
      <c r="F77" s="501" t="s">
        <v>669</v>
      </c>
    </row>
    <row r="78" spans="1:6">
      <c r="A78" s="639"/>
      <c r="B78" s="500" t="s">
        <v>747</v>
      </c>
      <c r="C78" s="523" t="s">
        <v>118</v>
      </c>
      <c r="D78" s="511" t="s">
        <v>958</v>
      </c>
      <c r="E78" s="501" t="s">
        <v>194</v>
      </c>
      <c r="F78" s="501" t="s">
        <v>661</v>
      </c>
    </row>
    <row r="79" spans="1:6">
      <c r="A79" s="639"/>
      <c r="B79" s="500" t="s">
        <v>748</v>
      </c>
      <c r="C79" s="523" t="s">
        <v>118</v>
      </c>
      <c r="D79" s="511" t="s">
        <v>948</v>
      </c>
      <c r="E79" s="501" t="s">
        <v>194</v>
      </c>
      <c r="F79" s="501" t="s">
        <v>661</v>
      </c>
    </row>
    <row r="80" spans="1:6">
      <c r="A80" s="639"/>
      <c r="B80" s="500" t="s">
        <v>749</v>
      </c>
      <c r="C80" s="523" t="s">
        <v>118</v>
      </c>
      <c r="D80" s="511" t="s">
        <v>943</v>
      </c>
      <c r="E80" s="501" t="s">
        <v>195</v>
      </c>
      <c r="F80" s="501" t="s">
        <v>661</v>
      </c>
    </row>
    <row r="81" spans="1:6">
      <c r="A81" s="639"/>
      <c r="B81" s="500" t="s">
        <v>750</v>
      </c>
      <c r="C81" s="523" t="s">
        <v>118</v>
      </c>
      <c r="D81" s="511" t="s">
        <v>944</v>
      </c>
      <c r="E81" s="501" t="s">
        <v>195</v>
      </c>
      <c r="F81" s="501" t="s">
        <v>661</v>
      </c>
    </row>
    <row r="82" spans="1:6">
      <c r="A82" s="639"/>
      <c r="B82" s="500" t="s">
        <v>751</v>
      </c>
      <c r="C82" s="523" t="s">
        <v>118</v>
      </c>
      <c r="D82" s="501" t="s">
        <v>945</v>
      </c>
      <c r="E82" s="501" t="s">
        <v>195</v>
      </c>
      <c r="F82" s="501" t="s">
        <v>661</v>
      </c>
    </row>
    <row r="83" spans="1:6" ht="24.75">
      <c r="A83" s="639"/>
      <c r="B83" s="500" t="s">
        <v>752</v>
      </c>
      <c r="C83" s="523" t="s">
        <v>118</v>
      </c>
      <c r="D83" s="501" t="s">
        <v>946</v>
      </c>
      <c r="E83" s="501" t="s">
        <v>195</v>
      </c>
      <c r="F83" s="501" t="s">
        <v>661</v>
      </c>
    </row>
    <row r="84" spans="1:6">
      <c r="A84" s="639"/>
      <c r="B84" s="500" t="s">
        <v>753</v>
      </c>
      <c r="C84" s="523" t="s">
        <v>118</v>
      </c>
      <c r="D84" s="501" t="s">
        <v>947</v>
      </c>
      <c r="E84" s="501" t="s">
        <v>195</v>
      </c>
      <c r="F84" s="501" t="s">
        <v>661</v>
      </c>
    </row>
    <row r="85" spans="1:6">
      <c r="A85" s="639"/>
      <c r="B85" s="500" t="s">
        <v>754</v>
      </c>
      <c r="C85" s="523" t="s">
        <v>118</v>
      </c>
      <c r="D85" s="501" t="s">
        <v>1157</v>
      </c>
      <c r="E85" s="501" t="s">
        <v>195</v>
      </c>
      <c r="F85" s="501" t="s">
        <v>669</v>
      </c>
    </row>
    <row r="86" spans="1:6">
      <c r="A86" s="639"/>
      <c r="B86" s="500" t="s">
        <v>755</v>
      </c>
      <c r="C86" s="523" t="s">
        <v>118</v>
      </c>
      <c r="D86" s="511" t="s">
        <v>958</v>
      </c>
      <c r="E86" s="501" t="s">
        <v>195</v>
      </c>
      <c r="F86" s="501" t="s">
        <v>661</v>
      </c>
    </row>
    <row r="87" spans="1:6">
      <c r="A87" s="639"/>
      <c r="B87" s="500" t="s">
        <v>756</v>
      </c>
      <c r="C87" s="523" t="s">
        <v>118</v>
      </c>
      <c r="D87" s="512" t="s">
        <v>948</v>
      </c>
      <c r="E87" s="501" t="s">
        <v>195</v>
      </c>
      <c r="F87" s="501" t="s">
        <v>661</v>
      </c>
    </row>
    <row r="88" spans="1:6">
      <c r="A88" s="639"/>
      <c r="B88" s="500" t="s">
        <v>757</v>
      </c>
      <c r="C88" s="523" t="s">
        <v>118</v>
      </c>
      <c r="D88" s="512" t="s">
        <v>943</v>
      </c>
      <c r="E88" s="501" t="s">
        <v>196</v>
      </c>
      <c r="F88" s="501" t="s">
        <v>661</v>
      </c>
    </row>
    <row r="89" spans="1:6">
      <c r="A89" s="639"/>
      <c r="B89" s="500" t="s">
        <v>758</v>
      </c>
      <c r="C89" s="523" t="s">
        <v>118</v>
      </c>
      <c r="D89" s="512" t="s">
        <v>945</v>
      </c>
      <c r="E89" s="501" t="s">
        <v>196</v>
      </c>
      <c r="F89" s="501" t="s">
        <v>661</v>
      </c>
    </row>
    <row r="90" spans="1:6" ht="24.75">
      <c r="A90" s="639"/>
      <c r="B90" s="500" t="s">
        <v>759</v>
      </c>
      <c r="C90" s="523" t="s">
        <v>118</v>
      </c>
      <c r="D90" s="512" t="s">
        <v>946</v>
      </c>
      <c r="E90" s="501" t="s">
        <v>196</v>
      </c>
      <c r="F90" s="501" t="s">
        <v>661</v>
      </c>
    </row>
    <row r="91" spans="1:6">
      <c r="A91" s="639"/>
      <c r="B91" s="500" t="s">
        <v>760</v>
      </c>
      <c r="C91" s="523" t="s">
        <v>118</v>
      </c>
      <c r="D91" s="512" t="s">
        <v>947</v>
      </c>
      <c r="E91" s="501" t="s">
        <v>196</v>
      </c>
      <c r="F91" s="501" t="s">
        <v>661</v>
      </c>
    </row>
    <row r="92" spans="1:6">
      <c r="A92" s="639"/>
      <c r="B92" s="500" t="s">
        <v>761</v>
      </c>
      <c r="C92" s="523" t="s">
        <v>118</v>
      </c>
      <c r="D92" s="512" t="s">
        <v>1157</v>
      </c>
      <c r="E92" s="501" t="s">
        <v>196</v>
      </c>
      <c r="F92" s="501" t="s">
        <v>669</v>
      </c>
    </row>
    <row r="93" spans="1:6">
      <c r="A93" s="639"/>
      <c r="B93" s="500" t="s">
        <v>762</v>
      </c>
      <c r="C93" s="523" t="s">
        <v>118</v>
      </c>
      <c r="D93" s="512" t="s">
        <v>958</v>
      </c>
      <c r="E93" s="501" t="s">
        <v>196</v>
      </c>
      <c r="F93" s="501" t="s">
        <v>661</v>
      </c>
    </row>
    <row r="94" spans="1:6">
      <c r="A94" s="639"/>
      <c r="B94" s="500" t="s">
        <v>763</v>
      </c>
      <c r="C94" s="523" t="s">
        <v>118</v>
      </c>
      <c r="D94" s="512" t="s">
        <v>948</v>
      </c>
      <c r="E94" s="501" t="s">
        <v>196</v>
      </c>
      <c r="F94" s="501" t="s">
        <v>661</v>
      </c>
    </row>
    <row r="95" spans="1:6">
      <c r="A95" s="639"/>
      <c r="B95" s="500" t="s">
        <v>764</v>
      </c>
      <c r="C95" s="523" t="s">
        <v>118</v>
      </c>
      <c r="D95" s="512" t="s">
        <v>956</v>
      </c>
      <c r="E95" s="501" t="s">
        <v>197</v>
      </c>
      <c r="F95" s="501" t="s">
        <v>661</v>
      </c>
    </row>
    <row r="96" spans="1:6" ht="24.75">
      <c r="A96" s="639"/>
      <c r="B96" s="500" t="s">
        <v>765</v>
      </c>
      <c r="C96" s="523" t="s">
        <v>118</v>
      </c>
      <c r="D96" s="512" t="s">
        <v>946</v>
      </c>
      <c r="E96" s="501" t="s">
        <v>197</v>
      </c>
      <c r="F96" s="501" t="s">
        <v>661</v>
      </c>
    </row>
    <row r="97" spans="1:6">
      <c r="A97" s="639"/>
      <c r="B97" s="500" t="s">
        <v>766</v>
      </c>
      <c r="C97" s="523" t="s">
        <v>118</v>
      </c>
      <c r="D97" s="512" t="s">
        <v>947</v>
      </c>
      <c r="E97" s="501" t="s">
        <v>197</v>
      </c>
      <c r="F97" s="501" t="s">
        <v>661</v>
      </c>
    </row>
    <row r="98" spans="1:6">
      <c r="A98" s="639"/>
      <c r="B98" s="500" t="s">
        <v>767</v>
      </c>
      <c r="C98" s="523" t="s">
        <v>118</v>
      </c>
      <c r="D98" s="512" t="s">
        <v>1157</v>
      </c>
      <c r="E98" s="501" t="s">
        <v>197</v>
      </c>
      <c r="F98" s="501" t="s">
        <v>669</v>
      </c>
    </row>
    <row r="99" spans="1:6">
      <c r="A99" s="639"/>
      <c r="B99" s="500" t="s">
        <v>768</v>
      </c>
      <c r="C99" s="523" t="s">
        <v>118</v>
      </c>
      <c r="D99" s="511" t="s">
        <v>958</v>
      </c>
      <c r="E99" s="501" t="s">
        <v>197</v>
      </c>
      <c r="F99" s="501" t="s">
        <v>661</v>
      </c>
    </row>
    <row r="100" spans="1:6">
      <c r="A100" s="639"/>
      <c r="B100" s="500" t="s">
        <v>769</v>
      </c>
      <c r="C100" s="523" t="s">
        <v>816</v>
      </c>
      <c r="D100" s="511" t="s">
        <v>978</v>
      </c>
      <c r="E100" s="501" t="s">
        <v>198</v>
      </c>
      <c r="F100" s="501" t="s">
        <v>661</v>
      </c>
    </row>
    <row r="101" spans="1:6">
      <c r="A101" s="639"/>
      <c r="B101" s="500" t="s">
        <v>770</v>
      </c>
      <c r="C101" s="523" t="s">
        <v>816</v>
      </c>
      <c r="D101" s="511" t="s">
        <v>977</v>
      </c>
      <c r="E101" s="501" t="s">
        <v>199</v>
      </c>
      <c r="F101" s="501" t="s">
        <v>661</v>
      </c>
    </row>
    <row r="102" spans="1:6">
      <c r="A102" s="639"/>
      <c r="B102" s="500" t="s">
        <v>771</v>
      </c>
      <c r="C102" s="523" t="s">
        <v>816</v>
      </c>
      <c r="D102" s="511" t="s">
        <v>949</v>
      </c>
      <c r="E102" s="501" t="s">
        <v>200</v>
      </c>
      <c r="F102" s="501" t="s">
        <v>661</v>
      </c>
    </row>
    <row r="103" spans="1:6">
      <c r="A103" s="639"/>
      <c r="B103" s="500" t="s">
        <v>772</v>
      </c>
      <c r="C103" s="523" t="s">
        <v>816</v>
      </c>
      <c r="D103" s="511" t="s">
        <v>949</v>
      </c>
      <c r="E103" s="501" t="s">
        <v>201</v>
      </c>
      <c r="F103" s="501" t="s">
        <v>661</v>
      </c>
    </row>
    <row r="104" spans="1:6">
      <c r="A104" s="639"/>
      <c r="B104" s="500" t="s">
        <v>773</v>
      </c>
      <c r="C104" s="523" t="s">
        <v>816</v>
      </c>
      <c r="D104" s="511" t="s">
        <v>950</v>
      </c>
      <c r="E104" s="501" t="s">
        <v>202</v>
      </c>
      <c r="F104" s="501" t="s">
        <v>661</v>
      </c>
    </row>
    <row r="105" spans="1:6">
      <c r="A105" s="639"/>
      <c r="B105" s="500" t="s">
        <v>774</v>
      </c>
      <c r="C105" s="523" t="s">
        <v>120</v>
      </c>
      <c r="D105" s="511" t="s">
        <v>951</v>
      </c>
      <c r="E105" s="501" t="s">
        <v>203</v>
      </c>
      <c r="F105" s="501" t="s">
        <v>661</v>
      </c>
    </row>
    <row r="106" spans="1:6">
      <c r="A106" s="639"/>
      <c r="B106" s="500" t="s">
        <v>775</v>
      </c>
      <c r="C106" s="523" t="s">
        <v>120</v>
      </c>
      <c r="D106" s="512" t="s">
        <v>980</v>
      </c>
      <c r="E106" s="501" t="s">
        <v>203</v>
      </c>
      <c r="F106" s="501" t="s">
        <v>661</v>
      </c>
    </row>
    <row r="107" spans="1:6" ht="48.75">
      <c r="A107" s="640" t="s">
        <v>117</v>
      </c>
      <c r="B107" s="500" t="s">
        <v>776</v>
      </c>
      <c r="C107" s="523" t="s">
        <v>120</v>
      </c>
      <c r="D107" s="512" t="s">
        <v>1159</v>
      </c>
      <c r="E107" s="501" t="s">
        <v>203</v>
      </c>
      <c r="F107" s="501" t="s">
        <v>661</v>
      </c>
    </row>
    <row r="108" spans="1:6">
      <c r="A108" s="641"/>
      <c r="B108" s="500" t="s">
        <v>746</v>
      </c>
      <c r="C108" s="523" t="s">
        <v>120</v>
      </c>
      <c r="D108" s="512" t="s">
        <v>952</v>
      </c>
      <c r="E108" s="501" t="s">
        <v>204</v>
      </c>
      <c r="F108" s="501" t="s">
        <v>661</v>
      </c>
    </row>
    <row r="109" spans="1:6" ht="24.75">
      <c r="A109" s="641"/>
      <c r="B109" s="500" t="s">
        <v>747</v>
      </c>
      <c r="C109" s="523" t="s">
        <v>120</v>
      </c>
      <c r="D109" s="511" t="s">
        <v>946</v>
      </c>
      <c r="E109" s="501" t="s">
        <v>204</v>
      </c>
      <c r="F109" s="501" t="s">
        <v>661</v>
      </c>
    </row>
    <row r="110" spans="1:6">
      <c r="A110" s="641"/>
      <c r="B110" s="500" t="s">
        <v>748</v>
      </c>
      <c r="C110" s="523" t="s">
        <v>120</v>
      </c>
      <c r="D110" s="511" t="s">
        <v>947</v>
      </c>
      <c r="E110" s="501" t="s">
        <v>204</v>
      </c>
      <c r="F110" s="501" t="s">
        <v>661</v>
      </c>
    </row>
    <row r="111" spans="1:6">
      <c r="A111" s="641"/>
      <c r="B111" s="500" t="s">
        <v>749</v>
      </c>
      <c r="C111" s="523" t="s">
        <v>120</v>
      </c>
      <c r="D111" s="511" t="s">
        <v>953</v>
      </c>
      <c r="E111" s="501" t="s">
        <v>205</v>
      </c>
      <c r="F111" s="501" t="s">
        <v>661</v>
      </c>
    </row>
    <row r="112" spans="1:6">
      <c r="A112" s="641"/>
      <c r="B112" s="500" t="s">
        <v>750</v>
      </c>
      <c r="C112" s="523" t="s">
        <v>120</v>
      </c>
      <c r="D112" s="511" t="s">
        <v>954</v>
      </c>
      <c r="E112" s="501" t="s">
        <v>205</v>
      </c>
      <c r="F112" s="501" t="s">
        <v>661</v>
      </c>
    </row>
    <row r="113" spans="1:6">
      <c r="A113" s="641"/>
      <c r="B113" s="500" t="s">
        <v>751</v>
      </c>
      <c r="C113" s="523" t="s">
        <v>121</v>
      </c>
      <c r="D113" s="511" t="s">
        <v>955</v>
      </c>
      <c r="E113" s="501" t="s">
        <v>207</v>
      </c>
      <c r="F113" s="501" t="s">
        <v>661</v>
      </c>
    </row>
    <row r="114" spans="1:6" ht="24.75">
      <c r="A114" s="641"/>
      <c r="B114" s="500" t="s">
        <v>752</v>
      </c>
      <c r="C114" s="523" t="s">
        <v>121</v>
      </c>
      <c r="D114" s="511" t="s">
        <v>946</v>
      </c>
      <c r="E114" s="501" t="s">
        <v>207</v>
      </c>
      <c r="F114" s="501" t="s">
        <v>661</v>
      </c>
    </row>
    <row r="115" spans="1:6">
      <c r="A115" s="641"/>
      <c r="B115" s="500" t="s">
        <v>753</v>
      </c>
      <c r="C115" s="523" t="s">
        <v>121</v>
      </c>
      <c r="D115" s="511" t="s">
        <v>1160</v>
      </c>
      <c r="E115" s="501" t="s">
        <v>207</v>
      </c>
      <c r="F115" s="501" t="s">
        <v>669</v>
      </c>
    </row>
    <row r="116" spans="1:6">
      <c r="A116" s="641"/>
      <c r="B116" s="500" t="s">
        <v>754</v>
      </c>
      <c r="C116" s="523" t="s">
        <v>121</v>
      </c>
      <c r="D116" s="511" t="s">
        <v>1161</v>
      </c>
      <c r="E116" s="501" t="s">
        <v>207</v>
      </c>
      <c r="F116" s="501" t="s">
        <v>661</v>
      </c>
    </row>
    <row r="117" spans="1:6">
      <c r="A117" s="641"/>
      <c r="B117" s="500" t="s">
        <v>755</v>
      </c>
      <c r="C117" s="523" t="s">
        <v>121</v>
      </c>
      <c r="D117" s="511" t="s">
        <v>956</v>
      </c>
      <c r="E117" s="501" t="s">
        <v>218</v>
      </c>
      <c r="F117" s="501" t="s">
        <v>661</v>
      </c>
    </row>
    <row r="118" spans="1:6" ht="24.75">
      <c r="A118" s="641"/>
      <c r="B118" s="500" t="s">
        <v>756</v>
      </c>
      <c r="C118" s="523" t="s">
        <v>121</v>
      </c>
      <c r="D118" s="511" t="s">
        <v>946</v>
      </c>
      <c r="E118" s="501" t="s">
        <v>218</v>
      </c>
      <c r="F118" s="501" t="s">
        <v>661</v>
      </c>
    </row>
    <row r="119" spans="1:6">
      <c r="A119" s="641"/>
      <c r="B119" s="500" t="s">
        <v>757</v>
      </c>
      <c r="C119" s="523" t="s">
        <v>121</v>
      </c>
      <c r="D119" s="511" t="s">
        <v>947</v>
      </c>
      <c r="E119" s="501" t="s">
        <v>218</v>
      </c>
      <c r="F119" s="501" t="s">
        <v>661</v>
      </c>
    </row>
    <row r="120" spans="1:6">
      <c r="A120" s="641"/>
      <c r="B120" s="500" t="s">
        <v>758</v>
      </c>
      <c r="C120" s="523" t="s">
        <v>121</v>
      </c>
      <c r="D120" s="511" t="s">
        <v>957</v>
      </c>
      <c r="E120" s="501" t="s">
        <v>218</v>
      </c>
      <c r="F120" s="501" t="s">
        <v>661</v>
      </c>
    </row>
    <row r="121" spans="1:6">
      <c r="A121" s="641"/>
      <c r="B121" s="500" t="s">
        <v>759</v>
      </c>
      <c r="C121" s="523" t="s">
        <v>122</v>
      </c>
      <c r="D121" s="511" t="s">
        <v>660</v>
      </c>
      <c r="E121" s="501" t="s">
        <v>208</v>
      </c>
      <c r="F121" s="501" t="s">
        <v>661</v>
      </c>
    </row>
    <row r="122" spans="1:6">
      <c r="A122" s="641"/>
      <c r="B122" s="500" t="s">
        <v>760</v>
      </c>
      <c r="C122" s="523" t="s">
        <v>122</v>
      </c>
      <c r="D122" s="511" t="s">
        <v>463</v>
      </c>
      <c r="E122" s="501" t="s">
        <v>208</v>
      </c>
      <c r="F122" s="501" t="s">
        <v>661</v>
      </c>
    </row>
    <row r="123" spans="1:6">
      <c r="A123" s="641"/>
      <c r="B123" s="500" t="s">
        <v>761</v>
      </c>
      <c r="C123" s="523" t="s">
        <v>122</v>
      </c>
      <c r="D123" s="511" t="s">
        <v>958</v>
      </c>
      <c r="E123" s="501" t="s">
        <v>208</v>
      </c>
      <c r="F123" s="501" t="s">
        <v>661</v>
      </c>
    </row>
    <row r="124" spans="1:6" ht="24.75">
      <c r="A124" s="641"/>
      <c r="B124" s="500" t="s">
        <v>762</v>
      </c>
      <c r="C124" s="523" t="s">
        <v>122</v>
      </c>
      <c r="D124" s="511" t="s">
        <v>946</v>
      </c>
      <c r="E124" s="501" t="s">
        <v>208</v>
      </c>
      <c r="F124" s="501" t="s">
        <v>661</v>
      </c>
    </row>
    <row r="125" spans="1:6">
      <c r="A125" s="641"/>
      <c r="B125" s="500" t="s">
        <v>763</v>
      </c>
      <c r="C125" s="523" t="s">
        <v>887</v>
      </c>
      <c r="D125" s="511" t="s">
        <v>959</v>
      </c>
      <c r="E125" s="501" t="s">
        <v>212</v>
      </c>
      <c r="F125" s="501" t="s">
        <v>661</v>
      </c>
    </row>
    <row r="126" spans="1:6">
      <c r="A126" s="641"/>
      <c r="B126" s="500" t="s">
        <v>764</v>
      </c>
      <c r="C126" s="523" t="s">
        <v>887</v>
      </c>
      <c r="D126" s="511" t="s">
        <v>960</v>
      </c>
      <c r="E126" s="501" t="s">
        <v>212</v>
      </c>
      <c r="F126" s="501" t="s">
        <v>661</v>
      </c>
    </row>
    <row r="127" spans="1:6">
      <c r="A127" s="641"/>
      <c r="B127" s="500" t="s">
        <v>765</v>
      </c>
      <c r="C127" s="523" t="s">
        <v>887</v>
      </c>
      <c r="D127" s="511" t="s">
        <v>961</v>
      </c>
      <c r="E127" s="501" t="s">
        <v>212</v>
      </c>
      <c r="F127" s="501" t="s">
        <v>661</v>
      </c>
    </row>
    <row r="128" spans="1:6">
      <c r="A128" s="641"/>
      <c r="B128" s="500" t="s">
        <v>766</v>
      </c>
      <c r="C128" s="523" t="s">
        <v>887</v>
      </c>
      <c r="D128" s="511" t="s">
        <v>962</v>
      </c>
      <c r="E128" s="501" t="s">
        <v>212</v>
      </c>
      <c r="F128" s="501" t="s">
        <v>661</v>
      </c>
    </row>
    <row r="129" spans="1:6">
      <c r="A129" s="641"/>
      <c r="B129" s="500" t="s">
        <v>767</v>
      </c>
      <c r="C129" s="523" t="s">
        <v>887</v>
      </c>
      <c r="D129" s="511" t="s">
        <v>959</v>
      </c>
      <c r="E129" s="501" t="s">
        <v>213</v>
      </c>
      <c r="F129" s="501" t="s">
        <v>661</v>
      </c>
    </row>
    <row r="130" spans="1:6">
      <c r="A130" s="641"/>
      <c r="B130" s="500" t="s">
        <v>768</v>
      </c>
      <c r="C130" s="523" t="s">
        <v>887</v>
      </c>
      <c r="D130" s="511" t="s">
        <v>960</v>
      </c>
      <c r="E130" s="501" t="s">
        <v>213</v>
      </c>
      <c r="F130" s="501" t="s">
        <v>661</v>
      </c>
    </row>
    <row r="131" spans="1:6">
      <c r="A131" s="641"/>
      <c r="B131" s="500" t="s">
        <v>769</v>
      </c>
      <c r="C131" s="523" t="s">
        <v>887</v>
      </c>
      <c r="D131" s="511" t="s">
        <v>961</v>
      </c>
      <c r="E131" s="501" t="s">
        <v>213</v>
      </c>
      <c r="F131" s="501" t="s">
        <v>661</v>
      </c>
    </row>
    <row r="132" spans="1:6">
      <c r="A132" s="641"/>
      <c r="B132" s="500" t="s">
        <v>770</v>
      </c>
      <c r="C132" s="523" t="s">
        <v>887</v>
      </c>
      <c r="D132" s="511" t="s">
        <v>962</v>
      </c>
      <c r="E132" s="501" t="s">
        <v>213</v>
      </c>
      <c r="F132" s="501" t="s">
        <v>661</v>
      </c>
    </row>
    <row r="133" spans="1:6">
      <c r="A133" s="641"/>
      <c r="B133" s="500" t="s">
        <v>771</v>
      </c>
      <c r="C133" s="523" t="s">
        <v>887</v>
      </c>
      <c r="D133" s="511" t="s">
        <v>959</v>
      </c>
      <c r="E133" s="501" t="s">
        <v>214</v>
      </c>
      <c r="F133" s="501" t="s">
        <v>661</v>
      </c>
    </row>
    <row r="134" spans="1:6">
      <c r="A134" s="641"/>
      <c r="B134" s="500" t="s">
        <v>772</v>
      </c>
      <c r="C134" s="523" t="s">
        <v>887</v>
      </c>
      <c r="D134" s="511" t="s">
        <v>960</v>
      </c>
      <c r="E134" s="501" t="s">
        <v>214</v>
      </c>
      <c r="F134" s="501" t="s">
        <v>661</v>
      </c>
    </row>
    <row r="135" spans="1:6">
      <c r="A135" s="641"/>
      <c r="B135" s="500" t="s">
        <v>773</v>
      </c>
      <c r="C135" s="523" t="s">
        <v>887</v>
      </c>
      <c r="D135" s="511" t="s">
        <v>961</v>
      </c>
      <c r="E135" s="501" t="s">
        <v>214</v>
      </c>
      <c r="F135" s="501" t="s">
        <v>661</v>
      </c>
    </row>
    <row r="136" spans="1:6">
      <c r="A136" s="641"/>
      <c r="B136" s="500" t="s">
        <v>774</v>
      </c>
      <c r="C136" s="523" t="s">
        <v>887</v>
      </c>
      <c r="D136" s="511" t="s">
        <v>962</v>
      </c>
      <c r="E136" s="501" t="s">
        <v>214</v>
      </c>
      <c r="F136" s="501" t="s">
        <v>661</v>
      </c>
    </row>
    <row r="137" spans="1:6">
      <c r="A137" s="641"/>
      <c r="B137" s="500" t="s">
        <v>775</v>
      </c>
      <c r="C137" s="523" t="s">
        <v>887</v>
      </c>
      <c r="D137" s="511" t="s">
        <v>963</v>
      </c>
      <c r="E137" s="501" t="s">
        <v>214</v>
      </c>
      <c r="F137" s="501" t="s">
        <v>661</v>
      </c>
    </row>
    <row r="138" spans="1:6" ht="48.75">
      <c r="A138" s="640" t="s">
        <v>117</v>
      </c>
      <c r="B138" s="500" t="s">
        <v>777</v>
      </c>
      <c r="C138" s="523" t="s">
        <v>887</v>
      </c>
      <c r="D138" s="511" t="s">
        <v>963</v>
      </c>
      <c r="E138" s="501" t="s">
        <v>215</v>
      </c>
      <c r="F138" s="501" t="s">
        <v>661</v>
      </c>
    </row>
    <row r="139" spans="1:6">
      <c r="A139" s="641"/>
      <c r="B139" s="500" t="s">
        <v>746</v>
      </c>
      <c r="C139" s="523" t="s">
        <v>887</v>
      </c>
      <c r="D139" s="511" t="s">
        <v>963</v>
      </c>
      <c r="E139" s="501" t="s">
        <v>219</v>
      </c>
      <c r="F139" s="501" t="s">
        <v>661</v>
      </c>
    </row>
    <row r="140" spans="1:6">
      <c r="A140" s="641"/>
      <c r="B140" s="500" t="s">
        <v>747</v>
      </c>
      <c r="C140" s="523" t="s">
        <v>887</v>
      </c>
      <c r="D140" s="511" t="s">
        <v>964</v>
      </c>
      <c r="E140" s="501" t="s">
        <v>219</v>
      </c>
      <c r="F140" s="501" t="s">
        <v>661</v>
      </c>
    </row>
    <row r="141" spans="1:6">
      <c r="A141" s="641"/>
      <c r="B141" s="500" t="s">
        <v>748</v>
      </c>
      <c r="C141" s="523" t="s">
        <v>887</v>
      </c>
      <c r="D141" s="511" t="s">
        <v>949</v>
      </c>
      <c r="E141" s="501" t="s">
        <v>220</v>
      </c>
      <c r="F141" s="501" t="s">
        <v>661</v>
      </c>
    </row>
    <row r="142" spans="1:6">
      <c r="A142" s="641"/>
      <c r="B142" s="500" t="s">
        <v>749</v>
      </c>
      <c r="C142" s="523" t="s">
        <v>124</v>
      </c>
      <c r="D142" s="511" t="s">
        <v>959</v>
      </c>
      <c r="E142" s="501" t="s">
        <v>216</v>
      </c>
      <c r="F142" s="501" t="s">
        <v>661</v>
      </c>
    </row>
    <row r="143" spans="1:6">
      <c r="A143" s="641"/>
      <c r="B143" s="500" t="s">
        <v>750</v>
      </c>
      <c r="C143" s="523" t="s">
        <v>124</v>
      </c>
      <c r="D143" s="512" t="s">
        <v>960</v>
      </c>
      <c r="E143" s="501" t="s">
        <v>216</v>
      </c>
      <c r="F143" s="501" t="s">
        <v>661</v>
      </c>
    </row>
    <row r="144" spans="1:6">
      <c r="A144" s="641"/>
      <c r="B144" s="500" t="s">
        <v>751</v>
      </c>
      <c r="C144" s="523" t="s">
        <v>124</v>
      </c>
      <c r="D144" s="512" t="s">
        <v>965</v>
      </c>
      <c r="E144" s="501" t="s">
        <v>216</v>
      </c>
      <c r="F144" s="501" t="s">
        <v>661</v>
      </c>
    </row>
    <row r="145" spans="1:6">
      <c r="A145" s="641"/>
      <c r="B145" s="500" t="s">
        <v>752</v>
      </c>
      <c r="C145" s="523" t="s">
        <v>124</v>
      </c>
      <c r="D145" s="512" t="s">
        <v>962</v>
      </c>
      <c r="E145" s="501" t="s">
        <v>216</v>
      </c>
      <c r="F145" s="501" t="s">
        <v>661</v>
      </c>
    </row>
    <row r="146" spans="1:6">
      <c r="A146" s="641"/>
      <c r="B146" s="500" t="s">
        <v>753</v>
      </c>
      <c r="C146" s="523" t="s">
        <v>124</v>
      </c>
      <c r="D146" s="512" t="s">
        <v>959</v>
      </c>
      <c r="E146" s="501" t="s">
        <v>217</v>
      </c>
      <c r="F146" s="501" t="s">
        <v>661</v>
      </c>
    </row>
    <row r="147" spans="1:6">
      <c r="A147" s="641"/>
      <c r="B147" s="500" t="s">
        <v>754</v>
      </c>
      <c r="C147" s="523" t="s">
        <v>124</v>
      </c>
      <c r="D147" s="512" t="s">
        <v>960</v>
      </c>
      <c r="E147" s="501" t="s">
        <v>217</v>
      </c>
      <c r="F147" s="501" t="s">
        <v>661</v>
      </c>
    </row>
    <row r="148" spans="1:6">
      <c r="A148" s="641"/>
      <c r="B148" s="500" t="s">
        <v>755</v>
      </c>
      <c r="C148" s="523" t="s">
        <v>124</v>
      </c>
      <c r="D148" s="512" t="s">
        <v>965</v>
      </c>
      <c r="E148" s="501" t="s">
        <v>217</v>
      </c>
      <c r="F148" s="501" t="s">
        <v>661</v>
      </c>
    </row>
    <row r="149" spans="1:6">
      <c r="A149" s="641"/>
      <c r="B149" s="500" t="s">
        <v>756</v>
      </c>
      <c r="C149" s="523" t="s">
        <v>124</v>
      </c>
      <c r="D149" s="512" t="s">
        <v>962</v>
      </c>
      <c r="E149" s="501" t="s">
        <v>217</v>
      </c>
      <c r="F149" s="501" t="s">
        <v>661</v>
      </c>
    </row>
    <row r="150" spans="1:6">
      <c r="A150" s="641"/>
      <c r="B150" s="500" t="s">
        <v>757</v>
      </c>
      <c r="C150" s="523" t="s">
        <v>124</v>
      </c>
      <c r="D150" s="512" t="s">
        <v>959</v>
      </c>
      <c r="E150" s="501" t="s">
        <v>221</v>
      </c>
      <c r="F150" s="501" t="s">
        <v>661</v>
      </c>
    </row>
    <row r="151" spans="1:6">
      <c r="A151" s="641"/>
      <c r="B151" s="500" t="s">
        <v>758</v>
      </c>
      <c r="C151" s="523" t="s">
        <v>124</v>
      </c>
      <c r="D151" s="512" t="s">
        <v>960</v>
      </c>
      <c r="E151" s="501" t="s">
        <v>221</v>
      </c>
      <c r="F151" s="501" t="s">
        <v>661</v>
      </c>
    </row>
    <row r="152" spans="1:6">
      <c r="A152" s="641"/>
      <c r="B152" s="500" t="s">
        <v>759</v>
      </c>
      <c r="C152" s="523" t="s">
        <v>124</v>
      </c>
      <c r="D152" s="512" t="s">
        <v>965</v>
      </c>
      <c r="E152" s="501" t="s">
        <v>221</v>
      </c>
      <c r="F152" s="501" t="s">
        <v>661</v>
      </c>
    </row>
    <row r="153" spans="1:6">
      <c r="A153" s="641"/>
      <c r="B153" s="500" t="s">
        <v>760</v>
      </c>
      <c r="C153" s="523" t="s">
        <v>124</v>
      </c>
      <c r="D153" s="512" t="s">
        <v>962</v>
      </c>
      <c r="E153" s="501" t="s">
        <v>221</v>
      </c>
      <c r="F153" s="501" t="s">
        <v>661</v>
      </c>
    </row>
    <row r="154" spans="1:6">
      <c r="A154" s="641"/>
      <c r="B154" s="500" t="s">
        <v>761</v>
      </c>
      <c r="C154" s="523" t="s">
        <v>124</v>
      </c>
      <c r="D154" s="512" t="s">
        <v>959</v>
      </c>
      <c r="E154" s="501" t="s">
        <v>222</v>
      </c>
      <c r="F154" s="501" t="s">
        <v>661</v>
      </c>
    </row>
    <row r="155" spans="1:6">
      <c r="A155" s="641"/>
      <c r="B155" s="500" t="s">
        <v>762</v>
      </c>
      <c r="C155" s="523" t="s">
        <v>124</v>
      </c>
      <c r="D155" s="512" t="s">
        <v>960</v>
      </c>
      <c r="E155" s="501" t="s">
        <v>222</v>
      </c>
      <c r="F155" s="501" t="s">
        <v>661</v>
      </c>
    </row>
    <row r="156" spans="1:6">
      <c r="A156" s="641"/>
      <c r="B156" s="500" t="s">
        <v>763</v>
      </c>
      <c r="C156" s="523" t="s">
        <v>124</v>
      </c>
      <c r="D156" s="512" t="s">
        <v>965</v>
      </c>
      <c r="E156" s="501" t="s">
        <v>222</v>
      </c>
      <c r="F156" s="501" t="s">
        <v>661</v>
      </c>
    </row>
    <row r="157" spans="1:6">
      <c r="A157" s="641"/>
      <c r="B157" s="500" t="s">
        <v>764</v>
      </c>
      <c r="C157" s="523" t="s">
        <v>124</v>
      </c>
      <c r="D157" s="512" t="s">
        <v>962</v>
      </c>
      <c r="E157" s="501" t="s">
        <v>222</v>
      </c>
      <c r="F157" s="501" t="s">
        <v>661</v>
      </c>
    </row>
    <row r="158" spans="1:6">
      <c r="A158" s="641"/>
      <c r="B158" s="500" t="s">
        <v>765</v>
      </c>
      <c r="C158" s="523" t="s">
        <v>125</v>
      </c>
      <c r="D158" s="512" t="s">
        <v>966</v>
      </c>
      <c r="E158" s="501" t="s">
        <v>223</v>
      </c>
      <c r="F158" s="501" t="s">
        <v>661</v>
      </c>
    </row>
    <row r="159" spans="1:6">
      <c r="A159" s="641"/>
      <c r="B159" s="500" t="s">
        <v>766</v>
      </c>
      <c r="C159" s="523" t="s">
        <v>125</v>
      </c>
      <c r="D159" s="512" t="s">
        <v>967</v>
      </c>
      <c r="E159" s="501" t="s">
        <v>223</v>
      </c>
      <c r="F159" s="501" t="s">
        <v>661</v>
      </c>
    </row>
    <row r="160" spans="1:6">
      <c r="A160" s="641"/>
      <c r="B160" s="500" t="s">
        <v>767</v>
      </c>
      <c r="C160" s="523" t="s">
        <v>125</v>
      </c>
      <c r="D160" s="512" t="s">
        <v>968</v>
      </c>
      <c r="E160" s="501" t="s">
        <v>223</v>
      </c>
      <c r="F160" s="501" t="s">
        <v>661</v>
      </c>
    </row>
    <row r="161" spans="1:6">
      <c r="A161" s="641"/>
      <c r="B161" s="500" t="s">
        <v>768</v>
      </c>
      <c r="C161" s="523" t="s">
        <v>125</v>
      </c>
      <c r="D161" s="501" t="s">
        <v>979</v>
      </c>
      <c r="E161" s="501" t="s">
        <v>223</v>
      </c>
      <c r="F161" s="501" t="s">
        <v>661</v>
      </c>
    </row>
    <row r="162" spans="1:6">
      <c r="A162" s="641"/>
      <c r="B162" s="500" t="s">
        <v>769</v>
      </c>
      <c r="C162" s="523" t="s">
        <v>125</v>
      </c>
      <c r="D162" s="501" t="s">
        <v>966</v>
      </c>
      <c r="E162" s="501" t="s">
        <v>224</v>
      </c>
      <c r="F162" s="501" t="s">
        <v>661</v>
      </c>
    </row>
    <row r="163" spans="1:6">
      <c r="A163" s="641"/>
      <c r="B163" s="500" t="s">
        <v>770</v>
      </c>
      <c r="C163" s="523" t="s">
        <v>125</v>
      </c>
      <c r="D163" s="501" t="s">
        <v>967</v>
      </c>
      <c r="E163" s="501" t="s">
        <v>224</v>
      </c>
      <c r="F163" s="501" t="s">
        <v>661</v>
      </c>
    </row>
    <row r="164" spans="1:6">
      <c r="A164" s="641"/>
      <c r="B164" s="500" t="s">
        <v>771</v>
      </c>
      <c r="C164" s="523" t="s">
        <v>125</v>
      </c>
      <c r="D164" s="501" t="s">
        <v>968</v>
      </c>
      <c r="E164" s="501" t="s">
        <v>224</v>
      </c>
      <c r="F164" s="501" t="s">
        <v>661</v>
      </c>
    </row>
    <row r="165" spans="1:6">
      <c r="A165" s="641"/>
      <c r="B165" s="500" t="s">
        <v>772</v>
      </c>
      <c r="C165" s="523" t="s">
        <v>125</v>
      </c>
      <c r="D165" s="501" t="s">
        <v>979</v>
      </c>
      <c r="E165" s="501" t="s">
        <v>224</v>
      </c>
      <c r="F165" s="501" t="s">
        <v>661</v>
      </c>
    </row>
    <row r="166" spans="1:6">
      <c r="A166" s="641"/>
      <c r="B166" s="500" t="s">
        <v>773</v>
      </c>
      <c r="C166" s="523" t="s">
        <v>126</v>
      </c>
      <c r="D166" s="501" t="s">
        <v>969</v>
      </c>
      <c r="E166" s="501" t="s">
        <v>225</v>
      </c>
      <c r="F166" s="501" t="s">
        <v>661</v>
      </c>
    </row>
    <row r="167" spans="1:6">
      <c r="A167" s="641"/>
      <c r="B167" s="500" t="s">
        <v>774</v>
      </c>
      <c r="C167" s="523" t="s">
        <v>126</v>
      </c>
      <c r="D167" s="501" t="s">
        <v>970</v>
      </c>
      <c r="E167" s="501" t="s">
        <v>225</v>
      </c>
      <c r="F167" s="501" t="s">
        <v>661</v>
      </c>
    </row>
    <row r="168" spans="1:6" ht="24.75">
      <c r="A168" s="641"/>
      <c r="B168" s="500" t="s">
        <v>775</v>
      </c>
      <c r="C168" s="523" t="s">
        <v>126</v>
      </c>
      <c r="D168" s="501" t="s">
        <v>971</v>
      </c>
      <c r="E168" s="501" t="s">
        <v>225</v>
      </c>
      <c r="F168" s="501" t="s">
        <v>669</v>
      </c>
    </row>
    <row r="169" spans="1:6" ht="24.75">
      <c r="A169" s="500" t="s">
        <v>117</v>
      </c>
      <c r="B169" s="500" t="s">
        <v>778</v>
      </c>
      <c r="C169" s="523" t="s">
        <v>126</v>
      </c>
      <c r="D169" s="501" t="s">
        <v>972</v>
      </c>
      <c r="E169" s="501" t="s">
        <v>225</v>
      </c>
      <c r="F169" s="501" t="s">
        <v>669</v>
      </c>
    </row>
    <row r="170" spans="1:6" ht="24.75">
      <c r="A170" s="500" t="s">
        <v>117</v>
      </c>
      <c r="B170" s="500" t="s">
        <v>779</v>
      </c>
      <c r="C170" s="523" t="s">
        <v>126</v>
      </c>
      <c r="D170" s="501" t="s">
        <v>673</v>
      </c>
      <c r="E170" s="501" t="s">
        <v>225</v>
      </c>
      <c r="F170" s="501" t="s">
        <v>669</v>
      </c>
    </row>
    <row r="171" spans="1:6" ht="24.75">
      <c r="A171" s="500" t="s">
        <v>117</v>
      </c>
      <c r="B171" s="500" t="s">
        <v>780</v>
      </c>
      <c r="C171" s="523" t="s">
        <v>126</v>
      </c>
      <c r="D171" s="501" t="s">
        <v>969</v>
      </c>
      <c r="E171" s="501" t="s">
        <v>226</v>
      </c>
      <c r="F171" s="501" t="s">
        <v>661</v>
      </c>
    </row>
    <row r="172" spans="1:6" ht="24.75">
      <c r="A172" s="500" t="s">
        <v>117</v>
      </c>
      <c r="B172" s="500" t="s">
        <v>781</v>
      </c>
      <c r="C172" s="523" t="s">
        <v>126</v>
      </c>
      <c r="D172" s="501" t="s">
        <v>970</v>
      </c>
      <c r="E172" s="501" t="s">
        <v>226</v>
      </c>
      <c r="F172" s="501" t="s">
        <v>661</v>
      </c>
    </row>
    <row r="173" spans="1:6" ht="24.75">
      <c r="A173" s="500" t="s">
        <v>117</v>
      </c>
      <c r="B173" s="500" t="s">
        <v>782</v>
      </c>
      <c r="C173" s="523" t="s">
        <v>126</v>
      </c>
      <c r="D173" s="501" t="s">
        <v>971</v>
      </c>
      <c r="E173" s="501" t="s">
        <v>226</v>
      </c>
      <c r="F173" s="501" t="s">
        <v>669</v>
      </c>
    </row>
    <row r="174" spans="1:6" ht="24.75">
      <c r="A174" s="500" t="s">
        <v>117</v>
      </c>
      <c r="B174" s="500" t="s">
        <v>783</v>
      </c>
      <c r="C174" s="523" t="s">
        <v>126</v>
      </c>
      <c r="D174" s="501" t="s">
        <v>972</v>
      </c>
      <c r="E174" s="501" t="s">
        <v>226</v>
      </c>
      <c r="F174" s="501" t="s">
        <v>669</v>
      </c>
    </row>
    <row r="175" spans="1:6" ht="24.75">
      <c r="A175" s="500" t="s">
        <v>117</v>
      </c>
      <c r="B175" s="500" t="s">
        <v>784</v>
      </c>
      <c r="C175" s="523" t="s">
        <v>126</v>
      </c>
      <c r="D175" s="501" t="s">
        <v>673</v>
      </c>
      <c r="E175" s="501" t="s">
        <v>226</v>
      </c>
      <c r="F175" s="501" t="s">
        <v>669</v>
      </c>
    </row>
    <row r="176" spans="1:6" ht="24.75">
      <c r="A176" s="500" t="s">
        <v>117</v>
      </c>
      <c r="B176" s="500" t="s">
        <v>785</v>
      </c>
      <c r="C176" s="500" t="s">
        <v>1164</v>
      </c>
      <c r="D176" s="501" t="s">
        <v>1170</v>
      </c>
      <c r="E176" s="501" t="s">
        <v>258</v>
      </c>
      <c r="F176" s="501" t="s">
        <v>661</v>
      </c>
    </row>
    <row r="177" spans="1:8" ht="24.75">
      <c r="A177" s="500" t="s">
        <v>117</v>
      </c>
      <c r="B177" s="500" t="s">
        <v>786</v>
      </c>
      <c r="C177" s="530" t="s">
        <v>1164</v>
      </c>
      <c r="D177" s="501" t="s">
        <v>1170</v>
      </c>
      <c r="E177" s="501" t="s">
        <v>263</v>
      </c>
      <c r="F177" s="501" t="s">
        <v>661</v>
      </c>
    </row>
    <row r="178" spans="1:8" s="510" customFormat="1" ht="48.75">
      <c r="A178" s="508" t="s">
        <v>117</v>
      </c>
      <c r="B178" s="508" t="s">
        <v>787</v>
      </c>
      <c r="C178" s="500"/>
      <c r="D178" s="501"/>
      <c r="E178" s="501"/>
      <c r="F178" s="501"/>
      <c r="G178"/>
      <c r="H178"/>
    </row>
    <row r="179" spans="1:8" ht="48.75">
      <c r="A179" s="500" t="s">
        <v>118</v>
      </c>
      <c r="B179" s="500" t="s">
        <v>788</v>
      </c>
      <c r="C179" s="530"/>
      <c r="D179" s="501"/>
      <c r="E179" s="501"/>
      <c r="F179" s="501"/>
    </row>
    <row r="180" spans="1:8" ht="60.75">
      <c r="A180" s="500" t="s">
        <v>118</v>
      </c>
      <c r="B180" s="500" t="s">
        <v>789</v>
      </c>
      <c r="C180" s="500"/>
      <c r="D180" s="501"/>
      <c r="E180" s="501"/>
      <c r="F180" s="501"/>
    </row>
    <row r="181" spans="1:8" ht="48.75">
      <c r="A181" s="500" t="s">
        <v>118</v>
      </c>
      <c r="B181" s="500" t="s">
        <v>790</v>
      </c>
      <c r="C181" s="500"/>
      <c r="D181" s="501"/>
      <c r="E181" s="501"/>
      <c r="F181" s="501"/>
    </row>
    <row r="182" spans="1:8" ht="48.75">
      <c r="A182" s="500" t="s">
        <v>118</v>
      </c>
      <c r="B182" s="500" t="s">
        <v>791</v>
      </c>
      <c r="C182" s="500"/>
      <c r="D182" s="501"/>
      <c r="E182" s="501"/>
      <c r="F182" s="501"/>
    </row>
    <row r="183" spans="1:8" ht="36.75">
      <c r="A183" s="500" t="s">
        <v>118</v>
      </c>
      <c r="B183" s="500" t="s">
        <v>792</v>
      </c>
      <c r="C183" s="500"/>
      <c r="D183" s="501"/>
      <c r="E183" s="501"/>
      <c r="F183" s="501"/>
    </row>
    <row r="184" spans="1:8" ht="36.75">
      <c r="A184" s="500" t="s">
        <v>118</v>
      </c>
      <c r="B184" s="500" t="s">
        <v>793</v>
      </c>
      <c r="C184" s="500"/>
      <c r="D184" s="501"/>
      <c r="E184" s="501"/>
      <c r="F184" s="501"/>
    </row>
    <row r="185" spans="1:8" ht="48.75">
      <c r="A185" s="500" t="s">
        <v>118</v>
      </c>
      <c r="B185" s="500" t="s">
        <v>794</v>
      </c>
      <c r="C185" s="500"/>
      <c r="D185" s="501"/>
      <c r="E185" s="501"/>
      <c r="F185" s="501"/>
    </row>
    <row r="186" spans="1:8" ht="36.75">
      <c r="A186" s="500" t="s">
        <v>118</v>
      </c>
      <c r="B186" s="500" t="s">
        <v>795</v>
      </c>
      <c r="C186" s="500"/>
      <c r="D186" s="501"/>
      <c r="E186" s="501"/>
      <c r="F186" s="501"/>
    </row>
    <row r="187" spans="1:8" ht="36.75">
      <c r="A187" s="500" t="s">
        <v>118</v>
      </c>
      <c r="B187" s="500" t="s">
        <v>796</v>
      </c>
      <c r="C187" s="500"/>
      <c r="D187" s="501"/>
      <c r="E187" s="501"/>
      <c r="F187" s="501"/>
    </row>
    <row r="188" spans="1:8" ht="24.75">
      <c r="A188" s="500" t="s">
        <v>118</v>
      </c>
      <c r="B188" s="500" t="s">
        <v>797</v>
      </c>
      <c r="C188" s="500"/>
      <c r="D188" s="501"/>
      <c r="E188" s="501"/>
      <c r="F188" s="501"/>
    </row>
    <row r="189" spans="1:8" ht="24.75">
      <c r="A189" s="500" t="s">
        <v>118</v>
      </c>
      <c r="B189" s="500" t="s">
        <v>798</v>
      </c>
      <c r="C189" s="500"/>
      <c r="D189" s="501"/>
      <c r="E189" s="501"/>
      <c r="F189" s="501"/>
    </row>
    <row r="190" spans="1:8" ht="24.75">
      <c r="A190" s="500" t="s">
        <v>118</v>
      </c>
      <c r="B190" s="500" t="s">
        <v>799</v>
      </c>
      <c r="C190" s="500"/>
      <c r="D190" s="501"/>
      <c r="E190" s="501"/>
      <c r="F190" s="501"/>
    </row>
    <row r="191" spans="1:8" ht="48.75">
      <c r="A191" s="500" t="s">
        <v>118</v>
      </c>
      <c r="B191" s="500" t="s">
        <v>800</v>
      </c>
      <c r="C191" s="500"/>
      <c r="D191" s="501"/>
      <c r="E191" s="501"/>
      <c r="F191" s="501"/>
    </row>
    <row r="192" spans="1:8" s="510" customFormat="1" ht="36.75">
      <c r="A192" s="508" t="s">
        <v>118</v>
      </c>
      <c r="B192" s="508" t="s">
        <v>801</v>
      </c>
      <c r="C192" s="508"/>
      <c r="D192" s="509"/>
      <c r="E192" s="509"/>
      <c r="F192" s="509"/>
      <c r="G192"/>
      <c r="H192"/>
    </row>
    <row r="193" spans="1:6" ht="24.75">
      <c r="A193" s="500" t="s">
        <v>118</v>
      </c>
      <c r="B193" s="500" t="s">
        <v>802</v>
      </c>
      <c r="C193" s="500"/>
      <c r="D193" s="501"/>
      <c r="E193" s="501"/>
      <c r="F193" s="501"/>
    </row>
    <row r="194" spans="1:6" ht="24.75">
      <c r="A194" s="500" t="s">
        <v>118</v>
      </c>
      <c r="B194" s="500" t="s">
        <v>803</v>
      </c>
      <c r="C194" s="500"/>
      <c r="D194" s="501"/>
      <c r="E194" s="501"/>
      <c r="F194" s="501"/>
    </row>
    <row r="195" spans="1:6" ht="24.75">
      <c r="A195" s="500" t="s">
        <v>118</v>
      </c>
      <c r="B195" s="500" t="s">
        <v>804</v>
      </c>
      <c r="C195" s="500"/>
      <c r="D195" s="501"/>
      <c r="E195" s="501"/>
      <c r="F195" s="501"/>
    </row>
    <row r="196" spans="1:6" ht="24.75">
      <c r="A196" s="500" t="s">
        <v>118</v>
      </c>
      <c r="B196" s="500" t="s">
        <v>805</v>
      </c>
      <c r="C196" s="500"/>
      <c r="D196" s="501"/>
      <c r="E196" s="501"/>
      <c r="F196" s="501"/>
    </row>
    <row r="197" spans="1:6" ht="24.75">
      <c r="A197" s="500" t="s">
        <v>118</v>
      </c>
      <c r="B197" s="500" t="s">
        <v>806</v>
      </c>
      <c r="C197" s="500"/>
      <c r="D197" s="501"/>
      <c r="E197" s="501"/>
      <c r="F197" s="501"/>
    </row>
    <row r="198" spans="1:6" ht="24.75">
      <c r="A198" s="500" t="s">
        <v>118</v>
      </c>
      <c r="B198" s="500" t="s">
        <v>807</v>
      </c>
      <c r="C198" s="500"/>
      <c r="D198" s="501"/>
      <c r="E198" s="501"/>
      <c r="F198" s="501"/>
    </row>
    <row r="199" spans="1:6" ht="24.75">
      <c r="A199" s="500" t="s">
        <v>118</v>
      </c>
      <c r="B199" s="500" t="s">
        <v>808</v>
      </c>
      <c r="C199" s="500"/>
      <c r="D199" s="501"/>
      <c r="E199" s="501"/>
      <c r="F199" s="501"/>
    </row>
    <row r="200" spans="1:6" ht="24.75">
      <c r="A200" s="500" t="s">
        <v>118</v>
      </c>
      <c r="B200" s="500" t="s">
        <v>809</v>
      </c>
      <c r="C200" s="500"/>
      <c r="D200" s="501"/>
      <c r="E200" s="501"/>
      <c r="F200" s="501"/>
    </row>
    <row r="201" spans="1:6" ht="24.75">
      <c r="A201" s="500" t="s">
        <v>118</v>
      </c>
      <c r="B201" s="500" t="s">
        <v>810</v>
      </c>
      <c r="C201" s="500"/>
      <c r="D201" s="501"/>
      <c r="E201" s="501"/>
      <c r="F201" s="501"/>
    </row>
    <row r="202" spans="1:6" ht="24.75">
      <c r="A202" s="500" t="s">
        <v>118</v>
      </c>
      <c r="B202" s="500" t="s">
        <v>811</v>
      </c>
      <c r="C202" s="500"/>
      <c r="D202" s="501"/>
      <c r="E202" s="501"/>
      <c r="F202" s="501"/>
    </row>
    <row r="203" spans="1:6" ht="24.75">
      <c r="A203" s="500" t="s">
        <v>118</v>
      </c>
      <c r="B203" s="500" t="s">
        <v>812</v>
      </c>
      <c r="C203" s="500"/>
      <c r="D203" s="501"/>
      <c r="E203" s="501"/>
      <c r="F203" s="501"/>
    </row>
    <row r="204" spans="1:6" ht="24.75">
      <c r="A204" s="500" t="s">
        <v>118</v>
      </c>
      <c r="B204" s="500" t="s">
        <v>813</v>
      </c>
      <c r="C204" s="500"/>
      <c r="D204" s="501"/>
      <c r="E204" s="501"/>
      <c r="F204" s="501"/>
    </row>
    <row r="205" spans="1:6" ht="24.75">
      <c r="A205" s="500" t="s">
        <v>118</v>
      </c>
      <c r="B205" s="500" t="s">
        <v>814</v>
      </c>
      <c r="C205" s="500"/>
      <c r="D205" s="501"/>
      <c r="E205" s="501"/>
      <c r="F205" s="501"/>
    </row>
    <row r="206" spans="1:6" ht="36.75">
      <c r="A206" s="500" t="s">
        <v>118</v>
      </c>
      <c r="B206" s="500" t="s">
        <v>815</v>
      </c>
      <c r="C206" s="500"/>
      <c r="D206" s="501"/>
      <c r="E206" s="501"/>
      <c r="F206" s="501"/>
    </row>
    <row r="207" spans="1:6" ht="24.75">
      <c r="A207" s="503" t="s">
        <v>816</v>
      </c>
      <c r="B207" s="503" t="s">
        <v>817</v>
      </c>
      <c r="C207" s="503"/>
      <c r="D207" s="501"/>
      <c r="E207" s="501"/>
      <c r="F207" s="501"/>
    </row>
    <row r="208" spans="1:6" ht="24.75">
      <c r="A208" s="503" t="s">
        <v>816</v>
      </c>
      <c r="B208" s="503" t="s">
        <v>818</v>
      </c>
      <c r="C208" s="503"/>
      <c r="D208" s="501"/>
      <c r="E208" s="501"/>
      <c r="F208" s="501"/>
    </row>
    <row r="209" spans="1:6" ht="24.75">
      <c r="A209" s="503" t="s">
        <v>816</v>
      </c>
      <c r="B209" s="503" t="s">
        <v>819</v>
      </c>
      <c r="C209" s="503"/>
      <c r="D209" s="501"/>
      <c r="E209" s="504"/>
      <c r="F209" s="504"/>
    </row>
    <row r="210" spans="1:6" ht="48.75">
      <c r="A210" s="503" t="s">
        <v>816</v>
      </c>
      <c r="B210" s="503" t="s">
        <v>820</v>
      </c>
      <c r="C210" s="503"/>
      <c r="D210" s="501"/>
      <c r="E210" s="504"/>
      <c r="F210" s="504"/>
    </row>
    <row r="211" spans="1:6" ht="36.75">
      <c r="A211" s="503" t="s">
        <v>816</v>
      </c>
      <c r="B211" s="503" t="s">
        <v>821</v>
      </c>
      <c r="C211" s="503"/>
      <c r="D211" s="504"/>
      <c r="E211" s="504"/>
      <c r="F211" s="504"/>
    </row>
    <row r="212" spans="1:6" ht="36.75">
      <c r="A212" s="503" t="s">
        <v>816</v>
      </c>
      <c r="B212" s="503" t="s">
        <v>822</v>
      </c>
      <c r="C212" s="503"/>
      <c r="D212" s="504"/>
      <c r="E212" s="504"/>
      <c r="F212" s="504"/>
    </row>
    <row r="213" spans="1:6" ht="36.75">
      <c r="A213" s="503" t="s">
        <v>816</v>
      </c>
      <c r="B213" s="503" t="s">
        <v>823</v>
      </c>
      <c r="C213" s="503"/>
      <c r="D213" s="504"/>
      <c r="E213" s="504"/>
      <c r="F213" s="504"/>
    </row>
    <row r="214" spans="1:6" ht="48.75">
      <c r="A214" s="503" t="s">
        <v>816</v>
      </c>
      <c r="B214" s="503" t="s">
        <v>824</v>
      </c>
      <c r="C214" s="503"/>
      <c r="D214" s="504"/>
      <c r="E214" s="504"/>
      <c r="F214" s="504"/>
    </row>
    <row r="215" spans="1:6" ht="48.75">
      <c r="A215" s="503" t="s">
        <v>816</v>
      </c>
      <c r="B215" s="503" t="s">
        <v>825</v>
      </c>
      <c r="C215" s="503"/>
      <c r="D215" s="504"/>
      <c r="E215" s="504"/>
      <c r="F215" s="504"/>
    </row>
    <row r="216" spans="1:6" ht="48.75">
      <c r="A216" s="503" t="s">
        <v>816</v>
      </c>
      <c r="B216" s="503" t="s">
        <v>826</v>
      </c>
      <c r="C216" s="503"/>
      <c r="D216" s="504"/>
      <c r="E216" s="504"/>
      <c r="F216" s="504"/>
    </row>
    <row r="217" spans="1:6" ht="60.75">
      <c r="A217" s="503" t="s">
        <v>816</v>
      </c>
      <c r="B217" s="503" t="s">
        <v>827</v>
      </c>
      <c r="C217" s="503"/>
      <c r="D217" s="504"/>
      <c r="E217" s="504"/>
      <c r="F217" s="504"/>
    </row>
    <row r="218" spans="1:6" ht="72.75">
      <c r="A218" s="503" t="s">
        <v>816</v>
      </c>
      <c r="B218" s="503" t="s">
        <v>828</v>
      </c>
      <c r="C218" s="503"/>
      <c r="D218" s="504"/>
      <c r="E218" s="504"/>
      <c r="F218" s="504"/>
    </row>
    <row r="219" spans="1:6" ht="72.75">
      <c r="A219" s="503" t="s">
        <v>816</v>
      </c>
      <c r="B219" s="503" t="s">
        <v>829</v>
      </c>
      <c r="C219" s="503"/>
      <c r="D219" s="504"/>
      <c r="E219" s="504"/>
      <c r="F219" s="504"/>
    </row>
    <row r="220" spans="1:6" ht="36.75">
      <c r="A220" s="503" t="s">
        <v>816</v>
      </c>
      <c r="B220" s="503" t="s">
        <v>830</v>
      </c>
      <c r="C220" s="503"/>
      <c r="D220" s="504"/>
      <c r="E220" s="504"/>
      <c r="F220" s="504"/>
    </row>
    <row r="221" spans="1:6" ht="24.75">
      <c r="A221" s="503" t="s">
        <v>816</v>
      </c>
      <c r="B221" s="503" t="s">
        <v>831</v>
      </c>
      <c r="C221" s="503"/>
      <c r="D221" s="504"/>
      <c r="E221" s="504"/>
      <c r="F221" s="504"/>
    </row>
    <row r="222" spans="1:6" ht="48.75">
      <c r="A222" s="503" t="s">
        <v>120</v>
      </c>
      <c r="B222" s="503" t="s">
        <v>832</v>
      </c>
      <c r="C222" s="503"/>
      <c r="D222" s="504"/>
      <c r="E222" s="504"/>
      <c r="F222" s="504"/>
    </row>
    <row r="223" spans="1:6" ht="60.75">
      <c r="A223" s="503" t="s">
        <v>120</v>
      </c>
      <c r="B223" s="503" t="s">
        <v>833</v>
      </c>
      <c r="C223" s="503"/>
      <c r="D223" s="504"/>
      <c r="E223" s="504"/>
      <c r="F223" s="504"/>
    </row>
    <row r="224" spans="1:6" ht="48.75">
      <c r="A224" s="503" t="s">
        <v>120</v>
      </c>
      <c r="B224" s="503" t="s">
        <v>834</v>
      </c>
      <c r="C224" s="503"/>
      <c r="D224" s="504"/>
      <c r="E224" s="504"/>
      <c r="F224" s="504"/>
    </row>
    <row r="225" spans="1:6" ht="60.75">
      <c r="A225" s="503" t="s">
        <v>120</v>
      </c>
      <c r="B225" s="503" t="s">
        <v>835</v>
      </c>
      <c r="C225" s="503"/>
      <c r="D225" s="504"/>
      <c r="E225" s="504"/>
      <c r="F225" s="504"/>
    </row>
    <row r="226" spans="1:6" ht="60.75">
      <c r="A226" s="503" t="s">
        <v>120</v>
      </c>
      <c r="B226" s="503" t="s">
        <v>836</v>
      </c>
      <c r="C226" s="503"/>
      <c r="D226" s="504"/>
      <c r="E226" s="504"/>
      <c r="F226" s="504"/>
    </row>
    <row r="227" spans="1:6" ht="48.75">
      <c r="A227" s="503" t="s">
        <v>120</v>
      </c>
      <c r="B227" s="503" t="s">
        <v>837</v>
      </c>
      <c r="C227" s="503"/>
      <c r="D227" s="504"/>
      <c r="E227" s="504"/>
      <c r="F227" s="504"/>
    </row>
    <row r="228" spans="1:6" ht="60.75">
      <c r="A228" s="503" t="s">
        <v>120</v>
      </c>
      <c r="B228" s="503" t="s">
        <v>838</v>
      </c>
      <c r="C228" s="503"/>
      <c r="D228" s="504"/>
      <c r="E228" s="504"/>
      <c r="F228" s="504"/>
    </row>
    <row r="229" spans="1:6" ht="60.75">
      <c r="A229" s="503" t="s">
        <v>120</v>
      </c>
      <c r="B229" s="503" t="s">
        <v>839</v>
      </c>
      <c r="C229" s="503"/>
      <c r="D229" s="504"/>
      <c r="E229" s="504"/>
      <c r="F229" s="504"/>
    </row>
    <row r="230" spans="1:6" ht="48.75">
      <c r="A230" s="503" t="s">
        <v>120</v>
      </c>
      <c r="B230" s="503" t="s">
        <v>840</v>
      </c>
      <c r="C230" s="503"/>
      <c r="D230" s="504"/>
      <c r="E230" s="504"/>
      <c r="F230" s="504"/>
    </row>
    <row r="231" spans="1:6" ht="60.75">
      <c r="A231" s="503" t="s">
        <v>120</v>
      </c>
      <c r="B231" s="503" t="s">
        <v>841</v>
      </c>
      <c r="C231" s="503"/>
      <c r="D231" s="504"/>
      <c r="E231" s="504"/>
      <c r="F231" s="504"/>
    </row>
    <row r="232" spans="1:6" ht="48.75">
      <c r="A232" s="503" t="s">
        <v>120</v>
      </c>
      <c r="B232" s="503" t="s">
        <v>842</v>
      </c>
      <c r="C232" s="503"/>
      <c r="D232" s="504"/>
      <c r="E232" s="504"/>
      <c r="F232" s="504"/>
    </row>
    <row r="233" spans="1:6" ht="48.75">
      <c r="A233" s="503" t="s">
        <v>120</v>
      </c>
      <c r="B233" s="503" t="s">
        <v>843</v>
      </c>
      <c r="C233" s="503"/>
      <c r="D233" s="504"/>
      <c r="E233" s="504"/>
      <c r="F233" s="504"/>
    </row>
    <row r="234" spans="1:6" ht="48.75">
      <c r="A234" s="503" t="s">
        <v>120</v>
      </c>
      <c r="B234" s="503" t="s">
        <v>800</v>
      </c>
      <c r="C234" s="503"/>
      <c r="D234" s="504"/>
      <c r="E234" s="504"/>
      <c r="F234" s="504"/>
    </row>
    <row r="235" spans="1:6" ht="36.75">
      <c r="A235" s="503" t="s">
        <v>120</v>
      </c>
      <c r="B235" s="503" t="s">
        <v>801</v>
      </c>
      <c r="C235" s="503"/>
      <c r="D235" s="504"/>
      <c r="E235" s="504"/>
      <c r="F235" s="504"/>
    </row>
    <row r="236" spans="1:6" ht="48.75">
      <c r="A236" s="503" t="s">
        <v>120</v>
      </c>
      <c r="B236" s="503" t="s">
        <v>844</v>
      </c>
      <c r="C236" s="503"/>
      <c r="D236" s="504"/>
      <c r="E236" s="504"/>
      <c r="F236" s="504"/>
    </row>
    <row r="237" spans="1:6" ht="48.75">
      <c r="A237" s="503" t="s">
        <v>120</v>
      </c>
      <c r="B237" s="503" t="s">
        <v>845</v>
      </c>
      <c r="C237" s="503"/>
      <c r="D237" s="504"/>
      <c r="E237" s="504"/>
      <c r="F237" s="504"/>
    </row>
    <row r="238" spans="1:6" ht="48.75">
      <c r="A238" s="503" t="s">
        <v>120</v>
      </c>
      <c r="B238" s="503" t="s">
        <v>846</v>
      </c>
      <c r="C238" s="503"/>
      <c r="D238" s="504"/>
      <c r="E238" s="504"/>
      <c r="F238" s="504"/>
    </row>
    <row r="239" spans="1:6" ht="60.75">
      <c r="A239" s="503" t="s">
        <v>120</v>
      </c>
      <c r="B239" s="503" t="s">
        <v>847</v>
      </c>
      <c r="C239" s="503"/>
      <c r="D239" s="504"/>
      <c r="E239" s="504"/>
      <c r="F239" s="504"/>
    </row>
    <row r="240" spans="1:6" ht="60.75">
      <c r="A240" s="503" t="s">
        <v>120</v>
      </c>
      <c r="B240" s="503" t="s">
        <v>848</v>
      </c>
      <c r="C240" s="503"/>
      <c r="D240" s="504"/>
      <c r="E240" s="504"/>
      <c r="F240" s="504"/>
    </row>
    <row r="241" spans="1:6" ht="60.75">
      <c r="A241" s="500" t="s">
        <v>121</v>
      </c>
      <c r="B241" s="500" t="s">
        <v>849</v>
      </c>
      <c r="C241" s="500"/>
      <c r="D241" s="501"/>
      <c r="E241" s="501"/>
      <c r="F241" s="501"/>
    </row>
    <row r="242" spans="1:6" ht="60.75">
      <c r="A242" s="500" t="s">
        <v>121</v>
      </c>
      <c r="B242" s="500" t="s">
        <v>850</v>
      </c>
      <c r="C242" s="500"/>
      <c r="D242" s="501"/>
      <c r="E242" s="501"/>
      <c r="F242" s="501"/>
    </row>
    <row r="243" spans="1:6" ht="60.75">
      <c r="A243" s="500" t="s">
        <v>121</v>
      </c>
      <c r="B243" s="500" t="s">
        <v>851</v>
      </c>
      <c r="C243" s="500"/>
      <c r="D243" s="501"/>
      <c r="E243" s="501"/>
      <c r="F243" s="501"/>
    </row>
    <row r="244" spans="1:6" ht="60.75">
      <c r="A244" s="500" t="s">
        <v>121</v>
      </c>
      <c r="B244" s="500" t="s">
        <v>852</v>
      </c>
      <c r="C244" s="500"/>
      <c r="D244" s="501"/>
      <c r="E244" s="501"/>
      <c r="F244" s="501"/>
    </row>
    <row r="245" spans="1:6" ht="60.75">
      <c r="A245" s="500" t="s">
        <v>121</v>
      </c>
      <c r="B245" s="500" t="s">
        <v>853</v>
      </c>
      <c r="C245" s="500"/>
      <c r="D245" s="501"/>
      <c r="E245" s="501"/>
      <c r="F245" s="501"/>
    </row>
    <row r="246" spans="1:6" ht="60.75">
      <c r="A246" s="500" t="s">
        <v>121</v>
      </c>
      <c r="B246" s="500" t="s">
        <v>854</v>
      </c>
      <c r="C246" s="500"/>
      <c r="D246" s="501"/>
      <c r="E246" s="501"/>
      <c r="F246" s="501"/>
    </row>
    <row r="247" spans="1:6" ht="60.75">
      <c r="A247" s="500" t="s">
        <v>121</v>
      </c>
      <c r="B247" s="500" t="s">
        <v>855</v>
      </c>
      <c r="C247" s="500"/>
      <c r="D247" s="501"/>
      <c r="E247" s="501"/>
      <c r="F247" s="501"/>
    </row>
    <row r="248" spans="1:6" ht="60.75">
      <c r="A248" s="500" t="s">
        <v>121</v>
      </c>
      <c r="B248" s="500" t="s">
        <v>856</v>
      </c>
      <c r="C248" s="500"/>
      <c r="D248" s="501"/>
      <c r="E248" s="501"/>
      <c r="F248" s="501"/>
    </row>
    <row r="249" spans="1:6" ht="60.75">
      <c r="A249" s="500" t="s">
        <v>121</v>
      </c>
      <c r="B249" s="500" t="s">
        <v>857</v>
      </c>
      <c r="C249" s="500"/>
      <c r="D249" s="501"/>
      <c r="E249" s="501"/>
      <c r="F249" s="501"/>
    </row>
    <row r="250" spans="1:6" ht="24.75">
      <c r="A250" s="500" t="s">
        <v>121</v>
      </c>
      <c r="B250" s="500" t="s">
        <v>858</v>
      </c>
      <c r="C250" s="500"/>
      <c r="D250" s="501"/>
      <c r="E250" s="501"/>
      <c r="F250" s="501"/>
    </row>
    <row r="251" spans="1:6" ht="48.75">
      <c r="A251" s="500" t="s">
        <v>121</v>
      </c>
      <c r="B251" s="500" t="s">
        <v>859</v>
      </c>
      <c r="C251" s="500"/>
      <c r="D251" s="501"/>
      <c r="E251" s="501"/>
      <c r="F251" s="501"/>
    </row>
    <row r="252" spans="1:6" ht="36.75">
      <c r="A252" s="500" t="s">
        <v>121</v>
      </c>
      <c r="B252" s="500" t="s">
        <v>860</v>
      </c>
      <c r="C252" s="500"/>
      <c r="D252" s="501"/>
      <c r="E252" s="501"/>
      <c r="F252" s="501"/>
    </row>
    <row r="253" spans="1:6" ht="48.75">
      <c r="A253" s="500" t="s">
        <v>121</v>
      </c>
      <c r="B253" s="500" t="s">
        <v>861</v>
      </c>
      <c r="C253" s="500"/>
      <c r="D253" s="501"/>
      <c r="E253" s="501"/>
      <c r="F253" s="501"/>
    </row>
    <row r="254" spans="1:6" ht="48.75">
      <c r="A254" s="500" t="s">
        <v>121</v>
      </c>
      <c r="B254" s="500" t="s">
        <v>862</v>
      </c>
      <c r="C254" s="500"/>
      <c r="D254" s="501"/>
      <c r="E254" s="501"/>
      <c r="F254" s="501"/>
    </row>
    <row r="255" spans="1:6" ht="48.75">
      <c r="A255" s="500" t="s">
        <v>121</v>
      </c>
      <c r="B255" s="500" t="s">
        <v>863</v>
      </c>
      <c r="C255" s="500"/>
      <c r="D255" s="501"/>
      <c r="E255" s="501"/>
      <c r="F255" s="501"/>
    </row>
    <row r="256" spans="1:6" ht="48.75">
      <c r="A256" s="500" t="s">
        <v>121</v>
      </c>
      <c r="B256" s="500" t="s">
        <v>864</v>
      </c>
      <c r="C256" s="500"/>
      <c r="D256" s="501"/>
      <c r="E256" s="501"/>
      <c r="F256" s="501"/>
    </row>
    <row r="257" spans="1:6" ht="48.75">
      <c r="A257" s="500" t="s">
        <v>121</v>
      </c>
      <c r="B257" s="500" t="s">
        <v>865</v>
      </c>
      <c r="C257" s="500"/>
      <c r="D257" s="501"/>
      <c r="E257" s="501"/>
      <c r="F257" s="501"/>
    </row>
    <row r="258" spans="1:6" ht="48.75">
      <c r="A258" s="500" t="s">
        <v>121</v>
      </c>
      <c r="B258" s="500" t="s">
        <v>866</v>
      </c>
      <c r="C258" s="500"/>
      <c r="D258" s="501"/>
      <c r="E258" s="501"/>
      <c r="F258" s="501"/>
    </row>
    <row r="259" spans="1:6" ht="48.75">
      <c r="A259" s="500" t="s">
        <v>121</v>
      </c>
      <c r="B259" s="500" t="s">
        <v>867</v>
      </c>
      <c r="C259" s="500"/>
      <c r="D259" s="501"/>
      <c r="E259" s="501"/>
      <c r="F259" s="501"/>
    </row>
    <row r="260" spans="1:6" ht="48.75">
      <c r="A260" s="500" t="s">
        <v>121</v>
      </c>
      <c r="B260" s="500" t="s">
        <v>868</v>
      </c>
      <c r="C260" s="500"/>
      <c r="D260" s="501"/>
      <c r="E260" s="501"/>
      <c r="F260" s="501"/>
    </row>
    <row r="261" spans="1:6" ht="60.75">
      <c r="A261" s="500" t="s">
        <v>121</v>
      </c>
      <c r="B261" s="500" t="s">
        <v>869</v>
      </c>
      <c r="C261" s="500"/>
      <c r="D261" s="501"/>
      <c r="E261" s="501"/>
      <c r="F261" s="501"/>
    </row>
    <row r="262" spans="1:6" ht="60.75">
      <c r="A262" s="500" t="s">
        <v>121</v>
      </c>
      <c r="B262" s="500" t="s">
        <v>870</v>
      </c>
      <c r="C262" s="500"/>
      <c r="D262" s="501"/>
      <c r="E262" s="501"/>
      <c r="F262" s="501"/>
    </row>
    <row r="263" spans="1:6" ht="48.75">
      <c r="A263" s="500" t="s">
        <v>121</v>
      </c>
      <c r="B263" s="500" t="s">
        <v>871</v>
      </c>
      <c r="C263" s="500"/>
      <c r="D263" s="501"/>
      <c r="E263" s="501"/>
      <c r="F263" s="501"/>
    </row>
    <row r="264" spans="1:6" ht="48.75">
      <c r="A264" s="500" t="s">
        <v>121</v>
      </c>
      <c r="B264" s="500" t="s">
        <v>872</v>
      </c>
      <c r="C264" s="500"/>
      <c r="D264" s="501"/>
      <c r="E264" s="501"/>
      <c r="F264" s="501"/>
    </row>
    <row r="265" spans="1:6" ht="24.75">
      <c r="A265" s="500" t="s">
        <v>121</v>
      </c>
      <c r="B265" s="500" t="s">
        <v>873</v>
      </c>
      <c r="C265" s="500"/>
      <c r="D265" s="501"/>
      <c r="E265" s="501"/>
      <c r="F265" s="501"/>
    </row>
    <row r="266" spans="1:6" ht="24.75">
      <c r="A266" s="500" t="s">
        <v>121</v>
      </c>
      <c r="B266" s="500" t="s">
        <v>874</v>
      </c>
      <c r="C266" s="500"/>
      <c r="D266" s="501"/>
      <c r="E266" s="501"/>
      <c r="F266" s="501"/>
    </row>
    <row r="267" spans="1:6" ht="24.75">
      <c r="A267" s="500" t="s">
        <v>121</v>
      </c>
      <c r="B267" s="500" t="s">
        <v>875</v>
      </c>
      <c r="C267" s="500"/>
      <c r="D267" s="501"/>
      <c r="E267" s="501"/>
      <c r="F267" s="501"/>
    </row>
    <row r="268" spans="1:6" ht="24.75">
      <c r="A268" s="500" t="s">
        <v>121</v>
      </c>
      <c r="B268" s="500" t="s">
        <v>876</v>
      </c>
      <c r="C268" s="500"/>
      <c r="D268" s="501"/>
      <c r="E268" s="501"/>
      <c r="F268" s="501"/>
    </row>
    <row r="269" spans="1:6" ht="24.75">
      <c r="A269" s="500" t="s">
        <v>121</v>
      </c>
      <c r="B269" s="500" t="s">
        <v>877</v>
      </c>
      <c r="C269" s="500"/>
      <c r="D269" s="501"/>
      <c r="E269" s="501"/>
      <c r="F269" s="501"/>
    </row>
    <row r="270" spans="1:6" ht="24.75">
      <c r="A270" s="500" t="s">
        <v>121</v>
      </c>
      <c r="B270" s="500" t="s">
        <v>878</v>
      </c>
      <c r="C270" s="500"/>
      <c r="D270" s="501"/>
      <c r="E270" s="501"/>
      <c r="F270" s="501"/>
    </row>
    <row r="271" spans="1:6" ht="24.75">
      <c r="A271" s="500" t="s">
        <v>121</v>
      </c>
      <c r="B271" s="500" t="s">
        <v>879</v>
      </c>
      <c r="C271" s="500"/>
      <c r="D271" s="501"/>
      <c r="E271" s="501"/>
      <c r="F271" s="501"/>
    </row>
    <row r="272" spans="1:6" ht="24.75">
      <c r="A272" s="500" t="s">
        <v>121</v>
      </c>
      <c r="B272" s="500" t="s">
        <v>880</v>
      </c>
      <c r="C272" s="500"/>
      <c r="D272" s="501"/>
      <c r="E272" s="501"/>
      <c r="F272" s="501"/>
    </row>
    <row r="273" spans="1:6" ht="24.75">
      <c r="A273" s="500" t="s">
        <v>121</v>
      </c>
      <c r="B273" s="500" t="s">
        <v>881</v>
      </c>
      <c r="C273" s="500"/>
      <c r="D273" s="501"/>
      <c r="E273" s="501"/>
      <c r="F273" s="501"/>
    </row>
    <row r="274" spans="1:6">
      <c r="A274" s="503" t="s">
        <v>122</v>
      </c>
      <c r="B274" s="503" t="s">
        <v>659</v>
      </c>
      <c r="C274" s="503"/>
      <c r="D274" s="504"/>
      <c r="E274" s="504"/>
      <c r="F274" s="504"/>
    </row>
    <row r="275" spans="1:6">
      <c r="A275" s="503" t="s">
        <v>122</v>
      </c>
      <c r="B275" s="503" t="s">
        <v>662</v>
      </c>
      <c r="C275" s="503"/>
      <c r="D275" s="504"/>
      <c r="E275" s="504"/>
      <c r="F275" s="504"/>
    </row>
    <row r="276" spans="1:6">
      <c r="A276" s="503" t="s">
        <v>122</v>
      </c>
      <c r="B276" s="503" t="s">
        <v>882</v>
      </c>
      <c r="C276" s="503"/>
      <c r="D276" s="504"/>
      <c r="E276" s="504"/>
      <c r="F276" s="504"/>
    </row>
    <row r="277" spans="1:6">
      <c r="A277" s="503" t="s">
        <v>122</v>
      </c>
      <c r="B277" s="503" t="s">
        <v>883</v>
      </c>
      <c r="C277" s="503"/>
      <c r="D277" s="504"/>
      <c r="E277" s="504"/>
      <c r="F277" s="504"/>
    </row>
    <row r="278" spans="1:6" ht="24.75">
      <c r="A278" s="503" t="s">
        <v>122</v>
      </c>
      <c r="B278" s="503" t="s">
        <v>884</v>
      </c>
      <c r="C278" s="503"/>
      <c r="D278" s="504"/>
      <c r="E278" s="504"/>
      <c r="F278" s="504"/>
    </row>
    <row r="279" spans="1:6">
      <c r="A279" s="503" t="s">
        <v>122</v>
      </c>
      <c r="B279" s="503" t="s">
        <v>885</v>
      </c>
      <c r="C279" s="503"/>
      <c r="D279" s="504"/>
      <c r="E279" s="504"/>
      <c r="F279" s="504"/>
    </row>
    <row r="280" spans="1:6" ht="48.75">
      <c r="A280" s="503" t="s">
        <v>122</v>
      </c>
      <c r="B280" s="503" t="s">
        <v>886</v>
      </c>
      <c r="C280" s="503"/>
      <c r="D280" s="501"/>
      <c r="E280" s="501"/>
      <c r="F280" s="501"/>
    </row>
    <row r="281" spans="1:6" ht="24.75">
      <c r="A281" s="500" t="s">
        <v>887</v>
      </c>
      <c r="B281" s="500" t="s">
        <v>888</v>
      </c>
      <c r="C281" s="500"/>
      <c r="D281" s="501"/>
      <c r="E281" s="501"/>
      <c r="F281" s="501"/>
    </row>
    <row r="282" spans="1:6" ht="36.75">
      <c r="A282" s="500" t="s">
        <v>887</v>
      </c>
      <c r="B282" s="500" t="s">
        <v>889</v>
      </c>
      <c r="C282" s="500"/>
      <c r="D282" s="501"/>
      <c r="E282" s="501"/>
      <c r="F282" s="501"/>
    </row>
    <row r="283" spans="1:6" ht="36.75">
      <c r="A283" s="500" t="s">
        <v>887</v>
      </c>
      <c r="B283" s="500" t="s">
        <v>890</v>
      </c>
      <c r="C283" s="500"/>
      <c r="D283" s="501"/>
      <c r="E283" s="501"/>
      <c r="F283" s="501"/>
    </row>
    <row r="284" spans="1:6" ht="36.75">
      <c r="A284" s="500" t="s">
        <v>887</v>
      </c>
      <c r="B284" s="500" t="s">
        <v>891</v>
      </c>
      <c r="C284" s="500"/>
      <c r="D284" s="501"/>
      <c r="E284" s="501"/>
      <c r="F284" s="501"/>
    </row>
    <row r="285" spans="1:6" ht="36.75">
      <c r="A285" s="500" t="s">
        <v>887</v>
      </c>
      <c r="B285" s="500" t="s">
        <v>892</v>
      </c>
      <c r="C285" s="500"/>
      <c r="D285" s="501"/>
      <c r="E285" s="501"/>
      <c r="F285" s="501"/>
    </row>
    <row r="286" spans="1:6" ht="36.75">
      <c r="A286" s="500" t="s">
        <v>887</v>
      </c>
      <c r="B286" s="500" t="s">
        <v>893</v>
      </c>
      <c r="C286" s="500"/>
      <c r="D286" s="501"/>
      <c r="E286" s="501"/>
      <c r="F286" s="501"/>
    </row>
    <row r="287" spans="1:6" ht="36.75">
      <c r="A287" s="500" t="s">
        <v>887</v>
      </c>
      <c r="B287" s="500" t="s">
        <v>894</v>
      </c>
      <c r="C287" s="500"/>
      <c r="D287" s="501"/>
      <c r="E287" s="501"/>
      <c r="F287" s="501"/>
    </row>
    <row r="288" spans="1:6" ht="48.75">
      <c r="A288" s="500" t="s">
        <v>887</v>
      </c>
      <c r="B288" s="500" t="s">
        <v>895</v>
      </c>
      <c r="C288" s="500"/>
      <c r="D288" s="501"/>
      <c r="E288" s="501"/>
      <c r="F288" s="501"/>
    </row>
    <row r="289" spans="1:6" ht="48.75">
      <c r="A289" s="500" t="s">
        <v>887</v>
      </c>
      <c r="B289" s="500" t="s">
        <v>896</v>
      </c>
      <c r="C289" s="500"/>
      <c r="D289" s="501"/>
      <c r="E289" s="501"/>
      <c r="F289" s="501"/>
    </row>
    <row r="290" spans="1:6" ht="24.75">
      <c r="A290" s="500" t="s">
        <v>887</v>
      </c>
      <c r="B290" s="500" t="s">
        <v>897</v>
      </c>
      <c r="C290" s="500"/>
      <c r="D290" s="501"/>
      <c r="E290" s="501"/>
      <c r="F290" s="501"/>
    </row>
    <row r="291" spans="1:6" ht="60.75">
      <c r="A291" s="500" t="s">
        <v>887</v>
      </c>
      <c r="B291" s="500" t="s">
        <v>898</v>
      </c>
      <c r="C291" s="500"/>
      <c r="D291" s="501"/>
      <c r="E291" s="501"/>
      <c r="F291" s="501"/>
    </row>
    <row r="292" spans="1:6" ht="72.75">
      <c r="A292" s="500" t="s">
        <v>887</v>
      </c>
      <c r="B292" s="500" t="s">
        <v>899</v>
      </c>
      <c r="C292" s="500"/>
      <c r="D292" s="501"/>
      <c r="E292" s="501"/>
      <c r="F292" s="501"/>
    </row>
    <row r="293" spans="1:6" ht="72.75">
      <c r="A293" s="500" t="s">
        <v>887</v>
      </c>
      <c r="B293" s="500" t="s">
        <v>900</v>
      </c>
      <c r="C293" s="500"/>
      <c r="D293" s="501"/>
      <c r="E293" s="501"/>
      <c r="F293" s="501"/>
    </row>
    <row r="294" spans="1:6" ht="60.75">
      <c r="A294" s="500" t="s">
        <v>887</v>
      </c>
      <c r="B294" s="500" t="s">
        <v>901</v>
      </c>
      <c r="C294" s="500"/>
      <c r="D294" s="501"/>
      <c r="E294" s="501"/>
      <c r="F294" s="501"/>
    </row>
    <row r="295" spans="1:6" ht="72.75">
      <c r="A295" s="500" t="s">
        <v>887</v>
      </c>
      <c r="B295" s="500" t="s">
        <v>902</v>
      </c>
      <c r="C295" s="500"/>
      <c r="D295" s="501"/>
      <c r="E295" s="501"/>
      <c r="F295" s="501"/>
    </row>
    <row r="296" spans="1:6" ht="72.75">
      <c r="A296" s="500" t="s">
        <v>887</v>
      </c>
      <c r="B296" s="500" t="s">
        <v>903</v>
      </c>
      <c r="C296" s="500"/>
      <c r="D296" s="501"/>
      <c r="E296" s="501"/>
      <c r="F296" s="501"/>
    </row>
    <row r="297" spans="1:6" ht="72.75">
      <c r="A297" s="500" t="s">
        <v>887</v>
      </c>
      <c r="B297" s="500" t="s">
        <v>904</v>
      </c>
      <c r="C297" s="500"/>
      <c r="D297" s="501"/>
      <c r="E297" s="501"/>
      <c r="F297" s="501"/>
    </row>
    <row r="298" spans="1:6" ht="84.75">
      <c r="A298" s="500" t="s">
        <v>887</v>
      </c>
      <c r="B298" s="500" t="s">
        <v>905</v>
      </c>
      <c r="C298" s="500"/>
      <c r="D298" s="501"/>
      <c r="E298" s="501"/>
      <c r="F298" s="501"/>
    </row>
    <row r="299" spans="1:6" ht="72.75">
      <c r="A299" s="500" t="s">
        <v>887</v>
      </c>
      <c r="B299" s="500" t="s">
        <v>906</v>
      </c>
      <c r="C299" s="500"/>
      <c r="D299" s="501"/>
      <c r="E299" s="501"/>
      <c r="F299" s="501"/>
    </row>
    <row r="300" spans="1:6" ht="84.75">
      <c r="A300" s="500" t="s">
        <v>887</v>
      </c>
      <c r="B300" s="500" t="s">
        <v>907</v>
      </c>
      <c r="C300" s="500"/>
      <c r="D300" s="501"/>
      <c r="E300" s="501"/>
      <c r="F300" s="501"/>
    </row>
    <row r="301" spans="1:6" ht="72.75">
      <c r="A301" s="500" t="s">
        <v>887</v>
      </c>
      <c r="B301" s="500" t="s">
        <v>908</v>
      </c>
      <c r="C301" s="500"/>
      <c r="D301" s="501"/>
      <c r="E301" s="501"/>
      <c r="F301" s="501"/>
    </row>
    <row r="302" spans="1:6" ht="84.75">
      <c r="A302" s="500" t="s">
        <v>887</v>
      </c>
      <c r="B302" s="500" t="s">
        <v>909</v>
      </c>
      <c r="C302" s="500"/>
      <c r="D302" s="501"/>
      <c r="E302" s="501"/>
      <c r="F302" s="501"/>
    </row>
    <row r="303" spans="1:6">
      <c r="A303" s="500" t="s">
        <v>887</v>
      </c>
      <c r="B303" s="500" t="s">
        <v>910</v>
      </c>
      <c r="C303" s="500"/>
      <c r="D303" s="501"/>
      <c r="E303" s="501"/>
      <c r="F303" s="501"/>
    </row>
    <row r="304" spans="1:6">
      <c r="A304" s="500" t="s">
        <v>887</v>
      </c>
      <c r="B304" s="500" t="s">
        <v>911</v>
      </c>
      <c r="C304" s="500"/>
      <c r="D304" s="501"/>
      <c r="E304" s="501"/>
      <c r="F304" s="501"/>
    </row>
    <row r="305" spans="1:6" ht="36.75">
      <c r="A305" s="500" t="s">
        <v>887</v>
      </c>
      <c r="B305" s="500" t="s">
        <v>912</v>
      </c>
      <c r="C305" s="500"/>
      <c r="D305" s="501"/>
      <c r="E305" s="501"/>
      <c r="F305" s="501"/>
    </row>
    <row r="306" spans="1:6" ht="36.75">
      <c r="A306" s="500" t="s">
        <v>887</v>
      </c>
      <c r="B306" s="500" t="s">
        <v>913</v>
      </c>
      <c r="C306" s="500"/>
      <c r="D306" s="501"/>
      <c r="E306" s="501"/>
      <c r="F306" s="501"/>
    </row>
    <row r="307" spans="1:6" ht="60.75">
      <c r="A307" s="500" t="s">
        <v>887</v>
      </c>
      <c r="B307" s="500" t="s">
        <v>914</v>
      </c>
      <c r="C307" s="500"/>
      <c r="D307" s="501"/>
      <c r="E307" s="501"/>
      <c r="F307" s="501"/>
    </row>
    <row r="308" spans="1:6" ht="72.75">
      <c r="A308" s="500" t="s">
        <v>887</v>
      </c>
      <c r="B308" s="500" t="s">
        <v>915</v>
      </c>
      <c r="C308" s="500"/>
      <c r="D308" s="501"/>
      <c r="E308" s="501"/>
      <c r="F308" s="501"/>
    </row>
    <row r="309" spans="1:6" ht="72.75">
      <c r="A309" s="500" t="s">
        <v>887</v>
      </c>
      <c r="B309" s="500" t="s">
        <v>916</v>
      </c>
      <c r="C309" s="500"/>
      <c r="D309" s="501"/>
      <c r="E309" s="501"/>
      <c r="F309" s="501"/>
    </row>
    <row r="310" spans="1:6" ht="36.75">
      <c r="A310" s="500" t="s">
        <v>887</v>
      </c>
      <c r="B310" s="500" t="s">
        <v>917</v>
      </c>
      <c r="C310" s="500"/>
      <c r="D310" s="501"/>
      <c r="E310" s="501"/>
      <c r="F310" s="501"/>
    </row>
    <row r="311" spans="1:6" ht="24.75">
      <c r="A311" s="500" t="s">
        <v>124</v>
      </c>
      <c r="B311" s="500" t="s">
        <v>888</v>
      </c>
      <c r="C311" s="500"/>
      <c r="D311" s="501"/>
      <c r="E311" s="501"/>
      <c r="F311" s="501"/>
    </row>
    <row r="312" spans="1:6" ht="36.75">
      <c r="A312" s="500" t="s">
        <v>124</v>
      </c>
      <c r="B312" s="500" t="s">
        <v>889</v>
      </c>
      <c r="C312" s="500"/>
      <c r="D312" s="501"/>
      <c r="E312" s="501"/>
      <c r="F312" s="501"/>
    </row>
    <row r="313" spans="1:6" ht="36.75">
      <c r="A313" s="500" t="s">
        <v>124</v>
      </c>
      <c r="B313" s="500" t="s">
        <v>890</v>
      </c>
      <c r="C313" s="500"/>
      <c r="D313" s="501"/>
      <c r="E313" s="501"/>
      <c r="F313" s="501"/>
    </row>
    <row r="314" spans="1:6" ht="36.75">
      <c r="A314" s="500" t="s">
        <v>124</v>
      </c>
      <c r="B314" s="500" t="s">
        <v>891</v>
      </c>
      <c r="C314" s="500"/>
      <c r="D314" s="501"/>
      <c r="E314" s="501"/>
      <c r="F314" s="501"/>
    </row>
    <row r="315" spans="1:6" ht="36.75">
      <c r="A315" s="500" t="s">
        <v>124</v>
      </c>
      <c r="B315" s="500" t="s">
        <v>892</v>
      </c>
      <c r="C315" s="500"/>
      <c r="D315" s="501"/>
      <c r="E315" s="501"/>
      <c r="F315" s="501"/>
    </row>
    <row r="316" spans="1:6" ht="36.75">
      <c r="A316" s="500" t="s">
        <v>124</v>
      </c>
      <c r="B316" s="500" t="s">
        <v>893</v>
      </c>
      <c r="C316" s="500"/>
      <c r="D316" s="501"/>
      <c r="E316" s="501"/>
      <c r="F316" s="501"/>
    </row>
    <row r="317" spans="1:6" ht="36.75">
      <c r="A317" s="500" t="s">
        <v>124</v>
      </c>
      <c r="B317" s="500" t="s">
        <v>894</v>
      </c>
      <c r="C317" s="500"/>
      <c r="D317" s="501"/>
      <c r="E317" s="501"/>
      <c r="F317" s="501"/>
    </row>
    <row r="318" spans="1:6" ht="48.75">
      <c r="A318" s="500" t="s">
        <v>124</v>
      </c>
      <c r="B318" s="500" t="s">
        <v>895</v>
      </c>
      <c r="C318" s="500"/>
      <c r="D318" s="501"/>
      <c r="E318" s="501"/>
      <c r="F318" s="501"/>
    </row>
    <row r="319" spans="1:6" ht="48.75">
      <c r="A319" s="500" t="s">
        <v>124</v>
      </c>
      <c r="B319" s="500" t="s">
        <v>896</v>
      </c>
      <c r="C319" s="500"/>
      <c r="D319" s="501"/>
      <c r="E319" s="501"/>
      <c r="F319" s="501"/>
    </row>
    <row r="320" spans="1:6" ht="24.75">
      <c r="A320" s="500" t="s">
        <v>124</v>
      </c>
      <c r="B320" s="500" t="s">
        <v>918</v>
      </c>
      <c r="C320" s="500"/>
      <c r="D320" s="501"/>
      <c r="E320" s="501"/>
      <c r="F320" s="501"/>
    </row>
    <row r="321" spans="1:6" ht="60.75">
      <c r="A321" s="500" t="s">
        <v>124</v>
      </c>
      <c r="B321" s="500" t="s">
        <v>898</v>
      </c>
      <c r="C321" s="500"/>
      <c r="D321" s="501"/>
      <c r="E321" s="501"/>
      <c r="F321" s="501"/>
    </row>
    <row r="322" spans="1:6" ht="72.75">
      <c r="A322" s="500" t="s">
        <v>124</v>
      </c>
      <c r="B322" s="500" t="s">
        <v>899</v>
      </c>
      <c r="C322" s="500"/>
      <c r="D322" s="501"/>
      <c r="E322" s="501"/>
      <c r="F322" s="501"/>
    </row>
    <row r="323" spans="1:6" ht="72.75">
      <c r="A323" s="500" t="s">
        <v>124</v>
      </c>
      <c r="B323" s="500" t="s">
        <v>919</v>
      </c>
      <c r="C323" s="500"/>
      <c r="D323" s="501"/>
      <c r="E323" s="501"/>
      <c r="F323" s="501"/>
    </row>
    <row r="324" spans="1:6" ht="60.75">
      <c r="A324" s="500" t="s">
        <v>124</v>
      </c>
      <c r="B324" s="500" t="s">
        <v>901</v>
      </c>
      <c r="C324" s="500"/>
      <c r="D324" s="501"/>
      <c r="E324" s="501"/>
      <c r="F324" s="501"/>
    </row>
    <row r="325" spans="1:6" ht="72.75">
      <c r="A325" s="500" t="s">
        <v>124</v>
      </c>
      <c r="B325" s="500" t="s">
        <v>902</v>
      </c>
      <c r="C325" s="500"/>
      <c r="D325" s="501"/>
      <c r="E325" s="501"/>
      <c r="F325" s="501"/>
    </row>
    <row r="326" spans="1:6" ht="72.75">
      <c r="A326" s="500" t="s">
        <v>124</v>
      </c>
      <c r="B326" s="500" t="s">
        <v>903</v>
      </c>
      <c r="C326" s="500"/>
      <c r="D326" s="501"/>
      <c r="E326" s="501"/>
      <c r="F326" s="501"/>
    </row>
    <row r="327" spans="1:6" ht="72.75">
      <c r="A327" s="500" t="s">
        <v>124</v>
      </c>
      <c r="B327" s="500" t="s">
        <v>904</v>
      </c>
      <c r="C327" s="500"/>
      <c r="D327" s="501"/>
      <c r="E327" s="501"/>
      <c r="F327" s="501"/>
    </row>
    <row r="328" spans="1:6" ht="84.75">
      <c r="A328" s="500" t="s">
        <v>124</v>
      </c>
      <c r="B328" s="500" t="s">
        <v>905</v>
      </c>
      <c r="C328" s="500"/>
      <c r="D328" s="501"/>
      <c r="E328" s="501"/>
      <c r="F328" s="501"/>
    </row>
    <row r="329" spans="1:6" ht="72.75">
      <c r="A329" s="500" t="s">
        <v>124</v>
      </c>
      <c r="B329" s="500" t="s">
        <v>906</v>
      </c>
      <c r="C329" s="500"/>
      <c r="D329" s="501"/>
      <c r="E329" s="501"/>
      <c r="F329" s="501"/>
    </row>
    <row r="330" spans="1:6" ht="84.75">
      <c r="A330" s="500" t="s">
        <v>124</v>
      </c>
      <c r="B330" s="500" t="s">
        <v>907</v>
      </c>
      <c r="C330" s="500"/>
      <c r="D330" s="501"/>
      <c r="E330" s="504"/>
      <c r="F330" s="504"/>
    </row>
    <row r="331" spans="1:6" ht="72.75">
      <c r="A331" s="500" t="s">
        <v>124</v>
      </c>
      <c r="B331" s="500" t="s">
        <v>920</v>
      </c>
      <c r="C331" s="500"/>
      <c r="D331" s="501"/>
      <c r="E331" s="504"/>
      <c r="F331" s="504"/>
    </row>
    <row r="332" spans="1:6" ht="84.75">
      <c r="A332" s="500" t="s">
        <v>124</v>
      </c>
      <c r="B332" s="500" t="s">
        <v>909</v>
      </c>
      <c r="C332" s="500"/>
      <c r="D332" s="501"/>
      <c r="E332" s="504"/>
      <c r="F332" s="504"/>
    </row>
    <row r="333" spans="1:6" ht="36.75">
      <c r="A333" s="503" t="s">
        <v>125</v>
      </c>
      <c r="B333" s="503" t="s">
        <v>921</v>
      </c>
      <c r="C333" s="503"/>
      <c r="D333" s="505"/>
      <c r="E333" s="505"/>
      <c r="F333" s="505"/>
    </row>
    <row r="334" spans="1:6" ht="24.75">
      <c r="A334" s="503" t="s">
        <v>125</v>
      </c>
      <c r="B334" s="503" t="s">
        <v>922</v>
      </c>
      <c r="C334" s="503"/>
      <c r="D334" s="505"/>
      <c r="E334" s="505"/>
      <c r="F334" s="505"/>
    </row>
    <row r="335" spans="1:6" ht="36.75">
      <c r="A335" s="503" t="s">
        <v>125</v>
      </c>
      <c r="B335" s="503" t="s">
        <v>923</v>
      </c>
      <c r="C335" s="503"/>
      <c r="D335" s="504"/>
      <c r="E335" s="504"/>
      <c r="F335" s="504"/>
    </row>
    <row r="336" spans="1:6" ht="24.75">
      <c r="A336" s="503" t="s">
        <v>125</v>
      </c>
      <c r="B336" s="503" t="s">
        <v>924</v>
      </c>
      <c r="C336" s="503"/>
      <c r="D336" s="505"/>
      <c r="E336" s="505"/>
      <c r="F336" s="505"/>
    </row>
    <row r="337" spans="1:6" ht="24.75">
      <c r="A337" s="502" t="s">
        <v>126</v>
      </c>
      <c r="B337" s="502" t="s">
        <v>925</v>
      </c>
      <c r="C337" s="502"/>
      <c r="D337" s="505"/>
      <c r="E337" s="505"/>
      <c r="F337" s="505"/>
    </row>
    <row r="338" spans="1:6" ht="24.75">
      <c r="A338" s="502" t="s">
        <v>126</v>
      </c>
      <c r="B338" s="502" t="s">
        <v>926</v>
      </c>
      <c r="C338" s="502"/>
      <c r="D338" s="504"/>
      <c r="E338" s="504"/>
      <c r="F338" s="504"/>
    </row>
    <row r="339" spans="1:6" ht="48.75">
      <c r="A339" s="502" t="s">
        <v>126</v>
      </c>
      <c r="B339" s="503" t="s">
        <v>927</v>
      </c>
      <c r="C339" s="503"/>
      <c r="D339" s="504"/>
      <c r="E339" s="504"/>
      <c r="F339" s="504"/>
    </row>
    <row r="340" spans="1:6" ht="48.75">
      <c r="A340" s="502" t="s">
        <v>126</v>
      </c>
      <c r="B340" s="502" t="s">
        <v>928</v>
      </c>
      <c r="C340" s="502"/>
      <c r="D340" s="504"/>
      <c r="E340" s="504"/>
      <c r="F340" s="504"/>
    </row>
    <row r="341" spans="1:6" ht="48.75">
      <c r="A341" s="502" t="s">
        <v>126</v>
      </c>
      <c r="B341" s="502" t="s">
        <v>929</v>
      </c>
      <c r="C341" s="502"/>
      <c r="D341" s="504"/>
      <c r="E341" s="504"/>
      <c r="F341" s="504"/>
    </row>
    <row r="342" spans="1:6" ht="36.75">
      <c r="A342" s="502" t="s">
        <v>126</v>
      </c>
      <c r="B342" s="502" t="s">
        <v>930</v>
      </c>
      <c r="C342" s="502"/>
      <c r="D342" s="504"/>
      <c r="E342" s="504"/>
      <c r="F342" s="504"/>
    </row>
    <row r="343" spans="1:6" ht="36.75">
      <c r="A343" s="502" t="s">
        <v>126</v>
      </c>
      <c r="B343" s="503" t="s">
        <v>931</v>
      </c>
      <c r="C343" s="503"/>
      <c r="D343" s="504"/>
      <c r="E343" s="504"/>
      <c r="F343" s="504"/>
    </row>
    <row r="344" spans="1:6" ht="36.75">
      <c r="A344" s="502" t="s">
        <v>126</v>
      </c>
      <c r="B344" s="503" t="s">
        <v>932</v>
      </c>
      <c r="C344" s="503"/>
      <c r="D344" s="504"/>
      <c r="E344" s="504"/>
      <c r="F344" s="504"/>
    </row>
    <row r="345" spans="1:6" ht="36.75">
      <c r="A345" s="502" t="s">
        <v>126</v>
      </c>
      <c r="B345" s="503" t="s">
        <v>933</v>
      </c>
      <c r="C345" s="503"/>
      <c r="D345" s="504"/>
      <c r="E345" s="504"/>
      <c r="F345" s="504"/>
    </row>
    <row r="346" spans="1:6" ht="36.75">
      <c r="A346" s="502" t="s">
        <v>126</v>
      </c>
      <c r="B346" s="503" t="s">
        <v>934</v>
      </c>
      <c r="C346" s="503"/>
      <c r="D346" s="504"/>
      <c r="E346" s="504"/>
      <c r="F346" s="504"/>
    </row>
    <row r="347" spans="1:6" ht="36.75">
      <c r="A347" s="502" t="s">
        <v>126</v>
      </c>
      <c r="B347" s="503" t="s">
        <v>935</v>
      </c>
      <c r="C347" s="503"/>
      <c r="D347" s="504"/>
      <c r="E347" s="506"/>
      <c r="F347" s="507"/>
    </row>
    <row r="348" spans="1:6" ht="36.75">
      <c r="A348" s="502" t="s">
        <v>126</v>
      </c>
      <c r="B348" s="503" t="s">
        <v>936</v>
      </c>
      <c r="C348" s="503"/>
      <c r="D348" s="504"/>
      <c r="E348" s="506"/>
      <c r="F348" s="507"/>
    </row>
    <row r="349" spans="1:6" ht="36.75">
      <c r="A349" s="502" t="s">
        <v>126</v>
      </c>
      <c r="B349" s="503" t="s">
        <v>937</v>
      </c>
      <c r="C349" s="503"/>
      <c r="D349" s="504"/>
      <c r="E349" s="506"/>
      <c r="F349" s="507"/>
    </row>
    <row r="350" spans="1:6" ht="36.75">
      <c r="A350" s="502" t="s">
        <v>126</v>
      </c>
      <c r="B350" s="503" t="s">
        <v>938</v>
      </c>
      <c r="C350" s="503"/>
      <c r="D350" s="504"/>
      <c r="E350" s="506"/>
      <c r="F350" s="507"/>
    </row>
    <row r="351" spans="1:6" ht="36.75">
      <c r="A351" s="502" t="s">
        <v>126</v>
      </c>
      <c r="B351" s="503" t="s">
        <v>939</v>
      </c>
      <c r="C351" s="503"/>
      <c r="D351" s="504"/>
      <c r="E351" s="506"/>
      <c r="F351" s="507"/>
    </row>
    <row r="352" spans="1:6">
      <c r="A352" s="502" t="s">
        <v>1164</v>
      </c>
      <c r="B352" s="503" t="s">
        <v>1168</v>
      </c>
      <c r="C352" s="503"/>
      <c r="D352" s="504"/>
      <c r="E352" s="506"/>
      <c r="F352" s="507"/>
    </row>
    <row r="353" spans="1:6" ht="24.75">
      <c r="A353" s="502" t="s">
        <v>1164</v>
      </c>
      <c r="B353" s="503" t="s">
        <v>1169</v>
      </c>
      <c r="C353" s="503"/>
      <c r="D353" s="504"/>
      <c r="E353" s="506"/>
      <c r="F353" s="507"/>
    </row>
  </sheetData>
  <autoFilter ref="A1:I351"/>
  <mergeCells count="3">
    <mergeCell ref="A76:A106"/>
    <mergeCell ref="A107:A137"/>
    <mergeCell ref="A138:A16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F34" sqref="F34"/>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40" width="9.140625" style="2" hidden="1" customWidth="1"/>
    <col min="41" max="41" width="28" style="212" hidden="1" customWidth="1"/>
    <col min="42" max="16384" width="9.140625" style="2" hidden="1"/>
  </cols>
  <sheetData>
    <row r="1" spans="2:41" ht="7.5" customHeight="1"/>
    <row r="2" spans="2:41" s="3" customFormat="1" ht="27.75" customHeight="1">
      <c r="B2" s="165"/>
      <c r="C2" s="702" t="s">
        <v>629</v>
      </c>
      <c r="D2" s="702"/>
      <c r="E2" s="702"/>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O2" s="27"/>
    </row>
    <row r="3" spans="2:41" s="11" customFormat="1" ht="26.25" customHeight="1">
      <c r="B3" s="166"/>
      <c r="C3" s="704"/>
      <c r="D3" s="704"/>
      <c r="E3" s="704"/>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O3" s="167"/>
    </row>
    <row r="4" spans="2:41"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O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O5" s="27"/>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6" t="s">
        <v>623</v>
      </c>
      <c r="AN6" s="387" t="s">
        <v>342</v>
      </c>
      <c r="AO6" s="415" t="s">
        <v>638</v>
      </c>
    </row>
    <row r="7" spans="2:41"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407">
        <f ca="1">ROUND(SUM(AM8:AM15),0)</f>
        <v>0</v>
      </c>
      <c r="AN7" s="251"/>
      <c r="AO7" s="418"/>
    </row>
    <row r="8" spans="2:41" s="3" customFormat="1" ht="12.75" hidden="1">
      <c r="B8" s="65" t="s">
        <v>7</v>
      </c>
      <c r="C8" s="484" t="str">
        <f>IF(Kalba="EN",Data2!C33,Data2!B33)</f>
        <v>Žemė</v>
      </c>
      <c r="D8" s="170">
        <f ca="1">F8+NPV(FDN,G8:INDEX(G8:AJ8,PAL))</f>
        <v>0</v>
      </c>
      <c r="E8" s="170">
        <f t="shared" ref="E8:E16" ca="1" si="2">SUMIF($F$5:$AJ$5,"&lt;="&amp;PAL,$F8:$AJ8)</f>
        <v>0</v>
      </c>
      <c r="F8" s="170">
        <f ca="1">'4'!F8 * $AO8</f>
        <v>0</v>
      </c>
      <c r="G8" s="170">
        <f ca="1">'4'!G8 * $AO8</f>
        <v>0</v>
      </c>
      <c r="H8" s="170">
        <f ca="1">'4'!H8 * $AO8</f>
        <v>0</v>
      </c>
      <c r="I8" s="170">
        <f ca="1">'4'!I8 * $AO8</f>
        <v>0</v>
      </c>
      <c r="J8" s="170">
        <f ca="1">'4'!J8 * $AO8</f>
        <v>0</v>
      </c>
      <c r="K8" s="170">
        <f ca="1">'4'!K8 * $AO8</f>
        <v>0</v>
      </c>
      <c r="L8" s="170">
        <f ca="1">'4'!L8 * $AO8</f>
        <v>0</v>
      </c>
      <c r="M8" s="170">
        <f ca="1">'4'!M8 * $AO8</f>
        <v>0</v>
      </c>
      <c r="N8" s="170">
        <f ca="1">'4'!N8 * $AO8</f>
        <v>0</v>
      </c>
      <c r="O8" s="170">
        <f ca="1">'4'!O8 * $AO8</f>
        <v>0</v>
      </c>
      <c r="P8" s="170">
        <f ca="1">'4'!P8 * $AO8</f>
        <v>0</v>
      </c>
      <c r="Q8" s="170">
        <f ca="1">'4'!Q8 * $AO8</f>
        <v>0</v>
      </c>
      <c r="R8" s="170">
        <f ca="1">'4'!R8 * $AO8</f>
        <v>0</v>
      </c>
      <c r="S8" s="170">
        <f ca="1">'4'!S8 * $AO8</f>
        <v>0</v>
      </c>
      <c r="T8" s="170">
        <f ca="1">'4'!T8 * $AO8</f>
        <v>0</v>
      </c>
      <c r="U8" s="170">
        <f ca="1">'4'!U8 * $AO8</f>
        <v>0</v>
      </c>
      <c r="V8" s="170">
        <f ca="1">'4'!V8 * $AO8</f>
        <v>0</v>
      </c>
      <c r="W8" s="170">
        <f ca="1">'4'!W8 * $AO8</f>
        <v>0</v>
      </c>
      <c r="X8" s="170">
        <f ca="1">'4'!X8 * $AO8</f>
        <v>0</v>
      </c>
      <c r="Y8" s="170">
        <f ca="1">'4'!Y8 * $AO8</f>
        <v>0</v>
      </c>
      <c r="Z8" s="170">
        <f ca="1">'4'!Z8 * $AO8</f>
        <v>0</v>
      </c>
      <c r="AA8" s="170">
        <f ca="1">'4'!AA8 * $AO8</f>
        <v>0</v>
      </c>
      <c r="AB8" s="170">
        <f ca="1">'4'!AB8 * $AO8</f>
        <v>0</v>
      </c>
      <c r="AC8" s="170">
        <f ca="1">'4'!AC8 * $AO8</f>
        <v>0</v>
      </c>
      <c r="AD8" s="170">
        <f ca="1">'4'!AD8 * $AO8</f>
        <v>0</v>
      </c>
      <c r="AE8" s="170">
        <f ca="1">'4'!AE8 * $AO8</f>
        <v>0</v>
      </c>
      <c r="AF8" s="170">
        <f ca="1">'4'!AF8 * $AO8</f>
        <v>0</v>
      </c>
      <c r="AG8" s="170">
        <f ca="1">'4'!AG8 * $AO8</f>
        <v>0</v>
      </c>
      <c r="AH8" s="170">
        <f ca="1">'4'!AH8 * $AO8</f>
        <v>0</v>
      </c>
      <c r="AI8" s="170">
        <f ca="1">'4'!AI8 * $AO8</f>
        <v>0</v>
      </c>
      <c r="AJ8" s="170">
        <f ca="1">'4'!AJ8 * $AO8</f>
        <v>0</v>
      </c>
      <c r="AM8" s="416">
        <f ca="1">F8+NPV(SDN,G8:INDEX(G8:AJ8,PAL))</f>
        <v>0</v>
      </c>
      <c r="AN8" s="419" t="str">
        <f>B8</f>
        <v>A.1.</v>
      </c>
      <c r="AO8" s="420">
        <v>1</v>
      </c>
    </row>
    <row r="9" spans="2:41" s="3" customFormat="1" ht="12.75" hidden="1">
      <c r="B9" s="65" t="s">
        <v>9</v>
      </c>
      <c r="C9" s="484" t="str">
        <f>IF(Kalba="EN",Data2!C34,Data2!B34)</f>
        <v>Nekilnojamasis turtas</v>
      </c>
      <c r="D9" s="170">
        <f ca="1">F9+NPV(FDN,G9:INDEX(G9:AJ9,PAL))</f>
        <v>0</v>
      </c>
      <c r="E9" s="170">
        <f t="shared" ca="1" si="2"/>
        <v>0</v>
      </c>
      <c r="F9" s="170">
        <f ca="1">'4'!F9 * $AO9</f>
        <v>0</v>
      </c>
      <c r="G9" s="170">
        <f ca="1">'4'!G9 * $AO9</f>
        <v>0</v>
      </c>
      <c r="H9" s="170">
        <f ca="1">'4'!H9 * $AO9</f>
        <v>0</v>
      </c>
      <c r="I9" s="170">
        <f ca="1">'4'!I9 * $AO9</f>
        <v>0</v>
      </c>
      <c r="J9" s="170">
        <f ca="1">'4'!J9 * $AO9</f>
        <v>0</v>
      </c>
      <c r="K9" s="170">
        <f ca="1">'4'!K9 * $AO9</f>
        <v>0</v>
      </c>
      <c r="L9" s="170">
        <f ca="1">'4'!L9 * $AO9</f>
        <v>0</v>
      </c>
      <c r="M9" s="170">
        <f ca="1">'4'!M9 * $AO9</f>
        <v>0</v>
      </c>
      <c r="N9" s="170">
        <f ca="1">'4'!N9 * $AO9</f>
        <v>0</v>
      </c>
      <c r="O9" s="170">
        <f ca="1">'4'!O9 * $AO9</f>
        <v>0</v>
      </c>
      <c r="P9" s="170">
        <f ca="1">'4'!P9 * $AO9</f>
        <v>0</v>
      </c>
      <c r="Q9" s="170">
        <f ca="1">'4'!Q9 * $AO9</f>
        <v>0</v>
      </c>
      <c r="R9" s="170">
        <f ca="1">'4'!R9 * $AO9</f>
        <v>0</v>
      </c>
      <c r="S9" s="170">
        <f ca="1">'4'!S9 * $AO9</f>
        <v>0</v>
      </c>
      <c r="T9" s="170">
        <f ca="1">'4'!T9 * $AO9</f>
        <v>0</v>
      </c>
      <c r="U9" s="170">
        <f ca="1">'4'!U9 * $AO9</f>
        <v>0</v>
      </c>
      <c r="V9" s="170">
        <f ca="1">'4'!V9 * $AO9</f>
        <v>0</v>
      </c>
      <c r="W9" s="170">
        <f ca="1">'4'!W9 * $AO9</f>
        <v>0</v>
      </c>
      <c r="X9" s="170">
        <f ca="1">'4'!X9 * $AO9</f>
        <v>0</v>
      </c>
      <c r="Y9" s="170">
        <f ca="1">'4'!Y9 * $AO9</f>
        <v>0</v>
      </c>
      <c r="Z9" s="170">
        <f ca="1">'4'!Z9 * $AO9</f>
        <v>0</v>
      </c>
      <c r="AA9" s="170">
        <f ca="1">'4'!AA9 * $AO9</f>
        <v>0</v>
      </c>
      <c r="AB9" s="170">
        <f ca="1">'4'!AB9 * $AO9</f>
        <v>0</v>
      </c>
      <c r="AC9" s="170">
        <f ca="1">'4'!AC9 * $AO9</f>
        <v>0</v>
      </c>
      <c r="AD9" s="170">
        <f ca="1">'4'!AD9 * $AO9</f>
        <v>0</v>
      </c>
      <c r="AE9" s="170">
        <f ca="1">'4'!AE9 * $AO9</f>
        <v>0</v>
      </c>
      <c r="AF9" s="170">
        <f ca="1">'4'!AF9 * $AO9</f>
        <v>0</v>
      </c>
      <c r="AG9" s="170">
        <f ca="1">'4'!AG9 * $AO9</f>
        <v>0</v>
      </c>
      <c r="AH9" s="170">
        <f ca="1">'4'!AH9 * $AO9</f>
        <v>0</v>
      </c>
      <c r="AI9" s="170">
        <f ca="1">'4'!AI9 * $AO9</f>
        <v>0</v>
      </c>
      <c r="AJ9" s="170">
        <f ca="1">'4'!AJ9 * $AO9</f>
        <v>0</v>
      </c>
      <c r="AM9" s="416">
        <f ca="1">F9+NPV(SDN,G9:INDEX(G9:AJ9,PAL))</f>
        <v>0</v>
      </c>
      <c r="AN9" s="419" t="str">
        <f t="shared" ref="AN9:AN59" si="3">B9</f>
        <v>A.2.</v>
      </c>
      <c r="AO9" s="420">
        <v>1</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$AO10</f>
        <v>0</v>
      </c>
      <c r="G10" s="170">
        <f ca="1">'4'!G10 * $AO10</f>
        <v>0</v>
      </c>
      <c r="H10" s="170">
        <f ca="1">'4'!H10 * $AO10</f>
        <v>0</v>
      </c>
      <c r="I10" s="170">
        <f ca="1">'4'!I10 * $AO10</f>
        <v>0</v>
      </c>
      <c r="J10" s="170">
        <f ca="1">'4'!J10 * $AO10</f>
        <v>0</v>
      </c>
      <c r="K10" s="170">
        <f ca="1">'4'!K10 * $AO10</f>
        <v>0</v>
      </c>
      <c r="L10" s="170">
        <f ca="1">'4'!L10 * $AO10</f>
        <v>0</v>
      </c>
      <c r="M10" s="170">
        <f ca="1">'4'!M10 * $AO10</f>
        <v>0</v>
      </c>
      <c r="N10" s="170">
        <f ca="1">'4'!N10 * $AO10</f>
        <v>0</v>
      </c>
      <c r="O10" s="170">
        <f ca="1">'4'!O10 * $AO10</f>
        <v>0</v>
      </c>
      <c r="P10" s="170">
        <f ca="1">'4'!P10 * $AO10</f>
        <v>0</v>
      </c>
      <c r="Q10" s="170">
        <f ca="1">'4'!Q10 * $AO10</f>
        <v>0</v>
      </c>
      <c r="R10" s="170">
        <f ca="1">'4'!R10 * $AO10</f>
        <v>0</v>
      </c>
      <c r="S10" s="170">
        <f ca="1">'4'!S10 * $AO10</f>
        <v>0</v>
      </c>
      <c r="T10" s="170">
        <f ca="1">'4'!T10 * $AO10</f>
        <v>0</v>
      </c>
      <c r="U10" s="170">
        <f ca="1">'4'!U10 * $AO10</f>
        <v>0</v>
      </c>
      <c r="V10" s="170">
        <f ca="1">'4'!V10 * $AO10</f>
        <v>0</v>
      </c>
      <c r="W10" s="170">
        <f ca="1">'4'!W10 * $AO10</f>
        <v>0</v>
      </c>
      <c r="X10" s="170">
        <f ca="1">'4'!X10 * $AO10</f>
        <v>0</v>
      </c>
      <c r="Y10" s="170">
        <f ca="1">'4'!Y10 * $AO10</f>
        <v>0</v>
      </c>
      <c r="Z10" s="170">
        <f ca="1">'4'!Z10 * $AO10</f>
        <v>0</v>
      </c>
      <c r="AA10" s="170">
        <f ca="1">'4'!AA10 * $AO10</f>
        <v>0</v>
      </c>
      <c r="AB10" s="170">
        <f ca="1">'4'!AB10 * $AO10</f>
        <v>0</v>
      </c>
      <c r="AC10" s="170">
        <f ca="1">'4'!AC10 * $AO10</f>
        <v>0</v>
      </c>
      <c r="AD10" s="170">
        <f ca="1">'4'!AD10 * $AO10</f>
        <v>0</v>
      </c>
      <c r="AE10" s="170">
        <f ca="1">'4'!AE10 * $AO10</f>
        <v>0</v>
      </c>
      <c r="AF10" s="170">
        <f ca="1">'4'!AF10 * $AO10</f>
        <v>0</v>
      </c>
      <c r="AG10" s="170">
        <f ca="1">'4'!AG10 * $AO10</f>
        <v>0</v>
      </c>
      <c r="AH10" s="170">
        <f ca="1">'4'!AH10 * $AO10</f>
        <v>0</v>
      </c>
      <c r="AI10" s="170">
        <f ca="1">'4'!AI10 * $AO10</f>
        <v>0</v>
      </c>
      <c r="AJ10" s="170">
        <f ca="1">'4'!AJ10 * $AO10</f>
        <v>0</v>
      </c>
      <c r="AM10" s="416">
        <f ca="1">F10+NPV(SDN,G10:INDEX(G10:AJ10,PAL))</f>
        <v>0</v>
      </c>
      <c r="AN10" s="419" t="str">
        <f t="shared" si="3"/>
        <v>A.3.</v>
      </c>
      <c r="AO10" s="420">
        <v>1</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$AO11</f>
        <v>0</v>
      </c>
      <c r="G11" s="170">
        <f ca="1">'4'!G11 * $AO11</f>
        <v>0</v>
      </c>
      <c r="H11" s="170">
        <f ca="1">'4'!H11 * $AO11</f>
        <v>0</v>
      </c>
      <c r="I11" s="170">
        <f ca="1">'4'!I11 * $AO11</f>
        <v>0</v>
      </c>
      <c r="J11" s="170">
        <f ca="1">'4'!J11 * $AO11</f>
        <v>0</v>
      </c>
      <c r="K11" s="170">
        <f ca="1">'4'!K11 * $AO11</f>
        <v>0</v>
      </c>
      <c r="L11" s="170">
        <f ca="1">'4'!L11 * $AO11</f>
        <v>0</v>
      </c>
      <c r="M11" s="170">
        <f ca="1">'4'!M11 * $AO11</f>
        <v>0</v>
      </c>
      <c r="N11" s="170">
        <f ca="1">'4'!N11 * $AO11</f>
        <v>0</v>
      </c>
      <c r="O11" s="170">
        <f ca="1">'4'!O11 * $AO11</f>
        <v>0</v>
      </c>
      <c r="P11" s="170">
        <f ca="1">'4'!P11 * $AO11</f>
        <v>0</v>
      </c>
      <c r="Q11" s="170">
        <f ca="1">'4'!Q11 * $AO11</f>
        <v>0</v>
      </c>
      <c r="R11" s="170">
        <f ca="1">'4'!R11 * $AO11</f>
        <v>0</v>
      </c>
      <c r="S11" s="170">
        <f ca="1">'4'!S11 * $AO11</f>
        <v>0</v>
      </c>
      <c r="T11" s="170">
        <f ca="1">'4'!T11 * $AO11</f>
        <v>0</v>
      </c>
      <c r="U11" s="170">
        <f ca="1">'4'!U11 * $AO11</f>
        <v>0</v>
      </c>
      <c r="V11" s="170">
        <f ca="1">'4'!V11 * $AO11</f>
        <v>0</v>
      </c>
      <c r="W11" s="170">
        <f ca="1">'4'!W11 * $AO11</f>
        <v>0</v>
      </c>
      <c r="X11" s="170">
        <f ca="1">'4'!X11 * $AO11</f>
        <v>0</v>
      </c>
      <c r="Y11" s="170">
        <f ca="1">'4'!Y11 * $AO11</f>
        <v>0</v>
      </c>
      <c r="Z11" s="170">
        <f ca="1">'4'!Z11 * $AO11</f>
        <v>0</v>
      </c>
      <c r="AA11" s="170">
        <f ca="1">'4'!AA11 * $AO11</f>
        <v>0</v>
      </c>
      <c r="AB11" s="170">
        <f ca="1">'4'!AB11 * $AO11</f>
        <v>0</v>
      </c>
      <c r="AC11" s="170">
        <f ca="1">'4'!AC11 * $AO11</f>
        <v>0</v>
      </c>
      <c r="AD11" s="170">
        <f ca="1">'4'!AD11 * $AO11</f>
        <v>0</v>
      </c>
      <c r="AE11" s="170">
        <f ca="1">'4'!AE11 * $AO11</f>
        <v>0</v>
      </c>
      <c r="AF11" s="170">
        <f ca="1">'4'!AF11 * $AO11</f>
        <v>0</v>
      </c>
      <c r="AG11" s="170">
        <f ca="1">'4'!AG11 * $AO11</f>
        <v>0</v>
      </c>
      <c r="AH11" s="170">
        <f ca="1">'4'!AH11 * $AO11</f>
        <v>0</v>
      </c>
      <c r="AI11" s="170">
        <f ca="1">'4'!AI11 * $AO11</f>
        <v>0</v>
      </c>
      <c r="AJ11" s="170">
        <f ca="1">'4'!AJ11 * $AO11</f>
        <v>0</v>
      </c>
      <c r="AM11" s="416">
        <f ca="1">F11+NPV(SDN,G11:INDEX(G11:AJ11,PAL))</f>
        <v>0</v>
      </c>
      <c r="AN11" s="419" t="str">
        <f t="shared" si="3"/>
        <v>A.4.</v>
      </c>
      <c r="AO11" s="420">
        <v>1</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$AO12</f>
        <v>0</v>
      </c>
      <c r="G12" s="170">
        <f ca="1">'4'!G12 * $AO12</f>
        <v>0</v>
      </c>
      <c r="H12" s="170">
        <f ca="1">'4'!H12 * $AO12</f>
        <v>0</v>
      </c>
      <c r="I12" s="170">
        <f ca="1">'4'!I12 * $AO12</f>
        <v>0</v>
      </c>
      <c r="J12" s="170">
        <f ca="1">'4'!J12 * $AO12</f>
        <v>0</v>
      </c>
      <c r="K12" s="170">
        <f ca="1">'4'!K12 * $AO12</f>
        <v>0</v>
      </c>
      <c r="L12" s="170">
        <f ca="1">'4'!L12 * $AO12</f>
        <v>0</v>
      </c>
      <c r="M12" s="170">
        <f ca="1">'4'!M12 * $AO12</f>
        <v>0</v>
      </c>
      <c r="N12" s="170">
        <f ca="1">'4'!N12 * $AO12</f>
        <v>0</v>
      </c>
      <c r="O12" s="170">
        <f ca="1">'4'!O12 * $AO12</f>
        <v>0</v>
      </c>
      <c r="P12" s="170">
        <f ca="1">'4'!P12 * $AO12</f>
        <v>0</v>
      </c>
      <c r="Q12" s="170">
        <f ca="1">'4'!Q12 * $AO12</f>
        <v>0</v>
      </c>
      <c r="R12" s="170">
        <f ca="1">'4'!R12 * $AO12</f>
        <v>0</v>
      </c>
      <c r="S12" s="170">
        <f ca="1">'4'!S12 * $AO12</f>
        <v>0</v>
      </c>
      <c r="T12" s="170">
        <f ca="1">'4'!T12 * $AO12</f>
        <v>0</v>
      </c>
      <c r="U12" s="170">
        <f ca="1">'4'!U12 * $AO12</f>
        <v>0</v>
      </c>
      <c r="V12" s="170">
        <f ca="1">'4'!V12 * $AO12</f>
        <v>0</v>
      </c>
      <c r="W12" s="170">
        <f ca="1">'4'!W12 * $AO12</f>
        <v>0</v>
      </c>
      <c r="X12" s="170">
        <f ca="1">'4'!X12 * $AO12</f>
        <v>0</v>
      </c>
      <c r="Y12" s="170">
        <f ca="1">'4'!Y12 * $AO12</f>
        <v>0</v>
      </c>
      <c r="Z12" s="170">
        <f ca="1">'4'!Z12 * $AO12</f>
        <v>0</v>
      </c>
      <c r="AA12" s="170">
        <f ca="1">'4'!AA12 * $AO12</f>
        <v>0</v>
      </c>
      <c r="AB12" s="170">
        <f ca="1">'4'!AB12 * $AO12</f>
        <v>0</v>
      </c>
      <c r="AC12" s="170">
        <f ca="1">'4'!AC12 * $AO12</f>
        <v>0</v>
      </c>
      <c r="AD12" s="170">
        <f ca="1">'4'!AD12 * $AO12</f>
        <v>0</v>
      </c>
      <c r="AE12" s="170">
        <f ca="1">'4'!AE12 * $AO12</f>
        <v>0</v>
      </c>
      <c r="AF12" s="170">
        <f ca="1">'4'!AF12 * $AO12</f>
        <v>0</v>
      </c>
      <c r="AG12" s="170">
        <f ca="1">'4'!AG12 * $AO12</f>
        <v>0</v>
      </c>
      <c r="AH12" s="170">
        <f ca="1">'4'!AH12 * $AO12</f>
        <v>0</v>
      </c>
      <c r="AI12" s="170">
        <f ca="1">'4'!AI12 * $AO12</f>
        <v>0</v>
      </c>
      <c r="AJ12" s="170">
        <f ca="1">'4'!AJ12 * $AO12</f>
        <v>0</v>
      </c>
      <c r="AM12" s="416">
        <f ca="1">F12+NPV(SDN,G12:INDEX(G12:AJ12,PAL))</f>
        <v>0</v>
      </c>
      <c r="AN12" s="419" t="str">
        <f t="shared" si="3"/>
        <v>A.5.</v>
      </c>
      <c r="AO12" s="420">
        <v>1</v>
      </c>
    </row>
    <row r="13" spans="2:41" s="3" customFormat="1" ht="12.75" hidden="1">
      <c r="B13" s="65" t="s">
        <v>16</v>
      </c>
      <c r="C13" s="484" t="str">
        <f>IF(Kalba="EN",Data2!C38,Data2!B38)</f>
        <v>Projekto administravimas ir vykdymas</v>
      </c>
      <c r="D13" s="170">
        <f ca="1">F13+NPV(FDN,G13:INDEX(G13:AJ13,PAL))</f>
        <v>0</v>
      </c>
      <c r="E13" s="170">
        <f t="shared" ca="1" si="2"/>
        <v>0</v>
      </c>
      <c r="F13" s="170">
        <f ca="1">'4'!F13 * $AO13</f>
        <v>0</v>
      </c>
      <c r="G13" s="170">
        <f ca="1">'4'!G13 * $AO13</f>
        <v>0</v>
      </c>
      <c r="H13" s="170">
        <f ca="1">'4'!H13 * $AO13</f>
        <v>0</v>
      </c>
      <c r="I13" s="170">
        <f ca="1">'4'!I13 * $AO13</f>
        <v>0</v>
      </c>
      <c r="J13" s="170">
        <f ca="1">'4'!J13 * $AO13</f>
        <v>0</v>
      </c>
      <c r="K13" s="170">
        <f ca="1">'4'!K13 * $AO13</f>
        <v>0</v>
      </c>
      <c r="L13" s="170">
        <f ca="1">'4'!L13 * $AO13</f>
        <v>0</v>
      </c>
      <c r="M13" s="170">
        <f ca="1">'4'!M13 * $AO13</f>
        <v>0</v>
      </c>
      <c r="N13" s="170">
        <f ca="1">'4'!N13 * $AO13</f>
        <v>0</v>
      </c>
      <c r="O13" s="170">
        <f ca="1">'4'!O13 * $AO13</f>
        <v>0</v>
      </c>
      <c r="P13" s="170">
        <f ca="1">'4'!P13 * $AO13</f>
        <v>0</v>
      </c>
      <c r="Q13" s="170">
        <f ca="1">'4'!Q13 * $AO13</f>
        <v>0</v>
      </c>
      <c r="R13" s="170">
        <f ca="1">'4'!R13 * $AO13</f>
        <v>0</v>
      </c>
      <c r="S13" s="170">
        <f ca="1">'4'!S13 * $AO13</f>
        <v>0</v>
      </c>
      <c r="T13" s="170">
        <f ca="1">'4'!T13 * $AO13</f>
        <v>0</v>
      </c>
      <c r="U13" s="170">
        <f ca="1">'4'!U13 * $AO13</f>
        <v>0</v>
      </c>
      <c r="V13" s="170">
        <f ca="1">'4'!V13 * $AO13</f>
        <v>0</v>
      </c>
      <c r="W13" s="170">
        <f ca="1">'4'!W13 * $AO13</f>
        <v>0</v>
      </c>
      <c r="X13" s="170">
        <f ca="1">'4'!X13 * $AO13</f>
        <v>0</v>
      </c>
      <c r="Y13" s="170">
        <f ca="1">'4'!Y13 * $AO13</f>
        <v>0</v>
      </c>
      <c r="Z13" s="170">
        <f ca="1">'4'!Z13 * $AO13</f>
        <v>0</v>
      </c>
      <c r="AA13" s="170">
        <f ca="1">'4'!AA13 * $AO13</f>
        <v>0</v>
      </c>
      <c r="AB13" s="170">
        <f ca="1">'4'!AB13 * $AO13</f>
        <v>0</v>
      </c>
      <c r="AC13" s="170">
        <f ca="1">'4'!AC13 * $AO13</f>
        <v>0</v>
      </c>
      <c r="AD13" s="170">
        <f ca="1">'4'!AD13 * $AO13</f>
        <v>0</v>
      </c>
      <c r="AE13" s="170">
        <f ca="1">'4'!AE13 * $AO13</f>
        <v>0</v>
      </c>
      <c r="AF13" s="170">
        <f ca="1">'4'!AF13 * $AO13</f>
        <v>0</v>
      </c>
      <c r="AG13" s="170">
        <f ca="1">'4'!AG13 * $AO13</f>
        <v>0</v>
      </c>
      <c r="AH13" s="170">
        <f ca="1">'4'!AH13 * $AO13</f>
        <v>0</v>
      </c>
      <c r="AI13" s="170">
        <f ca="1">'4'!AI13 * $AO13</f>
        <v>0</v>
      </c>
      <c r="AJ13" s="170">
        <f ca="1">'4'!AJ13 * $AO13</f>
        <v>0</v>
      </c>
      <c r="AM13" s="416">
        <f ca="1">F13+NPV(SDN,G13:INDEX(G13:AJ13,PAL))</f>
        <v>0</v>
      </c>
      <c r="AN13" s="419" t="str">
        <f t="shared" si="3"/>
        <v>A.6.</v>
      </c>
      <c r="AO13" s="420">
        <v>1</v>
      </c>
    </row>
    <row r="14" spans="2:41" s="3" customFormat="1" ht="12.75" hidden="1">
      <c r="B14" s="65" t="s">
        <v>18</v>
      </c>
      <c r="C14" s="484" t="str">
        <f>IF(Kalba="EN",Data2!C39,Data2!B39)</f>
        <v>Kitos paslaugos ir išlaidos</v>
      </c>
      <c r="D14" s="170">
        <f ca="1">F14+NPV(FDN,G14:INDEX(G14:AJ14,PAL))</f>
        <v>0</v>
      </c>
      <c r="E14" s="170">
        <f t="shared" ca="1" si="2"/>
        <v>0</v>
      </c>
      <c r="F14" s="170">
        <f ca="1">'4'!F14 * $AO14</f>
        <v>0</v>
      </c>
      <c r="G14" s="170">
        <f ca="1">'4'!G14 * $AO14</f>
        <v>0</v>
      </c>
      <c r="H14" s="170">
        <f ca="1">'4'!H14 * $AO14</f>
        <v>0</v>
      </c>
      <c r="I14" s="170">
        <f ca="1">'4'!I14 * $AO14</f>
        <v>0</v>
      </c>
      <c r="J14" s="170">
        <f ca="1">'4'!J14 * $AO14</f>
        <v>0</v>
      </c>
      <c r="K14" s="170">
        <f ca="1">'4'!K14 * $AO14</f>
        <v>0</v>
      </c>
      <c r="L14" s="170">
        <f ca="1">'4'!L14 * $AO14</f>
        <v>0</v>
      </c>
      <c r="M14" s="170">
        <f ca="1">'4'!M14 * $AO14</f>
        <v>0</v>
      </c>
      <c r="N14" s="170">
        <f ca="1">'4'!N14 * $AO14</f>
        <v>0</v>
      </c>
      <c r="O14" s="170">
        <f ca="1">'4'!O14 * $AO14</f>
        <v>0</v>
      </c>
      <c r="P14" s="170">
        <f ca="1">'4'!P14 * $AO14</f>
        <v>0</v>
      </c>
      <c r="Q14" s="170">
        <f ca="1">'4'!Q14 * $AO14</f>
        <v>0</v>
      </c>
      <c r="R14" s="170">
        <f ca="1">'4'!R14 * $AO14</f>
        <v>0</v>
      </c>
      <c r="S14" s="170">
        <f ca="1">'4'!S14 * $AO14</f>
        <v>0</v>
      </c>
      <c r="T14" s="170">
        <f ca="1">'4'!T14 * $AO14</f>
        <v>0</v>
      </c>
      <c r="U14" s="170">
        <f ca="1">'4'!U14 * $AO14</f>
        <v>0</v>
      </c>
      <c r="V14" s="170">
        <f ca="1">'4'!V14 * $AO14</f>
        <v>0</v>
      </c>
      <c r="W14" s="170">
        <f ca="1">'4'!W14 * $AO14</f>
        <v>0</v>
      </c>
      <c r="X14" s="170">
        <f ca="1">'4'!X14 * $AO14</f>
        <v>0</v>
      </c>
      <c r="Y14" s="170">
        <f ca="1">'4'!Y14 * $AO14</f>
        <v>0</v>
      </c>
      <c r="Z14" s="170">
        <f ca="1">'4'!Z14 * $AO14</f>
        <v>0</v>
      </c>
      <c r="AA14" s="170">
        <f ca="1">'4'!AA14 * $AO14</f>
        <v>0</v>
      </c>
      <c r="AB14" s="170">
        <f ca="1">'4'!AB14 * $AO14</f>
        <v>0</v>
      </c>
      <c r="AC14" s="170">
        <f ca="1">'4'!AC14 * $AO14</f>
        <v>0</v>
      </c>
      <c r="AD14" s="170">
        <f ca="1">'4'!AD14 * $AO14</f>
        <v>0</v>
      </c>
      <c r="AE14" s="170">
        <f ca="1">'4'!AE14 * $AO14</f>
        <v>0</v>
      </c>
      <c r="AF14" s="170">
        <f ca="1">'4'!AF14 * $AO14</f>
        <v>0</v>
      </c>
      <c r="AG14" s="170">
        <f ca="1">'4'!AG14 * $AO14</f>
        <v>0</v>
      </c>
      <c r="AH14" s="170">
        <f ca="1">'4'!AH14 * $AO14</f>
        <v>0</v>
      </c>
      <c r="AI14" s="170">
        <f ca="1">'4'!AI14 * $AO14</f>
        <v>0</v>
      </c>
      <c r="AJ14" s="170">
        <f ca="1">'4'!AJ14 * $AO14</f>
        <v>0</v>
      </c>
      <c r="AM14" s="416">
        <f ca="1">F14+NPV(SDN,G14:INDEX(G14:AJ14,PAL))</f>
        <v>0</v>
      </c>
      <c r="AN14" s="419" t="str">
        <f t="shared" si="3"/>
        <v>A.7.</v>
      </c>
      <c r="AO14" s="420">
        <v>1</v>
      </c>
    </row>
    <row r="15" spans="2:41" s="3" customFormat="1" ht="12.75" hidden="1">
      <c r="B15" s="65" t="s">
        <v>301</v>
      </c>
      <c r="C15" s="484" t="str">
        <f>IF(Kalba="EN",Data2!C40,Data2!B40)</f>
        <v>Reinvesticijos </v>
      </c>
      <c r="D15" s="170">
        <f ca="1">F15+NPV(FDN,G15:INDEX(G15:AJ15,PAL))</f>
        <v>0</v>
      </c>
      <c r="E15" s="170">
        <f t="shared" ca="1" si="2"/>
        <v>0</v>
      </c>
      <c r="F15" s="170">
        <f ca="1">'4'!F15 * $AO15</f>
        <v>0</v>
      </c>
      <c r="G15" s="170">
        <f ca="1">'4'!G15 * $AO15</f>
        <v>0</v>
      </c>
      <c r="H15" s="170">
        <f ca="1">'4'!H15 * $AO15</f>
        <v>0</v>
      </c>
      <c r="I15" s="170">
        <f ca="1">'4'!I15 * $AO15</f>
        <v>0</v>
      </c>
      <c r="J15" s="170">
        <f ca="1">'4'!J15 * $AO15</f>
        <v>0</v>
      </c>
      <c r="K15" s="170">
        <f ca="1">'4'!K15 * $AO15</f>
        <v>0</v>
      </c>
      <c r="L15" s="170">
        <f ca="1">'4'!L15 * $AO15</f>
        <v>0</v>
      </c>
      <c r="M15" s="170">
        <f ca="1">'4'!M15 * $AO15</f>
        <v>0</v>
      </c>
      <c r="N15" s="170">
        <f ca="1">'4'!N15 * $AO15</f>
        <v>0</v>
      </c>
      <c r="O15" s="170">
        <f ca="1">'4'!O15 * $AO15</f>
        <v>0</v>
      </c>
      <c r="P15" s="170">
        <f ca="1">'4'!P15 * $AO15</f>
        <v>0</v>
      </c>
      <c r="Q15" s="170">
        <f ca="1">'4'!Q15 * $AO15</f>
        <v>0</v>
      </c>
      <c r="R15" s="170">
        <f ca="1">'4'!R15 * $AO15</f>
        <v>0</v>
      </c>
      <c r="S15" s="170">
        <f ca="1">'4'!S15 * $AO15</f>
        <v>0</v>
      </c>
      <c r="T15" s="170">
        <f ca="1">'4'!T15 * $AO15</f>
        <v>0</v>
      </c>
      <c r="U15" s="170">
        <f ca="1">'4'!U15 * $AO15</f>
        <v>0</v>
      </c>
      <c r="V15" s="170">
        <f ca="1">'4'!V15 * $AO15</f>
        <v>0</v>
      </c>
      <c r="W15" s="170">
        <f ca="1">'4'!W15 * $AO15</f>
        <v>0</v>
      </c>
      <c r="X15" s="170">
        <f ca="1">'4'!X15 * $AO15</f>
        <v>0</v>
      </c>
      <c r="Y15" s="170">
        <f ca="1">'4'!Y15 * $AO15</f>
        <v>0</v>
      </c>
      <c r="Z15" s="170">
        <f ca="1">'4'!Z15 * $AO15</f>
        <v>0</v>
      </c>
      <c r="AA15" s="170">
        <f ca="1">'4'!AA15 * $AO15</f>
        <v>0</v>
      </c>
      <c r="AB15" s="170">
        <f ca="1">'4'!AB15 * $AO15</f>
        <v>0</v>
      </c>
      <c r="AC15" s="170">
        <f ca="1">'4'!AC15 * $AO15</f>
        <v>0</v>
      </c>
      <c r="AD15" s="170">
        <f ca="1">'4'!AD15 * $AO15</f>
        <v>0</v>
      </c>
      <c r="AE15" s="170">
        <f ca="1">'4'!AE15 * $AO15</f>
        <v>0</v>
      </c>
      <c r="AF15" s="170">
        <f ca="1">'4'!AF15 * $AO15</f>
        <v>0</v>
      </c>
      <c r="AG15" s="170">
        <f ca="1">'4'!AG15 * $AO15</f>
        <v>0</v>
      </c>
      <c r="AH15" s="170">
        <f ca="1">'4'!AH15 * $AO15</f>
        <v>0</v>
      </c>
      <c r="AI15" s="170">
        <f ca="1">'4'!AI15 * $AO15</f>
        <v>0</v>
      </c>
      <c r="AJ15" s="170">
        <f ca="1">'4'!AJ15 * $AO15</f>
        <v>0</v>
      </c>
      <c r="AM15" s="416">
        <f ca="1">F15+NPV(SDN,G15:INDEX(G15:AJ15,PAL))</f>
        <v>0</v>
      </c>
      <c r="AN15" s="419" t="str">
        <f t="shared" si="3"/>
        <v>A.8.</v>
      </c>
      <c r="AO15" s="420">
        <v>1</v>
      </c>
    </row>
    <row r="16" spans="2:41" s="62" customFormat="1" ht="12.75">
      <c r="B16" s="65" t="s">
        <v>20</v>
      </c>
      <c r="C16" s="484" t="str">
        <f>IF(Kalba="EN",Data2!C41,Data2!B41)</f>
        <v>Investicijų likutinė vertė</v>
      </c>
      <c r="D16" s="170">
        <f ca="1">F16+NPV(FDN,G16:INDEX(G16:AJ16,PAL))</f>
        <v>0</v>
      </c>
      <c r="E16" s="170">
        <f t="shared" ca="1" si="2"/>
        <v>0</v>
      </c>
      <c r="F16" s="170">
        <f ca="1">'4'!F16 * $AO16</f>
        <v>0</v>
      </c>
      <c r="G16" s="170">
        <f ca="1">'4'!G16 * $AO16</f>
        <v>0</v>
      </c>
      <c r="H16" s="170">
        <f ca="1">'4'!H16 * $AO16</f>
        <v>0</v>
      </c>
      <c r="I16" s="170">
        <f ca="1">'4'!I16 * $AO16</f>
        <v>0</v>
      </c>
      <c r="J16" s="170">
        <f ca="1">'4'!J16 * $AO16</f>
        <v>0</v>
      </c>
      <c r="K16" s="170">
        <f ca="1">'4'!K16 * $AO16</f>
        <v>0</v>
      </c>
      <c r="L16" s="170">
        <f ca="1">'4'!L16 * $AO16</f>
        <v>0</v>
      </c>
      <c r="M16" s="170">
        <f ca="1">'4'!M16 * $AO16</f>
        <v>0</v>
      </c>
      <c r="N16" s="170">
        <f ca="1">'4'!N16 * $AO16</f>
        <v>0</v>
      </c>
      <c r="O16" s="170">
        <f ca="1">'4'!O16 * $AO16</f>
        <v>0</v>
      </c>
      <c r="P16" s="170">
        <f ca="1">'4'!P16 * $AO16</f>
        <v>0</v>
      </c>
      <c r="Q16" s="170">
        <f ca="1">'4'!Q16 * $AO16</f>
        <v>0</v>
      </c>
      <c r="R16" s="170">
        <f ca="1">'4'!R16 * $AO16</f>
        <v>0</v>
      </c>
      <c r="S16" s="170">
        <f ca="1">'4'!S16 * $AO16</f>
        <v>0</v>
      </c>
      <c r="T16" s="170">
        <f ca="1">'4'!T16 * $AO16</f>
        <v>0</v>
      </c>
      <c r="U16" s="170">
        <f ca="1">'4'!U16 * $AO16</f>
        <v>0</v>
      </c>
      <c r="V16" s="170">
        <f ca="1">'4'!V16 * $AO16</f>
        <v>0</v>
      </c>
      <c r="W16" s="170">
        <f ca="1">'4'!W16 * $AO16</f>
        <v>0</v>
      </c>
      <c r="X16" s="170">
        <f ca="1">'4'!X16 * $AO16</f>
        <v>0</v>
      </c>
      <c r="Y16" s="170">
        <f ca="1">'4'!Y16 * $AO16</f>
        <v>0</v>
      </c>
      <c r="Z16" s="170">
        <f ca="1">'4'!Z16 * $AO16</f>
        <v>0</v>
      </c>
      <c r="AA16" s="170">
        <f ca="1">'4'!AA16 * $AO16</f>
        <v>0</v>
      </c>
      <c r="AB16" s="170">
        <f ca="1">'4'!AB16 * $AO16</f>
        <v>0</v>
      </c>
      <c r="AC16" s="170">
        <f ca="1">'4'!AC16 * $AO16</f>
        <v>0</v>
      </c>
      <c r="AD16" s="170">
        <f ca="1">'4'!AD16 * $AO16</f>
        <v>0</v>
      </c>
      <c r="AE16" s="170">
        <f ca="1">'4'!AE16 * $AO16</f>
        <v>0</v>
      </c>
      <c r="AF16" s="170">
        <f ca="1">'4'!AF16 * $AO16</f>
        <v>0</v>
      </c>
      <c r="AG16" s="170">
        <f ca="1">'4'!AG16 * $AO16</f>
        <v>0</v>
      </c>
      <c r="AH16" s="170">
        <f ca="1">'4'!AH16 * $AO16</f>
        <v>0</v>
      </c>
      <c r="AI16" s="170">
        <f ca="1">'4'!AI16 * $AO16</f>
        <v>0</v>
      </c>
      <c r="AJ16" s="170">
        <f ca="1">'4'!AJ16 * $AO16</f>
        <v>0</v>
      </c>
      <c r="AM16" s="416">
        <f ca="1">F16+NPV(SDN,G16:INDEX(G16:AJ16,PAL))</f>
        <v>0</v>
      </c>
      <c r="AN16" s="419" t="str">
        <f t="shared" si="3"/>
        <v>B.</v>
      </c>
      <c r="AO16" s="420">
        <v>1</v>
      </c>
    </row>
    <row r="17" spans="2:41" s="62" customFormat="1" ht="12.75">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407">
        <f ca="1">ROUND(SUM(AM18:AM20),0)</f>
        <v>0</v>
      </c>
      <c r="AN17" s="419" t="str">
        <f t="shared" si="3"/>
        <v>C.</v>
      </c>
      <c r="AO17" s="252"/>
    </row>
    <row r="18" spans="2:41" s="3" customFormat="1" ht="12.75" hidden="1">
      <c r="B18" s="65" t="s">
        <v>22</v>
      </c>
      <c r="C18" s="484" t="str">
        <f>IF(Kalba="EN",Data2!C43,Data2!B43)</f>
        <v>Prekių pardavimo pajamos</v>
      </c>
      <c r="D18" s="170">
        <f ca="1">F18+NPV(FDN,G18:INDEX(G18:AJ18,PAL))</f>
        <v>0</v>
      </c>
      <c r="E18" s="170">
        <f ca="1">SUMIF($F$5:$AJ$5,"&lt;="&amp;PAL,$F18:$AJ18)</f>
        <v>0</v>
      </c>
      <c r="F18" s="170">
        <f ca="1">'4'!F18 * $AO18</f>
        <v>0</v>
      </c>
      <c r="G18" s="170">
        <f ca="1">'4'!G18 * $AO18</f>
        <v>0</v>
      </c>
      <c r="H18" s="170">
        <f ca="1">'4'!H18 * $AO18</f>
        <v>0</v>
      </c>
      <c r="I18" s="170">
        <f ca="1">'4'!I18 * $AO18</f>
        <v>0</v>
      </c>
      <c r="J18" s="170">
        <f ca="1">'4'!J18 * $AO18</f>
        <v>0</v>
      </c>
      <c r="K18" s="170">
        <f ca="1">'4'!K18 * $AO18</f>
        <v>0</v>
      </c>
      <c r="L18" s="170">
        <f ca="1">'4'!L18 * $AO18</f>
        <v>0</v>
      </c>
      <c r="M18" s="170">
        <f ca="1">'4'!M18 * $AO18</f>
        <v>0</v>
      </c>
      <c r="N18" s="170">
        <f ca="1">'4'!N18 * $AO18</f>
        <v>0</v>
      </c>
      <c r="O18" s="170">
        <f ca="1">'4'!O18 * $AO18</f>
        <v>0</v>
      </c>
      <c r="P18" s="170">
        <f ca="1">'4'!P18 * $AO18</f>
        <v>0</v>
      </c>
      <c r="Q18" s="170">
        <f ca="1">'4'!Q18 * $AO18</f>
        <v>0</v>
      </c>
      <c r="R18" s="170">
        <f ca="1">'4'!R18 * $AO18</f>
        <v>0</v>
      </c>
      <c r="S18" s="170">
        <f ca="1">'4'!S18 * $AO18</f>
        <v>0</v>
      </c>
      <c r="T18" s="170">
        <f ca="1">'4'!T18 * $AO18</f>
        <v>0</v>
      </c>
      <c r="U18" s="170">
        <f ca="1">'4'!U18 * $AO18</f>
        <v>0</v>
      </c>
      <c r="V18" s="170">
        <f ca="1">'4'!V18 * $AO18</f>
        <v>0</v>
      </c>
      <c r="W18" s="170">
        <f ca="1">'4'!W18 * $AO18</f>
        <v>0</v>
      </c>
      <c r="X18" s="170">
        <f ca="1">'4'!X18 * $AO18</f>
        <v>0</v>
      </c>
      <c r="Y18" s="170">
        <f ca="1">'4'!Y18 * $AO18</f>
        <v>0</v>
      </c>
      <c r="Z18" s="170">
        <f ca="1">'4'!Z18 * $AO18</f>
        <v>0</v>
      </c>
      <c r="AA18" s="170">
        <f ca="1">'4'!AA18 * $AO18</f>
        <v>0</v>
      </c>
      <c r="AB18" s="170">
        <f ca="1">'4'!AB18 * $AO18</f>
        <v>0</v>
      </c>
      <c r="AC18" s="170">
        <f ca="1">'4'!AC18 * $AO18</f>
        <v>0</v>
      </c>
      <c r="AD18" s="170">
        <f ca="1">'4'!AD18 * $AO18</f>
        <v>0</v>
      </c>
      <c r="AE18" s="170">
        <f ca="1">'4'!AE18 * $AO18</f>
        <v>0</v>
      </c>
      <c r="AF18" s="170">
        <f ca="1">'4'!AF18 * $AO18</f>
        <v>0</v>
      </c>
      <c r="AG18" s="170">
        <f ca="1">'4'!AG18 * $AO18</f>
        <v>0</v>
      </c>
      <c r="AH18" s="170">
        <f ca="1">'4'!AH18 * $AO18</f>
        <v>0</v>
      </c>
      <c r="AI18" s="170">
        <f ca="1">'4'!AI18 * $AO18</f>
        <v>0</v>
      </c>
      <c r="AJ18" s="170">
        <f ca="1">'4'!AJ18 * $AO18</f>
        <v>0</v>
      </c>
      <c r="AM18" s="416">
        <f ca="1">F18+NPV(SDN,G18:INDEX(G18:AJ18,PAL))</f>
        <v>0</v>
      </c>
      <c r="AN18" s="419" t="str">
        <f t="shared" si="3"/>
        <v>C.1.</v>
      </c>
      <c r="AO18" s="420">
        <v>1</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$AO19</f>
        <v>0</v>
      </c>
      <c r="G19" s="170">
        <f ca="1">'4'!G19 * $AO19</f>
        <v>0</v>
      </c>
      <c r="H19" s="170">
        <f ca="1">'4'!H19 * $AO19</f>
        <v>0</v>
      </c>
      <c r="I19" s="170">
        <f ca="1">'4'!I19 * $AO19</f>
        <v>0</v>
      </c>
      <c r="J19" s="170">
        <f ca="1">'4'!J19 * $AO19</f>
        <v>0</v>
      </c>
      <c r="K19" s="170">
        <f ca="1">'4'!K19 * $AO19</f>
        <v>0</v>
      </c>
      <c r="L19" s="170">
        <f ca="1">'4'!L19 * $AO19</f>
        <v>0</v>
      </c>
      <c r="M19" s="170">
        <f ca="1">'4'!M19 * $AO19</f>
        <v>0</v>
      </c>
      <c r="N19" s="170">
        <f ca="1">'4'!N19 * $AO19</f>
        <v>0</v>
      </c>
      <c r="O19" s="170">
        <f ca="1">'4'!O19 * $AO19</f>
        <v>0</v>
      </c>
      <c r="P19" s="170">
        <f ca="1">'4'!P19 * $AO19</f>
        <v>0</v>
      </c>
      <c r="Q19" s="170">
        <f ca="1">'4'!Q19 * $AO19</f>
        <v>0</v>
      </c>
      <c r="R19" s="170">
        <f ca="1">'4'!R19 * $AO19</f>
        <v>0</v>
      </c>
      <c r="S19" s="170">
        <f ca="1">'4'!S19 * $AO19</f>
        <v>0</v>
      </c>
      <c r="T19" s="170">
        <f ca="1">'4'!T19 * $AO19</f>
        <v>0</v>
      </c>
      <c r="U19" s="170">
        <f ca="1">'4'!U19 * $AO19</f>
        <v>0</v>
      </c>
      <c r="V19" s="170">
        <f ca="1">'4'!V19 * $AO19</f>
        <v>0</v>
      </c>
      <c r="W19" s="170">
        <f ca="1">'4'!W19 * $AO19</f>
        <v>0</v>
      </c>
      <c r="X19" s="170">
        <f ca="1">'4'!X19 * $AO19</f>
        <v>0</v>
      </c>
      <c r="Y19" s="170">
        <f ca="1">'4'!Y19 * $AO19</f>
        <v>0</v>
      </c>
      <c r="Z19" s="170">
        <f ca="1">'4'!Z19 * $AO19</f>
        <v>0</v>
      </c>
      <c r="AA19" s="170">
        <f ca="1">'4'!AA19 * $AO19</f>
        <v>0</v>
      </c>
      <c r="AB19" s="170">
        <f ca="1">'4'!AB19 * $AO19</f>
        <v>0</v>
      </c>
      <c r="AC19" s="170">
        <f ca="1">'4'!AC19 * $AO19</f>
        <v>0</v>
      </c>
      <c r="AD19" s="170">
        <f ca="1">'4'!AD19 * $AO19</f>
        <v>0</v>
      </c>
      <c r="AE19" s="170">
        <f ca="1">'4'!AE19 * $AO19</f>
        <v>0</v>
      </c>
      <c r="AF19" s="170">
        <f ca="1">'4'!AF19 * $AO19</f>
        <v>0</v>
      </c>
      <c r="AG19" s="170">
        <f ca="1">'4'!AG19 * $AO19</f>
        <v>0</v>
      </c>
      <c r="AH19" s="170">
        <f ca="1">'4'!AH19 * $AO19</f>
        <v>0</v>
      </c>
      <c r="AI19" s="170">
        <f ca="1">'4'!AI19 * $AO19</f>
        <v>0</v>
      </c>
      <c r="AJ19" s="170">
        <f ca="1">'4'!AJ19 * $AO19</f>
        <v>0</v>
      </c>
      <c r="AM19" s="416">
        <f ca="1">F19+NPV(SDN,G19:INDEX(G19:AJ19,PAL))</f>
        <v>0</v>
      </c>
      <c r="AN19" s="419" t="str">
        <f t="shared" si="3"/>
        <v>C.2.</v>
      </c>
      <c r="AO19" s="420">
        <v>1</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$AO20</f>
        <v>0</v>
      </c>
      <c r="G20" s="170">
        <f ca="1">'4'!G20 * $AO20</f>
        <v>0</v>
      </c>
      <c r="H20" s="170">
        <f ca="1">'4'!H20 * $AO20</f>
        <v>0</v>
      </c>
      <c r="I20" s="170">
        <f ca="1">'4'!I20 * $AO20</f>
        <v>0</v>
      </c>
      <c r="J20" s="170">
        <f ca="1">'4'!J20 * $AO20</f>
        <v>0</v>
      </c>
      <c r="K20" s="170">
        <f ca="1">'4'!K20 * $AO20</f>
        <v>0</v>
      </c>
      <c r="L20" s="170">
        <f ca="1">'4'!L20 * $AO20</f>
        <v>0</v>
      </c>
      <c r="M20" s="170">
        <f ca="1">'4'!M20 * $AO20</f>
        <v>0</v>
      </c>
      <c r="N20" s="170">
        <f ca="1">'4'!N20 * $AO20</f>
        <v>0</v>
      </c>
      <c r="O20" s="170">
        <f ca="1">'4'!O20 * $AO20</f>
        <v>0</v>
      </c>
      <c r="P20" s="170">
        <f ca="1">'4'!P20 * $AO20</f>
        <v>0</v>
      </c>
      <c r="Q20" s="170">
        <f ca="1">'4'!Q20 * $AO20</f>
        <v>0</v>
      </c>
      <c r="R20" s="170">
        <f ca="1">'4'!R20 * $AO20</f>
        <v>0</v>
      </c>
      <c r="S20" s="170">
        <f ca="1">'4'!S20 * $AO20</f>
        <v>0</v>
      </c>
      <c r="T20" s="170">
        <f ca="1">'4'!T20 * $AO20</f>
        <v>0</v>
      </c>
      <c r="U20" s="170">
        <f ca="1">'4'!U20 * $AO20</f>
        <v>0</v>
      </c>
      <c r="V20" s="170">
        <f ca="1">'4'!V20 * $AO20</f>
        <v>0</v>
      </c>
      <c r="W20" s="170">
        <f ca="1">'4'!W20 * $AO20</f>
        <v>0</v>
      </c>
      <c r="X20" s="170">
        <f ca="1">'4'!X20 * $AO20</f>
        <v>0</v>
      </c>
      <c r="Y20" s="170">
        <f ca="1">'4'!Y20 * $AO20</f>
        <v>0</v>
      </c>
      <c r="Z20" s="170">
        <f ca="1">'4'!Z20 * $AO20</f>
        <v>0</v>
      </c>
      <c r="AA20" s="170">
        <f ca="1">'4'!AA20 * $AO20</f>
        <v>0</v>
      </c>
      <c r="AB20" s="170">
        <f ca="1">'4'!AB20 * $AO20</f>
        <v>0</v>
      </c>
      <c r="AC20" s="170">
        <f ca="1">'4'!AC20 * $AO20</f>
        <v>0</v>
      </c>
      <c r="AD20" s="170">
        <f ca="1">'4'!AD20 * $AO20</f>
        <v>0</v>
      </c>
      <c r="AE20" s="170">
        <f ca="1">'4'!AE20 * $AO20</f>
        <v>0</v>
      </c>
      <c r="AF20" s="170">
        <f ca="1">'4'!AF20 * $AO20</f>
        <v>0</v>
      </c>
      <c r="AG20" s="170">
        <f ca="1">'4'!AG20 * $AO20</f>
        <v>0</v>
      </c>
      <c r="AH20" s="170">
        <f ca="1">'4'!AH20 * $AO20</f>
        <v>0</v>
      </c>
      <c r="AI20" s="170">
        <f ca="1">'4'!AI20 * $AO20</f>
        <v>0</v>
      </c>
      <c r="AJ20" s="170">
        <f ca="1">'4'!AJ20 * $AO20</f>
        <v>0</v>
      </c>
      <c r="AM20" s="416">
        <f ca="1">F20+NPV(SDN,G20:INDEX(G20:AJ20,PAL))</f>
        <v>0</v>
      </c>
      <c r="AN20" s="419" t="str">
        <f t="shared" si="3"/>
        <v>C.3.</v>
      </c>
      <c r="AO20" s="420">
        <v>1</v>
      </c>
    </row>
    <row r="21" spans="2:41" s="62" customFormat="1" ht="12.75">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407">
        <f ca="1">ROUND(SUM(AM22,AM29),0)</f>
        <v>0</v>
      </c>
      <c r="AN21" s="419" t="str">
        <f t="shared" si="3"/>
        <v>D.</v>
      </c>
      <c r="AO21" s="252"/>
    </row>
    <row r="22" spans="2:41" s="62" customFormat="1" ht="12.75" hidden="1">
      <c r="B22" s="67" t="s">
        <v>304</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407">
        <f ca="1">ROUND(SUM(AM23:AM28),0)</f>
        <v>0</v>
      </c>
      <c r="AN22" s="419" t="str">
        <f t="shared" si="3"/>
        <v>D.1.</v>
      </c>
      <c r="AO22" s="252"/>
    </row>
    <row r="23" spans="2:41" s="3" customFormat="1" ht="12.75" hidden="1">
      <c r="B23" s="65" t="s">
        <v>305</v>
      </c>
      <c r="C23" s="484" t="str">
        <f>IF(Kalba="EN",Data2!C48,Data2!B48)</f>
        <v>Žaliavos</v>
      </c>
      <c r="D23" s="170">
        <f ca="1">F23+NPV(FDN,G23:INDEX(G23:AJ23,PAL))</f>
        <v>0</v>
      </c>
      <c r="E23" s="170">
        <f t="shared" ref="E23:E29" ca="1" si="7">SUMIF($F$5:$AJ$5,"&lt;="&amp;PAL,$F23:$AJ23)</f>
        <v>0</v>
      </c>
      <c r="F23" s="170">
        <f ca="1">'4'!F23 * $AO23</f>
        <v>0</v>
      </c>
      <c r="G23" s="170">
        <f ca="1">'4'!G23 * $AO23</f>
        <v>0</v>
      </c>
      <c r="H23" s="170">
        <f ca="1">'4'!H23 * $AO23</f>
        <v>0</v>
      </c>
      <c r="I23" s="170">
        <f ca="1">'4'!I23 * $AO23</f>
        <v>0</v>
      </c>
      <c r="J23" s="170">
        <f ca="1">'4'!J23 * $AO23</f>
        <v>0</v>
      </c>
      <c r="K23" s="170">
        <f ca="1">'4'!K23 * $AO23</f>
        <v>0</v>
      </c>
      <c r="L23" s="170">
        <f ca="1">'4'!L23 * $AO23</f>
        <v>0</v>
      </c>
      <c r="M23" s="170">
        <f ca="1">'4'!M23 * $AO23</f>
        <v>0</v>
      </c>
      <c r="N23" s="170">
        <f ca="1">'4'!N23 * $AO23</f>
        <v>0</v>
      </c>
      <c r="O23" s="170">
        <f ca="1">'4'!O23 * $AO23</f>
        <v>0</v>
      </c>
      <c r="P23" s="170">
        <f ca="1">'4'!P23 * $AO23</f>
        <v>0</v>
      </c>
      <c r="Q23" s="170">
        <f ca="1">'4'!Q23 * $AO23</f>
        <v>0</v>
      </c>
      <c r="R23" s="170">
        <f ca="1">'4'!R23 * $AO23</f>
        <v>0</v>
      </c>
      <c r="S23" s="170">
        <f ca="1">'4'!S23 * $AO23</f>
        <v>0</v>
      </c>
      <c r="T23" s="170">
        <f ca="1">'4'!T23 * $AO23</f>
        <v>0</v>
      </c>
      <c r="U23" s="170">
        <f ca="1">'4'!U23 * $AO23</f>
        <v>0</v>
      </c>
      <c r="V23" s="170">
        <f ca="1">'4'!V23 * $AO23</f>
        <v>0</v>
      </c>
      <c r="W23" s="170">
        <f ca="1">'4'!W23 * $AO23</f>
        <v>0</v>
      </c>
      <c r="X23" s="170">
        <f ca="1">'4'!X23 * $AO23</f>
        <v>0</v>
      </c>
      <c r="Y23" s="170">
        <f ca="1">'4'!Y23 * $AO23</f>
        <v>0</v>
      </c>
      <c r="Z23" s="170">
        <f ca="1">'4'!Z23 * $AO23</f>
        <v>0</v>
      </c>
      <c r="AA23" s="170">
        <f ca="1">'4'!AA23 * $AO23</f>
        <v>0</v>
      </c>
      <c r="AB23" s="170">
        <f ca="1">'4'!AB23 * $AO23</f>
        <v>0</v>
      </c>
      <c r="AC23" s="170">
        <f ca="1">'4'!AC23 * $AO23</f>
        <v>0</v>
      </c>
      <c r="AD23" s="170">
        <f ca="1">'4'!AD23 * $AO23</f>
        <v>0</v>
      </c>
      <c r="AE23" s="170">
        <f ca="1">'4'!AE23 * $AO23</f>
        <v>0</v>
      </c>
      <c r="AF23" s="170">
        <f ca="1">'4'!AF23 * $AO23</f>
        <v>0</v>
      </c>
      <c r="AG23" s="170">
        <f ca="1">'4'!AG23 * $AO23</f>
        <v>0</v>
      </c>
      <c r="AH23" s="170">
        <f ca="1">'4'!AH23 * $AO23</f>
        <v>0</v>
      </c>
      <c r="AI23" s="170">
        <f ca="1">'4'!AI23 * $AO23</f>
        <v>0</v>
      </c>
      <c r="AJ23" s="170">
        <f ca="1">'4'!AJ23 * $AO23</f>
        <v>0</v>
      </c>
      <c r="AM23" s="416">
        <f ca="1">F23+NPV(SDN,G23:INDEX(G23:AJ23,PAL))</f>
        <v>0</v>
      </c>
      <c r="AN23" s="419" t="str">
        <f t="shared" si="3"/>
        <v>D.1.1.</v>
      </c>
      <c r="AO23" s="420">
        <v>1</v>
      </c>
    </row>
    <row r="24" spans="2:41" s="3" customFormat="1" ht="12.75" hidden="1">
      <c r="B24" s="65" t="s">
        <v>306</v>
      </c>
      <c r="C24" s="484" t="str">
        <f>IF(Kalba="EN",Data2!C49,Data2!B49)</f>
        <v>Darbo užmokesčio išlaidos</v>
      </c>
      <c r="D24" s="170">
        <f ca="1">F24+NPV(FDN,G24:INDEX(G24:AJ24,PAL))</f>
        <v>0</v>
      </c>
      <c r="E24" s="170">
        <f t="shared" ca="1" si="7"/>
        <v>0</v>
      </c>
      <c r="F24" s="170">
        <f ca="1">'4'!F24 * $AO24</f>
        <v>0</v>
      </c>
      <c r="G24" s="170">
        <f ca="1">'4'!G24 * $AO24</f>
        <v>0</v>
      </c>
      <c r="H24" s="170">
        <f ca="1">'4'!H24 * $AO24</f>
        <v>0</v>
      </c>
      <c r="I24" s="170">
        <f ca="1">'4'!I24 * $AO24</f>
        <v>0</v>
      </c>
      <c r="J24" s="170">
        <f ca="1">'4'!J24 * $AO24</f>
        <v>0</v>
      </c>
      <c r="K24" s="170">
        <f ca="1">'4'!K24 * $AO24</f>
        <v>0</v>
      </c>
      <c r="L24" s="170">
        <f ca="1">'4'!L24 * $AO24</f>
        <v>0</v>
      </c>
      <c r="M24" s="170">
        <f ca="1">'4'!M24 * $AO24</f>
        <v>0</v>
      </c>
      <c r="N24" s="170">
        <f ca="1">'4'!N24 * $AO24</f>
        <v>0</v>
      </c>
      <c r="O24" s="170">
        <f ca="1">'4'!O24 * $AO24</f>
        <v>0</v>
      </c>
      <c r="P24" s="170">
        <f ca="1">'4'!P24 * $AO24</f>
        <v>0</v>
      </c>
      <c r="Q24" s="170">
        <f ca="1">'4'!Q24 * $AO24</f>
        <v>0</v>
      </c>
      <c r="R24" s="170">
        <f ca="1">'4'!R24 * $AO24</f>
        <v>0</v>
      </c>
      <c r="S24" s="170">
        <f ca="1">'4'!S24 * $AO24</f>
        <v>0</v>
      </c>
      <c r="T24" s="170">
        <f ca="1">'4'!T24 * $AO24</f>
        <v>0</v>
      </c>
      <c r="U24" s="170">
        <f ca="1">'4'!U24 * $AO24</f>
        <v>0</v>
      </c>
      <c r="V24" s="170">
        <f ca="1">'4'!V24 * $AO24</f>
        <v>0</v>
      </c>
      <c r="W24" s="170">
        <f ca="1">'4'!W24 * $AO24</f>
        <v>0</v>
      </c>
      <c r="X24" s="170">
        <f ca="1">'4'!X24 * $AO24</f>
        <v>0</v>
      </c>
      <c r="Y24" s="170">
        <f ca="1">'4'!Y24 * $AO24</f>
        <v>0</v>
      </c>
      <c r="Z24" s="170">
        <f ca="1">'4'!Z24 * $AO24</f>
        <v>0</v>
      </c>
      <c r="AA24" s="170">
        <f ca="1">'4'!AA24 * $AO24</f>
        <v>0</v>
      </c>
      <c r="AB24" s="170">
        <f ca="1">'4'!AB24 * $AO24</f>
        <v>0</v>
      </c>
      <c r="AC24" s="170">
        <f ca="1">'4'!AC24 * $AO24</f>
        <v>0</v>
      </c>
      <c r="AD24" s="170">
        <f ca="1">'4'!AD24 * $AO24</f>
        <v>0</v>
      </c>
      <c r="AE24" s="170">
        <f ca="1">'4'!AE24 * $AO24</f>
        <v>0</v>
      </c>
      <c r="AF24" s="170">
        <f ca="1">'4'!AF24 * $AO24</f>
        <v>0</v>
      </c>
      <c r="AG24" s="170">
        <f ca="1">'4'!AG24 * $AO24</f>
        <v>0</v>
      </c>
      <c r="AH24" s="170">
        <f ca="1">'4'!AH24 * $AO24</f>
        <v>0</v>
      </c>
      <c r="AI24" s="170">
        <f ca="1">'4'!AI24 * $AO24</f>
        <v>0</v>
      </c>
      <c r="AJ24" s="170">
        <f ca="1">'4'!AJ24 * $AO24</f>
        <v>0</v>
      </c>
      <c r="AM24" s="416">
        <f ca="1">F24+NPV(SDN,G24:INDEX(G24:AJ24,PAL))</f>
        <v>0</v>
      </c>
      <c r="AN24" s="419" t="str">
        <f t="shared" si="3"/>
        <v>D.1.2.</v>
      </c>
      <c r="AO24" s="420">
        <v>1</v>
      </c>
    </row>
    <row r="25" spans="2:41" s="3" customFormat="1" ht="12.75" hidden="1">
      <c r="B25" s="65" t="s">
        <v>307</v>
      </c>
      <c r="C25" s="484" t="str">
        <f>IF(Kalba="EN",Data2!C50,Data2!B50)</f>
        <v>Elektros energijos išlaidos</v>
      </c>
      <c r="D25" s="170">
        <f ca="1">F25+NPV(FDN,G25:INDEX(G25:AJ25,PAL))</f>
        <v>0</v>
      </c>
      <c r="E25" s="170">
        <f t="shared" ca="1" si="7"/>
        <v>0</v>
      </c>
      <c r="F25" s="170">
        <f ca="1">'4'!F25 * $AO25</f>
        <v>0</v>
      </c>
      <c r="G25" s="170">
        <f ca="1">'4'!G25 * $AO25</f>
        <v>0</v>
      </c>
      <c r="H25" s="170">
        <f ca="1">'4'!H25 * $AO25</f>
        <v>0</v>
      </c>
      <c r="I25" s="170">
        <f ca="1">'4'!I25 * $AO25</f>
        <v>0</v>
      </c>
      <c r="J25" s="170">
        <f ca="1">'4'!J25 * $AO25</f>
        <v>0</v>
      </c>
      <c r="K25" s="170">
        <f ca="1">'4'!K25 * $AO25</f>
        <v>0</v>
      </c>
      <c r="L25" s="170">
        <f ca="1">'4'!L25 * $AO25</f>
        <v>0</v>
      </c>
      <c r="M25" s="170">
        <f ca="1">'4'!M25 * $AO25</f>
        <v>0</v>
      </c>
      <c r="N25" s="170">
        <f ca="1">'4'!N25 * $AO25</f>
        <v>0</v>
      </c>
      <c r="O25" s="170">
        <f ca="1">'4'!O25 * $AO25</f>
        <v>0</v>
      </c>
      <c r="P25" s="170">
        <f ca="1">'4'!P25 * $AO25</f>
        <v>0</v>
      </c>
      <c r="Q25" s="170">
        <f ca="1">'4'!Q25 * $AO25</f>
        <v>0</v>
      </c>
      <c r="R25" s="170">
        <f ca="1">'4'!R25 * $AO25</f>
        <v>0</v>
      </c>
      <c r="S25" s="170">
        <f ca="1">'4'!S25 * $AO25</f>
        <v>0</v>
      </c>
      <c r="T25" s="170">
        <f ca="1">'4'!T25 * $AO25</f>
        <v>0</v>
      </c>
      <c r="U25" s="170">
        <f ca="1">'4'!U25 * $AO25</f>
        <v>0</v>
      </c>
      <c r="V25" s="170">
        <f ca="1">'4'!V25 * $AO25</f>
        <v>0</v>
      </c>
      <c r="W25" s="170">
        <f ca="1">'4'!W25 * $AO25</f>
        <v>0</v>
      </c>
      <c r="X25" s="170">
        <f ca="1">'4'!X25 * $AO25</f>
        <v>0</v>
      </c>
      <c r="Y25" s="170">
        <f ca="1">'4'!Y25 * $AO25</f>
        <v>0</v>
      </c>
      <c r="Z25" s="170">
        <f ca="1">'4'!Z25 * $AO25</f>
        <v>0</v>
      </c>
      <c r="AA25" s="170">
        <f ca="1">'4'!AA25 * $AO25</f>
        <v>0</v>
      </c>
      <c r="AB25" s="170">
        <f ca="1">'4'!AB25 * $AO25</f>
        <v>0</v>
      </c>
      <c r="AC25" s="170">
        <f ca="1">'4'!AC25 * $AO25</f>
        <v>0</v>
      </c>
      <c r="AD25" s="170">
        <f ca="1">'4'!AD25 * $AO25</f>
        <v>0</v>
      </c>
      <c r="AE25" s="170">
        <f ca="1">'4'!AE25 * $AO25</f>
        <v>0</v>
      </c>
      <c r="AF25" s="170">
        <f ca="1">'4'!AF25 * $AO25</f>
        <v>0</v>
      </c>
      <c r="AG25" s="170">
        <f ca="1">'4'!AG25 * $AO25</f>
        <v>0</v>
      </c>
      <c r="AH25" s="170">
        <f ca="1">'4'!AH25 * $AO25</f>
        <v>0</v>
      </c>
      <c r="AI25" s="170">
        <f ca="1">'4'!AI25 * $AO25</f>
        <v>0</v>
      </c>
      <c r="AJ25" s="170">
        <f ca="1">'4'!AJ25 * $AO25</f>
        <v>0</v>
      </c>
      <c r="AM25" s="416">
        <f ca="1">F25+NPV(SDN,G25:INDEX(G25:AJ25,PAL))</f>
        <v>0</v>
      </c>
      <c r="AN25" s="419" t="str">
        <f t="shared" si="3"/>
        <v>D.1.3.</v>
      </c>
      <c r="AO25" s="420">
        <v>1</v>
      </c>
    </row>
    <row r="26" spans="2:41" s="3" customFormat="1" ht="12.75" hidden="1">
      <c r="B26" s="65" t="s">
        <v>308</v>
      </c>
      <c r="C26" s="484" t="str">
        <f>IF(Kalba="EN",Data2!C51,Data2!B51)</f>
        <v>Šildymo (išskyrus elektrą) išlaidos</v>
      </c>
      <c r="D26" s="170">
        <f ca="1">F26+NPV(FDN,G26:INDEX(G26:AJ26,PAL))</f>
        <v>0</v>
      </c>
      <c r="E26" s="170">
        <f t="shared" ca="1" si="7"/>
        <v>0</v>
      </c>
      <c r="F26" s="170">
        <f ca="1">'4'!F26 * $AO26</f>
        <v>0</v>
      </c>
      <c r="G26" s="170">
        <f ca="1">'4'!G26 * $AO26</f>
        <v>0</v>
      </c>
      <c r="H26" s="170">
        <f ca="1">'4'!H26 * $AO26</f>
        <v>0</v>
      </c>
      <c r="I26" s="170">
        <f ca="1">'4'!I26 * $AO26</f>
        <v>0</v>
      </c>
      <c r="J26" s="170">
        <f ca="1">'4'!J26 * $AO26</f>
        <v>0</v>
      </c>
      <c r="K26" s="170">
        <f ca="1">'4'!K26 * $AO26</f>
        <v>0</v>
      </c>
      <c r="L26" s="170">
        <f ca="1">'4'!L26 * $AO26</f>
        <v>0</v>
      </c>
      <c r="M26" s="170">
        <f ca="1">'4'!M26 * $AO26</f>
        <v>0</v>
      </c>
      <c r="N26" s="170">
        <f ca="1">'4'!N26 * $AO26</f>
        <v>0</v>
      </c>
      <c r="O26" s="170">
        <f ca="1">'4'!O26 * $AO26</f>
        <v>0</v>
      </c>
      <c r="P26" s="170">
        <f ca="1">'4'!P26 * $AO26</f>
        <v>0</v>
      </c>
      <c r="Q26" s="170">
        <f ca="1">'4'!Q26 * $AO26</f>
        <v>0</v>
      </c>
      <c r="R26" s="170">
        <f ca="1">'4'!R26 * $AO26</f>
        <v>0</v>
      </c>
      <c r="S26" s="170">
        <f ca="1">'4'!S26 * $AO26</f>
        <v>0</v>
      </c>
      <c r="T26" s="170">
        <f ca="1">'4'!T26 * $AO26</f>
        <v>0</v>
      </c>
      <c r="U26" s="170">
        <f ca="1">'4'!U26 * $AO26</f>
        <v>0</v>
      </c>
      <c r="V26" s="170">
        <f ca="1">'4'!V26 * $AO26</f>
        <v>0</v>
      </c>
      <c r="W26" s="170">
        <f ca="1">'4'!W26 * $AO26</f>
        <v>0</v>
      </c>
      <c r="X26" s="170">
        <f ca="1">'4'!X26 * $AO26</f>
        <v>0</v>
      </c>
      <c r="Y26" s="170">
        <f ca="1">'4'!Y26 * $AO26</f>
        <v>0</v>
      </c>
      <c r="Z26" s="170">
        <f ca="1">'4'!Z26 * $AO26</f>
        <v>0</v>
      </c>
      <c r="AA26" s="170">
        <f ca="1">'4'!AA26 * $AO26</f>
        <v>0</v>
      </c>
      <c r="AB26" s="170">
        <f ca="1">'4'!AB26 * $AO26</f>
        <v>0</v>
      </c>
      <c r="AC26" s="170">
        <f ca="1">'4'!AC26 * $AO26</f>
        <v>0</v>
      </c>
      <c r="AD26" s="170">
        <f ca="1">'4'!AD26 * $AO26</f>
        <v>0</v>
      </c>
      <c r="AE26" s="170">
        <f ca="1">'4'!AE26 * $AO26</f>
        <v>0</v>
      </c>
      <c r="AF26" s="170">
        <f ca="1">'4'!AF26 * $AO26</f>
        <v>0</v>
      </c>
      <c r="AG26" s="170">
        <f ca="1">'4'!AG26 * $AO26</f>
        <v>0</v>
      </c>
      <c r="AH26" s="170">
        <f ca="1">'4'!AH26 * $AO26</f>
        <v>0</v>
      </c>
      <c r="AI26" s="170">
        <f ca="1">'4'!AI26 * $AO26</f>
        <v>0</v>
      </c>
      <c r="AJ26" s="170">
        <f ca="1">'4'!AJ26 * $AO26</f>
        <v>0</v>
      </c>
      <c r="AM26" s="416">
        <f ca="1">F26+NPV(SDN,G26:INDEX(G26:AJ26,PAL))</f>
        <v>0</v>
      </c>
      <c r="AN26" s="419" t="str">
        <f t="shared" si="3"/>
        <v>D.1.4.</v>
      </c>
      <c r="AO26" s="420">
        <v>1</v>
      </c>
    </row>
    <row r="27" spans="2:41" s="3" customFormat="1" ht="12.75" hidden="1">
      <c r="B27" s="65" t="s">
        <v>310</v>
      </c>
      <c r="C27" s="484" t="str">
        <f>IF(Kalba="EN",Data2!C52,Data2!B52)</f>
        <v>Infrastruktūros būklės palaikymo išlaidos</v>
      </c>
      <c r="D27" s="170">
        <f ca="1">F27+NPV(FDN,G27:INDEX(G27:AJ27,PAL))</f>
        <v>0</v>
      </c>
      <c r="E27" s="170">
        <f t="shared" ca="1" si="7"/>
        <v>0</v>
      </c>
      <c r="F27" s="170">
        <f ca="1">'4'!F27 * $AO27</f>
        <v>0</v>
      </c>
      <c r="G27" s="170">
        <f ca="1">'4'!G27 * $AO27</f>
        <v>0</v>
      </c>
      <c r="H27" s="170">
        <f ca="1">'4'!H27 * $AO27</f>
        <v>0</v>
      </c>
      <c r="I27" s="170">
        <f ca="1">'4'!I27 * $AO27</f>
        <v>0</v>
      </c>
      <c r="J27" s="170">
        <f ca="1">'4'!J27 * $AO27</f>
        <v>0</v>
      </c>
      <c r="K27" s="170">
        <f ca="1">'4'!K27 * $AO27</f>
        <v>0</v>
      </c>
      <c r="L27" s="170">
        <f ca="1">'4'!L27 * $AO27</f>
        <v>0</v>
      </c>
      <c r="M27" s="170">
        <f ca="1">'4'!M27 * $AO27</f>
        <v>0</v>
      </c>
      <c r="N27" s="170">
        <f ca="1">'4'!N27 * $AO27</f>
        <v>0</v>
      </c>
      <c r="O27" s="170">
        <f ca="1">'4'!O27 * $AO27</f>
        <v>0</v>
      </c>
      <c r="P27" s="170">
        <f ca="1">'4'!P27 * $AO27</f>
        <v>0</v>
      </c>
      <c r="Q27" s="170">
        <f ca="1">'4'!Q27 * $AO27</f>
        <v>0</v>
      </c>
      <c r="R27" s="170">
        <f ca="1">'4'!R27 * $AO27</f>
        <v>0</v>
      </c>
      <c r="S27" s="170">
        <f ca="1">'4'!S27 * $AO27</f>
        <v>0</v>
      </c>
      <c r="T27" s="170">
        <f ca="1">'4'!T27 * $AO27</f>
        <v>0</v>
      </c>
      <c r="U27" s="170">
        <f ca="1">'4'!U27 * $AO27</f>
        <v>0</v>
      </c>
      <c r="V27" s="170">
        <f ca="1">'4'!V27 * $AO27</f>
        <v>0</v>
      </c>
      <c r="W27" s="170">
        <f ca="1">'4'!W27 * $AO27</f>
        <v>0</v>
      </c>
      <c r="X27" s="170">
        <f ca="1">'4'!X27 * $AO27</f>
        <v>0</v>
      </c>
      <c r="Y27" s="170">
        <f ca="1">'4'!Y27 * $AO27</f>
        <v>0</v>
      </c>
      <c r="Z27" s="170">
        <f ca="1">'4'!Z27 * $AO27</f>
        <v>0</v>
      </c>
      <c r="AA27" s="170">
        <f ca="1">'4'!AA27 * $AO27</f>
        <v>0</v>
      </c>
      <c r="AB27" s="170">
        <f ca="1">'4'!AB27 * $AO27</f>
        <v>0</v>
      </c>
      <c r="AC27" s="170">
        <f ca="1">'4'!AC27 * $AO27</f>
        <v>0</v>
      </c>
      <c r="AD27" s="170">
        <f ca="1">'4'!AD27 * $AO27</f>
        <v>0</v>
      </c>
      <c r="AE27" s="170">
        <f ca="1">'4'!AE27 * $AO27</f>
        <v>0</v>
      </c>
      <c r="AF27" s="170">
        <f ca="1">'4'!AF27 * $AO27</f>
        <v>0</v>
      </c>
      <c r="AG27" s="170">
        <f ca="1">'4'!AG27 * $AO27</f>
        <v>0</v>
      </c>
      <c r="AH27" s="170">
        <f ca="1">'4'!AH27 * $AO27</f>
        <v>0</v>
      </c>
      <c r="AI27" s="170">
        <f ca="1">'4'!AI27 * $AO27</f>
        <v>0</v>
      </c>
      <c r="AJ27" s="170">
        <f ca="1">'4'!AJ27 * $AO27</f>
        <v>0</v>
      </c>
      <c r="AM27" s="416">
        <f ca="1">F27+NPV(SDN,G27:INDEX(G27:AJ27,PAL))</f>
        <v>0</v>
      </c>
      <c r="AN27" s="419" t="str">
        <f t="shared" si="3"/>
        <v>D.1.5.</v>
      </c>
      <c r="AO27" s="420">
        <v>1</v>
      </c>
    </row>
    <row r="28" spans="2:41" s="3" customFormat="1" ht="12.75" hidden="1">
      <c r="B28" s="65" t="s">
        <v>311</v>
      </c>
      <c r="C28" s="484" t="str">
        <f>IF(Kalba="EN",Data2!C53,Data2!B53)</f>
        <v>Kitos išlaidos</v>
      </c>
      <c r="D28" s="170">
        <f ca="1">F28+NPV(FDN,G28:INDEX(G28:AJ28,PAL))</f>
        <v>0</v>
      </c>
      <c r="E28" s="170">
        <f t="shared" ca="1" si="7"/>
        <v>0</v>
      </c>
      <c r="F28" s="170">
        <f ca="1">'4'!F28 * $AO28</f>
        <v>0</v>
      </c>
      <c r="G28" s="170">
        <f ca="1">'4'!G28 * $AO28</f>
        <v>0</v>
      </c>
      <c r="H28" s="170">
        <f ca="1">'4'!H28 * $AO28</f>
        <v>0</v>
      </c>
      <c r="I28" s="170">
        <f ca="1">'4'!I28 * $AO28</f>
        <v>0</v>
      </c>
      <c r="J28" s="170">
        <f ca="1">'4'!J28 * $AO28</f>
        <v>0</v>
      </c>
      <c r="K28" s="170">
        <f ca="1">'4'!K28 * $AO28</f>
        <v>0</v>
      </c>
      <c r="L28" s="170">
        <f ca="1">'4'!L28 * $AO28</f>
        <v>0</v>
      </c>
      <c r="M28" s="170">
        <f ca="1">'4'!M28 * $AO28</f>
        <v>0</v>
      </c>
      <c r="N28" s="170">
        <f ca="1">'4'!N28 * $AO28</f>
        <v>0</v>
      </c>
      <c r="O28" s="170">
        <f ca="1">'4'!O28 * $AO28</f>
        <v>0</v>
      </c>
      <c r="P28" s="170">
        <f ca="1">'4'!P28 * $AO28</f>
        <v>0</v>
      </c>
      <c r="Q28" s="170">
        <f ca="1">'4'!Q28 * $AO28</f>
        <v>0</v>
      </c>
      <c r="R28" s="170">
        <f ca="1">'4'!R28 * $AO28</f>
        <v>0</v>
      </c>
      <c r="S28" s="170">
        <f ca="1">'4'!S28 * $AO28</f>
        <v>0</v>
      </c>
      <c r="T28" s="170">
        <f ca="1">'4'!T28 * $AO28</f>
        <v>0</v>
      </c>
      <c r="U28" s="170">
        <f ca="1">'4'!U28 * $AO28</f>
        <v>0</v>
      </c>
      <c r="V28" s="170">
        <f ca="1">'4'!V28 * $AO28</f>
        <v>0</v>
      </c>
      <c r="W28" s="170">
        <f ca="1">'4'!W28 * $AO28</f>
        <v>0</v>
      </c>
      <c r="X28" s="170">
        <f ca="1">'4'!X28 * $AO28</f>
        <v>0</v>
      </c>
      <c r="Y28" s="170">
        <f ca="1">'4'!Y28 * $AO28</f>
        <v>0</v>
      </c>
      <c r="Z28" s="170">
        <f ca="1">'4'!Z28 * $AO28</f>
        <v>0</v>
      </c>
      <c r="AA28" s="170">
        <f ca="1">'4'!AA28 * $AO28</f>
        <v>0</v>
      </c>
      <c r="AB28" s="170">
        <f ca="1">'4'!AB28 * $AO28</f>
        <v>0</v>
      </c>
      <c r="AC28" s="170">
        <f ca="1">'4'!AC28 * $AO28</f>
        <v>0</v>
      </c>
      <c r="AD28" s="170">
        <f ca="1">'4'!AD28 * $AO28</f>
        <v>0</v>
      </c>
      <c r="AE28" s="170">
        <f ca="1">'4'!AE28 * $AO28</f>
        <v>0</v>
      </c>
      <c r="AF28" s="170">
        <f ca="1">'4'!AF28 * $AO28</f>
        <v>0</v>
      </c>
      <c r="AG28" s="170">
        <f ca="1">'4'!AG28 * $AO28</f>
        <v>0</v>
      </c>
      <c r="AH28" s="170">
        <f ca="1">'4'!AH28 * $AO28</f>
        <v>0</v>
      </c>
      <c r="AI28" s="170">
        <f ca="1">'4'!AI28 * $AO28</f>
        <v>0</v>
      </c>
      <c r="AJ28" s="170">
        <f ca="1">'4'!AJ28 * $AO28</f>
        <v>0</v>
      </c>
      <c r="AM28" s="416">
        <f ca="1">F28+NPV(SDN,G28:INDEX(G28:AJ28,PAL))</f>
        <v>0</v>
      </c>
      <c r="AN28" s="419" t="str">
        <f t="shared" si="3"/>
        <v>D.1.6.</v>
      </c>
      <c r="AO28" s="420">
        <v>1</v>
      </c>
    </row>
    <row r="29" spans="2:41" s="3" customFormat="1" ht="12.75" hidden="1">
      <c r="B29" s="65" t="s">
        <v>312</v>
      </c>
      <c r="C29" s="484" t="str">
        <f>IF(Kalba="EN",Data2!C54,Data2!B54)</f>
        <v>Gautų paskolų (G.3.1.) palūkanos</v>
      </c>
      <c r="D29" s="170">
        <f ca="1">F29+NPV(FDN,G29:INDEX(G29:AJ29,PAL))</f>
        <v>0</v>
      </c>
      <c r="E29" s="170">
        <f t="shared" ca="1" si="7"/>
        <v>0</v>
      </c>
      <c r="F29" s="170">
        <f ca="1">'4'!F29 * $AO29</f>
        <v>0</v>
      </c>
      <c r="G29" s="170">
        <f ca="1">'4'!G29 * $AO29</f>
        <v>0</v>
      </c>
      <c r="H29" s="170">
        <f ca="1">'4'!H29 * $AO29</f>
        <v>0</v>
      </c>
      <c r="I29" s="170">
        <f ca="1">'4'!I29 * $AO29</f>
        <v>0</v>
      </c>
      <c r="J29" s="170">
        <f ca="1">'4'!J29 * $AO29</f>
        <v>0</v>
      </c>
      <c r="K29" s="170">
        <f ca="1">'4'!K29 * $AO29</f>
        <v>0</v>
      </c>
      <c r="L29" s="170">
        <f ca="1">'4'!L29 * $AO29</f>
        <v>0</v>
      </c>
      <c r="M29" s="170">
        <f ca="1">'4'!M29 * $AO29</f>
        <v>0</v>
      </c>
      <c r="N29" s="170">
        <f ca="1">'4'!N29 * $AO29</f>
        <v>0</v>
      </c>
      <c r="O29" s="170">
        <f ca="1">'4'!O29 * $AO29</f>
        <v>0</v>
      </c>
      <c r="P29" s="170">
        <f ca="1">'4'!P29 * $AO29</f>
        <v>0</v>
      </c>
      <c r="Q29" s="170">
        <f ca="1">'4'!Q29 * $AO29</f>
        <v>0</v>
      </c>
      <c r="R29" s="170">
        <f ca="1">'4'!R29 * $AO29</f>
        <v>0</v>
      </c>
      <c r="S29" s="170">
        <f ca="1">'4'!S29 * $AO29</f>
        <v>0</v>
      </c>
      <c r="T29" s="170">
        <f ca="1">'4'!T29 * $AO29</f>
        <v>0</v>
      </c>
      <c r="U29" s="170">
        <f ca="1">'4'!U29 * $AO29</f>
        <v>0</v>
      </c>
      <c r="V29" s="170">
        <f ca="1">'4'!V29 * $AO29</f>
        <v>0</v>
      </c>
      <c r="W29" s="170">
        <f ca="1">'4'!W29 * $AO29</f>
        <v>0</v>
      </c>
      <c r="X29" s="170">
        <f ca="1">'4'!X29 * $AO29</f>
        <v>0</v>
      </c>
      <c r="Y29" s="170">
        <f ca="1">'4'!Y29 * $AO29</f>
        <v>0</v>
      </c>
      <c r="Z29" s="170">
        <f ca="1">'4'!Z29 * $AO29</f>
        <v>0</v>
      </c>
      <c r="AA29" s="170">
        <f ca="1">'4'!AA29 * $AO29</f>
        <v>0</v>
      </c>
      <c r="AB29" s="170">
        <f ca="1">'4'!AB29 * $AO29</f>
        <v>0</v>
      </c>
      <c r="AC29" s="170">
        <f ca="1">'4'!AC29 * $AO29</f>
        <v>0</v>
      </c>
      <c r="AD29" s="170">
        <f ca="1">'4'!AD29 * $AO29</f>
        <v>0</v>
      </c>
      <c r="AE29" s="170">
        <f ca="1">'4'!AE29 * $AO29</f>
        <v>0</v>
      </c>
      <c r="AF29" s="170">
        <f ca="1">'4'!AF29 * $AO29</f>
        <v>0</v>
      </c>
      <c r="AG29" s="170">
        <f ca="1">'4'!AG29 * $AO29</f>
        <v>0</v>
      </c>
      <c r="AH29" s="170">
        <f ca="1">'4'!AH29 * $AO29</f>
        <v>0</v>
      </c>
      <c r="AI29" s="170">
        <f ca="1">'4'!AI29 * $AO29</f>
        <v>0</v>
      </c>
      <c r="AJ29" s="170">
        <f ca="1">'4'!AJ29 * $AO29</f>
        <v>0</v>
      </c>
      <c r="AM29" s="416">
        <f ca="1">F29+NPV(SDN,G29:INDEX(G29:AJ29,PAL))</f>
        <v>0</v>
      </c>
      <c r="AN29" s="419" t="str">
        <f t="shared" si="3"/>
        <v>D.2.</v>
      </c>
      <c r="AO29" s="420">
        <v>1</v>
      </c>
    </row>
    <row r="30" spans="2:41"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8">ROUND(G31-SUM(G32:G33),0)</f>
        <v>0</v>
      </c>
      <c r="H30" s="171">
        <f t="shared" ca="1" si="8"/>
        <v>0</v>
      </c>
      <c r="I30" s="171">
        <f t="shared" ca="1" si="8"/>
        <v>0</v>
      </c>
      <c r="J30" s="171">
        <f t="shared" ca="1" si="8"/>
        <v>0</v>
      </c>
      <c r="K30" s="171">
        <f t="shared" ca="1" si="8"/>
        <v>0</v>
      </c>
      <c r="L30" s="171">
        <f t="shared" ca="1" si="8"/>
        <v>0</v>
      </c>
      <c r="M30" s="171">
        <f t="shared" ca="1" si="8"/>
        <v>0</v>
      </c>
      <c r="N30" s="171">
        <f t="shared" ca="1" si="8"/>
        <v>0</v>
      </c>
      <c r="O30" s="171">
        <f t="shared" ca="1" si="8"/>
        <v>0</v>
      </c>
      <c r="P30" s="171">
        <f t="shared" ca="1" si="8"/>
        <v>0</v>
      </c>
      <c r="Q30" s="171">
        <f t="shared" ca="1" si="8"/>
        <v>0</v>
      </c>
      <c r="R30" s="171">
        <f t="shared" ca="1" si="8"/>
        <v>0</v>
      </c>
      <c r="S30" s="171">
        <f t="shared" ca="1" si="8"/>
        <v>0</v>
      </c>
      <c r="T30" s="171">
        <f t="shared" ca="1" si="8"/>
        <v>0</v>
      </c>
      <c r="U30" s="171">
        <f t="shared" ca="1" si="8"/>
        <v>0</v>
      </c>
      <c r="V30" s="171">
        <f t="shared" ca="1" si="8"/>
        <v>0</v>
      </c>
      <c r="W30" s="171">
        <f t="shared" ca="1" si="8"/>
        <v>0</v>
      </c>
      <c r="X30" s="171">
        <f t="shared" ca="1" si="8"/>
        <v>0</v>
      </c>
      <c r="Y30" s="171">
        <f t="shared" ca="1" si="8"/>
        <v>0</v>
      </c>
      <c r="Z30" s="171">
        <f t="shared" ca="1" si="8"/>
        <v>0</v>
      </c>
      <c r="AA30" s="171">
        <f t="shared" ca="1" si="8"/>
        <v>0</v>
      </c>
      <c r="AB30" s="171">
        <f t="shared" ca="1" si="8"/>
        <v>0</v>
      </c>
      <c r="AC30" s="171">
        <f t="shared" ca="1" si="8"/>
        <v>0</v>
      </c>
      <c r="AD30" s="171">
        <f t="shared" ca="1" si="8"/>
        <v>0</v>
      </c>
      <c r="AE30" s="171">
        <f t="shared" ca="1" si="8"/>
        <v>0</v>
      </c>
      <c r="AF30" s="171">
        <f t="shared" ca="1" si="8"/>
        <v>0</v>
      </c>
      <c r="AG30" s="171">
        <f t="shared" ca="1" si="8"/>
        <v>0</v>
      </c>
      <c r="AH30" s="171">
        <f t="shared" ca="1" si="8"/>
        <v>0</v>
      </c>
      <c r="AI30" s="171">
        <f t="shared" ca="1" si="8"/>
        <v>0</v>
      </c>
      <c r="AJ30" s="171">
        <f t="shared" ca="1" si="8"/>
        <v>0</v>
      </c>
      <c r="AM30" s="407">
        <f ca="1">ROUND(AM31-SUM(AM32:AM33),0)</f>
        <v>0</v>
      </c>
      <c r="AN30" s="419" t="str">
        <f t="shared" si="3"/>
        <v>E.</v>
      </c>
      <c r="AO30" s="252"/>
    </row>
    <row r="31" spans="2:41" s="3" customFormat="1" ht="12.75" hidden="1">
      <c r="B31" s="65" t="s">
        <v>314</v>
      </c>
      <c r="C31" s="484" t="str">
        <f>IF(Kalba="EN",Data2!C56,Data2!B56)</f>
        <v>Bendra importo/pirkimo PVM suma</v>
      </c>
      <c r="D31" s="170">
        <f ca="1">F31+NPV(FDN,G31:INDEX(G31:AJ31,PAL))</f>
        <v>0</v>
      </c>
      <c r="E31" s="170">
        <f ca="1">SUMIF($F$5:$AJ$5,"&lt;="&amp;PAL,$F31:$AJ31)</f>
        <v>0</v>
      </c>
      <c r="F31" s="170">
        <f t="shared" ref="F31:AJ31" ca="1" si="9">SUMPRODUCT(F8:F15,Pirkimo_PVM)+SUMPRODUCT(F23:F28,Pirkimo_PVM_II)</f>
        <v>0</v>
      </c>
      <c r="G31" s="170">
        <f t="shared" ca="1" si="9"/>
        <v>0</v>
      </c>
      <c r="H31" s="170">
        <f t="shared" ca="1" si="9"/>
        <v>0</v>
      </c>
      <c r="I31" s="170">
        <f t="shared" ca="1" si="9"/>
        <v>0</v>
      </c>
      <c r="J31" s="170">
        <f t="shared" ca="1" si="9"/>
        <v>0</v>
      </c>
      <c r="K31" s="170">
        <f t="shared" ca="1" si="9"/>
        <v>0</v>
      </c>
      <c r="L31" s="170">
        <f t="shared" ca="1" si="9"/>
        <v>0</v>
      </c>
      <c r="M31" s="170">
        <f t="shared" ca="1" si="9"/>
        <v>0</v>
      </c>
      <c r="N31" s="170">
        <f t="shared" ca="1" si="9"/>
        <v>0</v>
      </c>
      <c r="O31" s="170">
        <f t="shared" ca="1" si="9"/>
        <v>0</v>
      </c>
      <c r="P31" s="170">
        <f t="shared" ca="1" si="9"/>
        <v>0</v>
      </c>
      <c r="Q31" s="170">
        <f t="shared" ca="1" si="9"/>
        <v>0</v>
      </c>
      <c r="R31" s="170">
        <f t="shared" ca="1" si="9"/>
        <v>0</v>
      </c>
      <c r="S31" s="170">
        <f t="shared" ca="1" si="9"/>
        <v>0</v>
      </c>
      <c r="T31" s="170">
        <f t="shared" ca="1" si="9"/>
        <v>0</v>
      </c>
      <c r="U31" s="170">
        <f t="shared" ca="1" si="9"/>
        <v>0</v>
      </c>
      <c r="V31" s="170">
        <f t="shared" ca="1" si="9"/>
        <v>0</v>
      </c>
      <c r="W31" s="170">
        <f t="shared" ca="1" si="9"/>
        <v>0</v>
      </c>
      <c r="X31" s="170">
        <f t="shared" ca="1" si="9"/>
        <v>0</v>
      </c>
      <c r="Y31" s="170">
        <f t="shared" ca="1" si="9"/>
        <v>0</v>
      </c>
      <c r="Z31" s="170">
        <f t="shared" ca="1" si="9"/>
        <v>0</v>
      </c>
      <c r="AA31" s="170">
        <f t="shared" ca="1" si="9"/>
        <v>0</v>
      </c>
      <c r="AB31" s="170">
        <f t="shared" ca="1" si="9"/>
        <v>0</v>
      </c>
      <c r="AC31" s="170">
        <f t="shared" ca="1" si="9"/>
        <v>0</v>
      </c>
      <c r="AD31" s="170">
        <f t="shared" ca="1" si="9"/>
        <v>0</v>
      </c>
      <c r="AE31" s="170">
        <f t="shared" ca="1" si="9"/>
        <v>0</v>
      </c>
      <c r="AF31" s="170">
        <f t="shared" ca="1" si="9"/>
        <v>0</v>
      </c>
      <c r="AG31" s="170">
        <f t="shared" ca="1" si="9"/>
        <v>0</v>
      </c>
      <c r="AH31" s="170">
        <f t="shared" ca="1" si="9"/>
        <v>0</v>
      </c>
      <c r="AI31" s="170">
        <f t="shared" ca="1" si="9"/>
        <v>0</v>
      </c>
      <c r="AJ31" s="170">
        <f t="shared" ca="1" si="9"/>
        <v>0</v>
      </c>
      <c r="AM31" s="416">
        <f ca="1">F31+NPV(SDN,G31:INDEX(G31:AJ31,PAL))</f>
        <v>0</v>
      </c>
      <c r="AN31" s="419" t="str">
        <f t="shared" si="3"/>
        <v>E.1.</v>
      </c>
      <c r="AO31" s="250"/>
    </row>
    <row r="32" spans="2:41" s="3" customFormat="1" ht="12.75" hidden="1">
      <c r="B32" s="65" t="s">
        <v>316</v>
      </c>
      <c r="C32" s="484" t="str">
        <f>IF(Kalba="EN",Data2!C57,Data2!B57)</f>
        <v>Bendra pardavimo PVM suma</v>
      </c>
      <c r="D32" s="170">
        <f ca="1">F32+NPV(FDN,G32:INDEX(G32:AJ32,PAL))</f>
        <v>0</v>
      </c>
      <c r="E32" s="170">
        <f ca="1">SUMIF($F$5:$AJ$5,"&lt;="&amp;PAL,$F32:$AJ32)</f>
        <v>0</v>
      </c>
      <c r="F32" s="170">
        <f t="shared" ref="F32:AJ32" ca="1" si="10">SUMPRODUCT(F18:F19,Pardavimo_PVM)</f>
        <v>0</v>
      </c>
      <c r="G32" s="170">
        <f t="shared" ca="1" si="10"/>
        <v>0</v>
      </c>
      <c r="H32" s="170">
        <f t="shared" ca="1" si="10"/>
        <v>0</v>
      </c>
      <c r="I32" s="170">
        <f t="shared" ca="1" si="10"/>
        <v>0</v>
      </c>
      <c r="J32" s="170">
        <f t="shared" ca="1" si="10"/>
        <v>0</v>
      </c>
      <c r="K32" s="170">
        <f t="shared" ca="1" si="10"/>
        <v>0</v>
      </c>
      <c r="L32" s="170">
        <f t="shared" ca="1" si="10"/>
        <v>0</v>
      </c>
      <c r="M32" s="170">
        <f t="shared" ca="1" si="10"/>
        <v>0</v>
      </c>
      <c r="N32" s="170">
        <f t="shared" ca="1" si="10"/>
        <v>0</v>
      </c>
      <c r="O32" s="170">
        <f t="shared" ca="1" si="10"/>
        <v>0</v>
      </c>
      <c r="P32" s="170">
        <f t="shared" ca="1" si="10"/>
        <v>0</v>
      </c>
      <c r="Q32" s="170">
        <f t="shared" ca="1" si="10"/>
        <v>0</v>
      </c>
      <c r="R32" s="170">
        <f t="shared" ca="1" si="10"/>
        <v>0</v>
      </c>
      <c r="S32" s="170">
        <f t="shared" ca="1" si="10"/>
        <v>0</v>
      </c>
      <c r="T32" s="170">
        <f t="shared" ca="1" si="10"/>
        <v>0</v>
      </c>
      <c r="U32" s="170">
        <f t="shared" ca="1" si="10"/>
        <v>0</v>
      </c>
      <c r="V32" s="170">
        <f t="shared" ca="1" si="10"/>
        <v>0</v>
      </c>
      <c r="W32" s="170">
        <f t="shared" ca="1" si="10"/>
        <v>0</v>
      </c>
      <c r="X32" s="170">
        <f t="shared" ca="1" si="10"/>
        <v>0</v>
      </c>
      <c r="Y32" s="170">
        <f t="shared" ca="1" si="10"/>
        <v>0</v>
      </c>
      <c r="Z32" s="170">
        <f t="shared" ca="1" si="10"/>
        <v>0</v>
      </c>
      <c r="AA32" s="170">
        <f t="shared" ca="1" si="10"/>
        <v>0</v>
      </c>
      <c r="AB32" s="170">
        <f t="shared" ca="1" si="10"/>
        <v>0</v>
      </c>
      <c r="AC32" s="170">
        <f t="shared" ca="1" si="10"/>
        <v>0</v>
      </c>
      <c r="AD32" s="170">
        <f t="shared" ca="1" si="10"/>
        <v>0</v>
      </c>
      <c r="AE32" s="170">
        <f t="shared" ca="1" si="10"/>
        <v>0</v>
      </c>
      <c r="AF32" s="170">
        <f t="shared" ca="1" si="10"/>
        <v>0</v>
      </c>
      <c r="AG32" s="170">
        <f t="shared" ca="1" si="10"/>
        <v>0</v>
      </c>
      <c r="AH32" s="170">
        <f t="shared" ca="1" si="10"/>
        <v>0</v>
      </c>
      <c r="AI32" s="170">
        <f t="shared" ca="1" si="10"/>
        <v>0</v>
      </c>
      <c r="AJ32" s="170">
        <f t="shared" ca="1" si="10"/>
        <v>0</v>
      </c>
      <c r="AM32" s="416">
        <f ca="1">F32+NPV(SDN,G32:INDEX(G32:AJ32,PAL))</f>
        <v>0</v>
      </c>
      <c r="AN32" s="419" t="str">
        <f t="shared" si="3"/>
        <v>E.2.</v>
      </c>
      <c r="AO32" s="250"/>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416">
        <f ca="1">F33+NPV(SDN,G33:INDEX(G33:AJ33,PAL))</f>
        <v>0</v>
      </c>
      <c r="AN33" s="419" t="str">
        <f t="shared" si="3"/>
        <v>E.3.</v>
      </c>
      <c r="AO33" s="250"/>
    </row>
    <row r="34" spans="2:41" s="62" customFormat="1" ht="12.75">
      <c r="B34" s="5" t="s">
        <v>28</v>
      </c>
      <c r="C34" s="483" t="str">
        <f>IF(Kalba="EN",Data2!C59,Data2!B59)</f>
        <v>Grynosios pajamos</v>
      </c>
      <c r="D34" s="171">
        <f ca="1">ROUND(SUM(D17)-SUM(D15,D22),0)</f>
        <v>0</v>
      </c>
      <c r="E34" s="63">
        <f t="shared" ref="E34:AJ34" ca="1" si="11">ROUND(SUM(E17)-SUM(E15,E22),0)</f>
        <v>0</v>
      </c>
      <c r="F34" s="171">
        <f t="shared" ca="1" si="11"/>
        <v>0</v>
      </c>
      <c r="G34" s="171">
        <f t="shared" ca="1" si="11"/>
        <v>0</v>
      </c>
      <c r="H34" s="171">
        <f t="shared" ca="1" si="11"/>
        <v>0</v>
      </c>
      <c r="I34" s="171">
        <f t="shared" ca="1" si="11"/>
        <v>0</v>
      </c>
      <c r="J34" s="171">
        <f t="shared" ca="1" si="11"/>
        <v>0</v>
      </c>
      <c r="K34" s="171">
        <f t="shared" ca="1" si="11"/>
        <v>0</v>
      </c>
      <c r="L34" s="171">
        <f t="shared" ca="1" si="11"/>
        <v>0</v>
      </c>
      <c r="M34" s="171">
        <f t="shared" ca="1" si="11"/>
        <v>0</v>
      </c>
      <c r="N34" s="171">
        <f t="shared" ca="1" si="11"/>
        <v>0</v>
      </c>
      <c r="O34" s="171">
        <f t="shared" ca="1" si="11"/>
        <v>0</v>
      </c>
      <c r="P34" s="171">
        <f t="shared" ca="1" si="11"/>
        <v>0</v>
      </c>
      <c r="Q34" s="171">
        <f t="shared" ca="1" si="11"/>
        <v>0</v>
      </c>
      <c r="R34" s="171">
        <f t="shared" ca="1" si="11"/>
        <v>0</v>
      </c>
      <c r="S34" s="171">
        <f t="shared" ca="1" si="11"/>
        <v>0</v>
      </c>
      <c r="T34" s="171">
        <f t="shared" ca="1" si="11"/>
        <v>0</v>
      </c>
      <c r="U34" s="171">
        <f t="shared" ca="1" si="11"/>
        <v>0</v>
      </c>
      <c r="V34" s="171">
        <f t="shared" ca="1" si="11"/>
        <v>0</v>
      </c>
      <c r="W34" s="171">
        <f t="shared" ca="1" si="11"/>
        <v>0</v>
      </c>
      <c r="X34" s="171">
        <f t="shared" ca="1" si="11"/>
        <v>0</v>
      </c>
      <c r="Y34" s="171">
        <f t="shared" ca="1" si="11"/>
        <v>0</v>
      </c>
      <c r="Z34" s="171">
        <f t="shared" ca="1" si="11"/>
        <v>0</v>
      </c>
      <c r="AA34" s="171">
        <f t="shared" ca="1" si="11"/>
        <v>0</v>
      </c>
      <c r="AB34" s="171">
        <f t="shared" ca="1" si="11"/>
        <v>0</v>
      </c>
      <c r="AC34" s="171">
        <f t="shared" ca="1" si="11"/>
        <v>0</v>
      </c>
      <c r="AD34" s="171">
        <f t="shared" ca="1" si="11"/>
        <v>0</v>
      </c>
      <c r="AE34" s="171">
        <f t="shared" ca="1" si="11"/>
        <v>0</v>
      </c>
      <c r="AF34" s="171">
        <f t="shared" ca="1" si="11"/>
        <v>0</v>
      </c>
      <c r="AG34" s="171">
        <f t="shared" ca="1" si="11"/>
        <v>0</v>
      </c>
      <c r="AH34" s="171">
        <f t="shared" ca="1" si="11"/>
        <v>0</v>
      </c>
      <c r="AI34" s="171">
        <f t="shared" ca="1" si="11"/>
        <v>0</v>
      </c>
      <c r="AJ34" s="171">
        <f t="shared" ca="1" si="11"/>
        <v>0</v>
      </c>
      <c r="AM34" s="407">
        <f>ROUND(SUM(AN17)-SUM(AN7,AN21),0)</f>
        <v>0</v>
      </c>
      <c r="AN34" s="419" t="str">
        <f t="shared" si="3"/>
        <v>F.</v>
      </c>
      <c r="AO34" s="252"/>
    </row>
    <row r="35" spans="2:41" s="62" customFormat="1" ht="12.75">
      <c r="B35" s="67" t="s">
        <v>320</v>
      </c>
      <c r="C35" s="483" t="str">
        <f>IF(Kalba="EN",Data2!C60,Data2!B60)</f>
        <v>Finansavimas, iš viso</v>
      </c>
      <c r="D35" s="171">
        <f ca="1">SUM(D36,D41,D44)</f>
        <v>0</v>
      </c>
      <c r="E35" s="171">
        <f t="shared" ref="E35:AJ35" ca="1" si="12">SUM(E36,E41,E44)</f>
        <v>0</v>
      </c>
      <c r="F35" s="171">
        <f t="shared" ca="1" si="12"/>
        <v>0</v>
      </c>
      <c r="G35" s="171">
        <f t="shared" ca="1" si="12"/>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c r="AM35" s="407">
        <f>SUM(AN36,AN41,AN44)</f>
        <v>0</v>
      </c>
      <c r="AN35" s="419" t="str">
        <f t="shared" si="3"/>
        <v xml:space="preserve">G. </v>
      </c>
      <c r="AO35" s="252"/>
    </row>
    <row r="36" spans="2:41" s="62" customFormat="1" ht="12.75" hidden="1">
      <c r="B36" s="67" t="s">
        <v>32</v>
      </c>
      <c r="C36" s="483" t="str">
        <f>IF(Kalba="EN",Data2!C61,Data2!B61)</f>
        <v>Prašomas finansavimas</v>
      </c>
      <c r="D36" s="171">
        <f ca="1">ROUND(SUM(D37:D40),0)</f>
        <v>0</v>
      </c>
      <c r="E36" s="171">
        <f ca="1">ROUND(SUM(E37:E40),0)</f>
        <v>0</v>
      </c>
      <c r="F36" s="171">
        <f t="shared" ref="F36:AJ36" ca="1" si="13">ROUND(SUM(F37:F40),0)</f>
        <v>0</v>
      </c>
      <c r="G36" s="171">
        <f t="shared" ca="1" si="13"/>
        <v>0</v>
      </c>
      <c r="H36" s="171">
        <f t="shared" ca="1" si="13"/>
        <v>0</v>
      </c>
      <c r="I36" s="171">
        <f t="shared" ca="1" si="13"/>
        <v>0</v>
      </c>
      <c r="J36" s="171">
        <f t="shared" ca="1" si="13"/>
        <v>0</v>
      </c>
      <c r="K36" s="171">
        <f t="shared" ca="1" si="13"/>
        <v>0</v>
      </c>
      <c r="L36" s="171">
        <f t="shared" ca="1" si="13"/>
        <v>0</v>
      </c>
      <c r="M36" s="171">
        <f t="shared" ca="1" si="13"/>
        <v>0</v>
      </c>
      <c r="N36" s="171">
        <f t="shared" ca="1" si="13"/>
        <v>0</v>
      </c>
      <c r="O36" s="171">
        <f t="shared" ca="1" si="13"/>
        <v>0</v>
      </c>
      <c r="P36" s="171">
        <f t="shared" ca="1" si="13"/>
        <v>0</v>
      </c>
      <c r="Q36" s="171">
        <f t="shared" ca="1" si="13"/>
        <v>0</v>
      </c>
      <c r="R36" s="171">
        <f t="shared" ca="1" si="13"/>
        <v>0</v>
      </c>
      <c r="S36" s="171">
        <f t="shared" ca="1" si="13"/>
        <v>0</v>
      </c>
      <c r="T36" s="171">
        <f t="shared" ca="1" si="13"/>
        <v>0</v>
      </c>
      <c r="U36" s="171">
        <f t="shared" ca="1" si="13"/>
        <v>0</v>
      </c>
      <c r="V36" s="171">
        <f t="shared" ca="1" si="13"/>
        <v>0</v>
      </c>
      <c r="W36" s="171">
        <f t="shared" ca="1" si="13"/>
        <v>0</v>
      </c>
      <c r="X36" s="171">
        <f t="shared" ca="1" si="13"/>
        <v>0</v>
      </c>
      <c r="Y36" s="171">
        <f t="shared" ca="1" si="13"/>
        <v>0</v>
      </c>
      <c r="Z36" s="171">
        <f t="shared" ca="1" si="13"/>
        <v>0</v>
      </c>
      <c r="AA36" s="171">
        <f t="shared" ca="1" si="13"/>
        <v>0</v>
      </c>
      <c r="AB36" s="171">
        <f t="shared" ca="1" si="13"/>
        <v>0</v>
      </c>
      <c r="AC36" s="171">
        <f t="shared" ca="1" si="13"/>
        <v>0</v>
      </c>
      <c r="AD36" s="171">
        <f t="shared" ca="1" si="13"/>
        <v>0</v>
      </c>
      <c r="AE36" s="171">
        <f t="shared" ca="1" si="13"/>
        <v>0</v>
      </c>
      <c r="AF36" s="171">
        <f t="shared" ca="1" si="13"/>
        <v>0</v>
      </c>
      <c r="AG36" s="171">
        <f t="shared" ca="1" si="13"/>
        <v>0</v>
      </c>
      <c r="AH36" s="171">
        <f t="shared" ca="1" si="13"/>
        <v>0</v>
      </c>
      <c r="AI36" s="171">
        <f t="shared" ca="1" si="13"/>
        <v>0</v>
      </c>
      <c r="AJ36" s="171">
        <f t="shared" ca="1" si="13"/>
        <v>0</v>
      </c>
      <c r="AM36" s="407">
        <f ca="1">ROUND(SUM(AM37:AM40),0)</f>
        <v>0</v>
      </c>
      <c r="AN36" s="419" t="str">
        <f t="shared" si="3"/>
        <v>G.1.</v>
      </c>
      <c r="AO36" s="252"/>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416">
        <f ca="1">F37+NPV(SDN,G37:INDEX(G37:AJ37,PAL))</f>
        <v>0</v>
      </c>
      <c r="AN37" s="419" t="str">
        <f t="shared" si="3"/>
        <v>G.1.1.</v>
      </c>
      <c r="AO37" s="250"/>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416">
        <f ca="1">F38+NPV(SDN,G38:INDEX(G38:AJ38,PAL))</f>
        <v>0</v>
      </c>
      <c r="AN38" s="419" t="str">
        <f t="shared" si="3"/>
        <v>G.1.2.</v>
      </c>
      <c r="AO38" s="250"/>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416">
        <f ca="1">F39+NPV(SDN,G39:INDEX(G39:AJ39,PAL))</f>
        <v>0</v>
      </c>
      <c r="AN39" s="419" t="str">
        <f t="shared" si="3"/>
        <v>G.1.3.</v>
      </c>
      <c r="AO39" s="250"/>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416">
        <f ca="1">F40+NPV(SDN,G40:INDEX(G40:AJ40,PAL))</f>
        <v>0</v>
      </c>
      <c r="AN40" s="419" t="str">
        <f t="shared" si="3"/>
        <v>G.1.4.</v>
      </c>
      <c r="AO40" s="250"/>
    </row>
    <row r="41" spans="2:41" s="62" customFormat="1" ht="12.75" hidden="1">
      <c r="B41" s="67" t="s">
        <v>41</v>
      </c>
      <c r="C41" s="483" t="str">
        <f>IF(Kalba="EN",Data2!C66,Data2!B66)</f>
        <v>Nuosavos lėšos</v>
      </c>
      <c r="D41" s="171">
        <f ca="1">ROUND(SUM(D42:D43),0)</f>
        <v>0</v>
      </c>
      <c r="E41" s="171">
        <f ca="1">ROUND(SUM(E42:E43),0)</f>
        <v>0</v>
      </c>
      <c r="F41" s="171">
        <f t="shared" ref="F41:AJ41" ca="1" si="14">ROUND(SUM(F42:F43),0)</f>
        <v>0</v>
      </c>
      <c r="G41" s="171">
        <f t="shared" ca="1" si="14"/>
        <v>0</v>
      </c>
      <c r="H41" s="171">
        <f t="shared" ca="1" si="14"/>
        <v>0</v>
      </c>
      <c r="I41" s="171">
        <f t="shared" ca="1" si="14"/>
        <v>0</v>
      </c>
      <c r="J41" s="171">
        <f t="shared" ca="1" si="14"/>
        <v>0</v>
      </c>
      <c r="K41" s="171">
        <f t="shared" ca="1" si="14"/>
        <v>0</v>
      </c>
      <c r="L41" s="171">
        <f t="shared" ca="1" si="14"/>
        <v>0</v>
      </c>
      <c r="M41" s="171">
        <f t="shared" ca="1" si="14"/>
        <v>0</v>
      </c>
      <c r="N41" s="171">
        <f t="shared" ca="1" si="14"/>
        <v>0</v>
      </c>
      <c r="O41" s="171">
        <f t="shared" ca="1" si="14"/>
        <v>0</v>
      </c>
      <c r="P41" s="171">
        <f t="shared" ca="1" si="14"/>
        <v>0</v>
      </c>
      <c r="Q41" s="171">
        <f t="shared" ca="1" si="14"/>
        <v>0</v>
      </c>
      <c r="R41" s="171">
        <f t="shared" ca="1" si="14"/>
        <v>0</v>
      </c>
      <c r="S41" s="171">
        <f t="shared" ca="1" si="14"/>
        <v>0</v>
      </c>
      <c r="T41" s="171">
        <f t="shared" ca="1" si="14"/>
        <v>0</v>
      </c>
      <c r="U41" s="171">
        <f t="shared" ca="1" si="14"/>
        <v>0</v>
      </c>
      <c r="V41" s="171">
        <f t="shared" ca="1" si="14"/>
        <v>0</v>
      </c>
      <c r="W41" s="171">
        <f t="shared" ca="1" si="14"/>
        <v>0</v>
      </c>
      <c r="X41" s="171">
        <f t="shared" ca="1" si="14"/>
        <v>0</v>
      </c>
      <c r="Y41" s="171">
        <f t="shared" ca="1" si="14"/>
        <v>0</v>
      </c>
      <c r="Z41" s="171">
        <f t="shared" ca="1" si="14"/>
        <v>0</v>
      </c>
      <c r="AA41" s="171">
        <f t="shared" ca="1" si="14"/>
        <v>0</v>
      </c>
      <c r="AB41" s="171">
        <f t="shared" ca="1" si="14"/>
        <v>0</v>
      </c>
      <c r="AC41" s="171">
        <f t="shared" ca="1" si="14"/>
        <v>0</v>
      </c>
      <c r="AD41" s="171">
        <f t="shared" ca="1" si="14"/>
        <v>0</v>
      </c>
      <c r="AE41" s="171">
        <f t="shared" ca="1" si="14"/>
        <v>0</v>
      </c>
      <c r="AF41" s="171">
        <f t="shared" ca="1" si="14"/>
        <v>0</v>
      </c>
      <c r="AG41" s="171">
        <f t="shared" ca="1" si="14"/>
        <v>0</v>
      </c>
      <c r="AH41" s="171">
        <f t="shared" ca="1" si="14"/>
        <v>0</v>
      </c>
      <c r="AI41" s="171">
        <f t="shared" ca="1" si="14"/>
        <v>0</v>
      </c>
      <c r="AJ41" s="171">
        <f t="shared" ca="1" si="14"/>
        <v>0</v>
      </c>
      <c r="AM41" s="407">
        <f ca="1">ROUND(SUM(AM42:AM43),0)</f>
        <v>0</v>
      </c>
      <c r="AN41" s="419" t="str">
        <f t="shared" si="3"/>
        <v>G.2.</v>
      </c>
      <c r="AO41" s="252"/>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416">
        <f ca="1">F42+NPV(SDN,G42:INDEX(G42:AJ42,PAL))</f>
        <v>0</v>
      </c>
      <c r="AN42" s="419" t="str">
        <f t="shared" si="3"/>
        <v>G.2.1.</v>
      </c>
      <c r="AO42" s="250"/>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416">
        <f ca="1">F43+NPV(SDN,G43:INDEX(G43:AJ43,PAL))</f>
        <v>0</v>
      </c>
      <c r="AN43" s="419" t="str">
        <f t="shared" si="3"/>
        <v>G.2.2.</v>
      </c>
      <c r="AO43" s="250"/>
    </row>
    <row r="44" spans="2:41" s="62" customFormat="1" ht="12.75" hidden="1">
      <c r="B44" s="67" t="s">
        <v>44</v>
      </c>
      <c r="C44" s="483" t="str">
        <f>IF(Kalba="EN",Data2!C69,Data2!B69)</f>
        <v>Paskolos</v>
      </c>
      <c r="D44" s="171">
        <f ca="1">ROUND(SUM(D45)-SUM(D46),0)</f>
        <v>0</v>
      </c>
      <c r="E44" s="171">
        <f ca="1">ROUND(SUM(E45)-SUM(E46),0)</f>
        <v>0</v>
      </c>
      <c r="F44" s="171">
        <f t="shared" ref="F44:AJ44" ca="1" si="15">ROUND(SUM(F45)-SUM(F46),0)</f>
        <v>0</v>
      </c>
      <c r="G44" s="171">
        <f t="shared" ca="1" si="15"/>
        <v>0</v>
      </c>
      <c r="H44" s="171">
        <f t="shared" ca="1" si="15"/>
        <v>0</v>
      </c>
      <c r="I44" s="171">
        <f t="shared" ca="1" si="15"/>
        <v>0</v>
      </c>
      <c r="J44" s="171">
        <f t="shared" ca="1" si="15"/>
        <v>0</v>
      </c>
      <c r="K44" s="171">
        <f t="shared" ca="1" si="15"/>
        <v>0</v>
      </c>
      <c r="L44" s="171">
        <f t="shared" ca="1" si="15"/>
        <v>0</v>
      </c>
      <c r="M44" s="171">
        <f t="shared" ca="1" si="15"/>
        <v>0</v>
      </c>
      <c r="N44" s="171">
        <f t="shared" ca="1" si="15"/>
        <v>0</v>
      </c>
      <c r="O44" s="171">
        <f t="shared" ca="1" si="15"/>
        <v>0</v>
      </c>
      <c r="P44" s="171">
        <f t="shared" ca="1" si="15"/>
        <v>0</v>
      </c>
      <c r="Q44" s="171">
        <f t="shared" ca="1" si="15"/>
        <v>0</v>
      </c>
      <c r="R44" s="171">
        <f t="shared" ca="1" si="15"/>
        <v>0</v>
      </c>
      <c r="S44" s="171">
        <f t="shared" ca="1" si="15"/>
        <v>0</v>
      </c>
      <c r="T44" s="171">
        <f t="shared" ca="1" si="15"/>
        <v>0</v>
      </c>
      <c r="U44" s="171">
        <f t="shared" ca="1" si="15"/>
        <v>0</v>
      </c>
      <c r="V44" s="171">
        <f t="shared" ca="1" si="15"/>
        <v>0</v>
      </c>
      <c r="W44" s="171">
        <f t="shared" ca="1" si="15"/>
        <v>0</v>
      </c>
      <c r="X44" s="171">
        <f t="shared" ca="1" si="15"/>
        <v>0</v>
      </c>
      <c r="Y44" s="171">
        <f t="shared" ca="1" si="15"/>
        <v>0</v>
      </c>
      <c r="Z44" s="171">
        <f t="shared" ca="1" si="15"/>
        <v>0</v>
      </c>
      <c r="AA44" s="171">
        <f t="shared" ca="1" si="15"/>
        <v>0</v>
      </c>
      <c r="AB44" s="171">
        <f t="shared" ca="1" si="15"/>
        <v>0</v>
      </c>
      <c r="AC44" s="171">
        <f t="shared" ca="1" si="15"/>
        <v>0</v>
      </c>
      <c r="AD44" s="171">
        <f t="shared" ca="1" si="15"/>
        <v>0</v>
      </c>
      <c r="AE44" s="171">
        <f t="shared" ca="1" si="15"/>
        <v>0</v>
      </c>
      <c r="AF44" s="171">
        <f t="shared" ca="1" si="15"/>
        <v>0</v>
      </c>
      <c r="AG44" s="171">
        <f t="shared" ca="1" si="15"/>
        <v>0</v>
      </c>
      <c r="AH44" s="171">
        <f t="shared" ca="1" si="15"/>
        <v>0</v>
      </c>
      <c r="AI44" s="171">
        <f t="shared" ca="1" si="15"/>
        <v>0</v>
      </c>
      <c r="AJ44" s="171">
        <f t="shared" ca="1" si="15"/>
        <v>0</v>
      </c>
      <c r="AM44" s="407">
        <f ca="1">ROUND(SUM(AM45)-SUM(AM46),0)</f>
        <v>0</v>
      </c>
      <c r="AN44" s="419" t="str">
        <f t="shared" si="3"/>
        <v>G.3.</v>
      </c>
      <c r="AO44" s="252"/>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416">
        <f ca="1">F45+NPV(SDN,G45:INDEX(G45:AJ45,PAL))</f>
        <v>0</v>
      </c>
      <c r="AN45" s="419" t="str">
        <f t="shared" si="3"/>
        <v>G.3.1.</v>
      </c>
      <c r="AO45" s="250"/>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416">
        <f ca="1">F46+NPV(SDN,G46:INDEX(G46:AJ46,PAL))</f>
        <v>0</v>
      </c>
      <c r="AN46" s="419" t="str">
        <f t="shared" si="3"/>
        <v>G.3.2.</v>
      </c>
      <c r="AO46" s="250"/>
    </row>
    <row r="47" spans="2:41" s="62" customFormat="1" ht="12.75">
      <c r="B47" s="67" t="s">
        <v>49</v>
      </c>
      <c r="C47" s="483" t="str">
        <f>IF(Kalba="EN",Data2!C72,Data2!B72)</f>
        <v>Socialinio ekonominio (SE) poveikio finansinė išraiška</v>
      </c>
      <c r="D47" s="171">
        <f t="shared" ref="D47:AJ47" ca="1" si="16">SUM(D48)-SUM(D56)</f>
        <v>0</v>
      </c>
      <c r="E47" s="171">
        <f t="shared" ca="1" si="16"/>
        <v>0</v>
      </c>
      <c r="F47" s="171">
        <f t="shared" ca="1" si="16"/>
        <v>0</v>
      </c>
      <c r="G47" s="171">
        <f t="shared" ca="1" si="16"/>
        <v>0</v>
      </c>
      <c r="H47" s="171">
        <f t="shared" ca="1" si="16"/>
        <v>0</v>
      </c>
      <c r="I47" s="171">
        <f t="shared" ca="1" si="16"/>
        <v>0</v>
      </c>
      <c r="J47" s="171">
        <f t="shared" ca="1" si="16"/>
        <v>0</v>
      </c>
      <c r="K47" s="171">
        <f t="shared" ca="1" si="16"/>
        <v>0</v>
      </c>
      <c r="L47" s="171">
        <f t="shared" ca="1" si="16"/>
        <v>0</v>
      </c>
      <c r="M47" s="171">
        <f t="shared" ca="1" si="16"/>
        <v>0</v>
      </c>
      <c r="N47" s="171">
        <f t="shared" ca="1" si="16"/>
        <v>0</v>
      </c>
      <c r="O47" s="171">
        <f t="shared" ca="1" si="16"/>
        <v>0</v>
      </c>
      <c r="P47" s="171">
        <f t="shared" ca="1" si="16"/>
        <v>0</v>
      </c>
      <c r="Q47" s="171">
        <f t="shared" ca="1" si="16"/>
        <v>0</v>
      </c>
      <c r="R47" s="171">
        <f t="shared" ca="1" si="16"/>
        <v>0</v>
      </c>
      <c r="S47" s="171">
        <f t="shared" ca="1" si="16"/>
        <v>0</v>
      </c>
      <c r="T47" s="171">
        <f t="shared" ca="1" si="16"/>
        <v>0</v>
      </c>
      <c r="U47" s="171">
        <f t="shared" ca="1" si="16"/>
        <v>0</v>
      </c>
      <c r="V47" s="171">
        <f t="shared" ca="1" si="16"/>
        <v>0</v>
      </c>
      <c r="W47" s="171">
        <f t="shared" ca="1" si="16"/>
        <v>0</v>
      </c>
      <c r="X47" s="171">
        <f t="shared" ca="1" si="16"/>
        <v>0</v>
      </c>
      <c r="Y47" s="171">
        <f t="shared" ca="1" si="16"/>
        <v>0</v>
      </c>
      <c r="Z47" s="171">
        <f t="shared" ca="1" si="16"/>
        <v>0</v>
      </c>
      <c r="AA47" s="171">
        <f t="shared" ca="1" si="16"/>
        <v>0</v>
      </c>
      <c r="AB47" s="171">
        <f t="shared" ca="1" si="16"/>
        <v>0</v>
      </c>
      <c r="AC47" s="171">
        <f t="shared" ca="1" si="16"/>
        <v>0</v>
      </c>
      <c r="AD47" s="171">
        <f t="shared" ca="1" si="16"/>
        <v>0</v>
      </c>
      <c r="AE47" s="171">
        <f t="shared" ca="1" si="16"/>
        <v>0</v>
      </c>
      <c r="AF47" s="171">
        <f t="shared" ca="1" si="16"/>
        <v>0</v>
      </c>
      <c r="AG47" s="171">
        <f t="shared" ca="1" si="16"/>
        <v>0</v>
      </c>
      <c r="AH47" s="171">
        <f t="shared" ca="1" si="16"/>
        <v>0</v>
      </c>
      <c r="AI47" s="171">
        <f t="shared" ca="1" si="16"/>
        <v>0</v>
      </c>
      <c r="AJ47" s="171">
        <f t="shared" ca="1" si="16"/>
        <v>0</v>
      </c>
      <c r="AM47" s="407">
        <f ca="1">SUM(AM48)-SUM(AM56)</f>
        <v>0</v>
      </c>
      <c r="AN47" s="419" t="str">
        <f t="shared" si="3"/>
        <v>H.</v>
      </c>
      <c r="AO47" s="418">
        <v>1</v>
      </c>
    </row>
    <row r="48" spans="2:41" s="62" customFormat="1" ht="12.75" hidden="1">
      <c r="B48" s="67" t="s">
        <v>50</v>
      </c>
      <c r="C48" s="483" t="str">
        <f>IF(Kalba="EN",Data2!C73,Data2!B73)</f>
        <v>SE nauda</v>
      </c>
      <c r="D48" s="171">
        <f t="shared" ref="D48:AJ48" ca="1" si="17">ROUND(SUM(D49:D55),0)</f>
        <v>0</v>
      </c>
      <c r="E48" s="171">
        <f t="shared" ca="1" si="17"/>
        <v>0</v>
      </c>
      <c r="F48" s="171">
        <f t="shared" ca="1" si="17"/>
        <v>0</v>
      </c>
      <c r="G48" s="171">
        <f t="shared" ca="1" si="17"/>
        <v>0</v>
      </c>
      <c r="H48" s="171">
        <f t="shared" ca="1" si="17"/>
        <v>0</v>
      </c>
      <c r="I48" s="171">
        <f t="shared" ca="1" si="17"/>
        <v>0</v>
      </c>
      <c r="J48" s="171">
        <f t="shared" ca="1" si="17"/>
        <v>0</v>
      </c>
      <c r="K48" s="171">
        <f t="shared" ca="1" si="17"/>
        <v>0</v>
      </c>
      <c r="L48" s="171">
        <f t="shared" ca="1" si="17"/>
        <v>0</v>
      </c>
      <c r="M48" s="171">
        <f t="shared" ca="1" si="17"/>
        <v>0</v>
      </c>
      <c r="N48" s="171">
        <f t="shared" ca="1" si="17"/>
        <v>0</v>
      </c>
      <c r="O48" s="171">
        <f t="shared" ca="1" si="17"/>
        <v>0</v>
      </c>
      <c r="P48" s="171">
        <f t="shared" ca="1" si="17"/>
        <v>0</v>
      </c>
      <c r="Q48" s="171">
        <f t="shared" ca="1" si="17"/>
        <v>0</v>
      </c>
      <c r="R48" s="171">
        <f t="shared" ca="1" si="17"/>
        <v>0</v>
      </c>
      <c r="S48" s="171">
        <f t="shared" ca="1" si="17"/>
        <v>0</v>
      </c>
      <c r="T48" s="171">
        <f t="shared" ca="1" si="17"/>
        <v>0</v>
      </c>
      <c r="U48" s="171">
        <f t="shared" ca="1" si="17"/>
        <v>0</v>
      </c>
      <c r="V48" s="171">
        <f t="shared" ca="1" si="17"/>
        <v>0</v>
      </c>
      <c r="W48" s="171">
        <f t="shared" ca="1" si="17"/>
        <v>0</v>
      </c>
      <c r="X48" s="171">
        <f t="shared" ca="1" si="17"/>
        <v>0</v>
      </c>
      <c r="Y48" s="171">
        <f t="shared" ca="1" si="17"/>
        <v>0</v>
      </c>
      <c r="Z48" s="171">
        <f t="shared" ca="1" si="17"/>
        <v>0</v>
      </c>
      <c r="AA48" s="171">
        <f t="shared" ca="1" si="17"/>
        <v>0</v>
      </c>
      <c r="AB48" s="171">
        <f t="shared" ca="1" si="17"/>
        <v>0</v>
      </c>
      <c r="AC48" s="171">
        <f t="shared" ca="1" si="17"/>
        <v>0</v>
      </c>
      <c r="AD48" s="171">
        <f t="shared" ca="1" si="17"/>
        <v>0</v>
      </c>
      <c r="AE48" s="171">
        <f t="shared" ca="1" si="17"/>
        <v>0</v>
      </c>
      <c r="AF48" s="171">
        <f t="shared" ca="1" si="17"/>
        <v>0</v>
      </c>
      <c r="AG48" s="171">
        <f t="shared" ca="1" si="17"/>
        <v>0</v>
      </c>
      <c r="AH48" s="171">
        <f t="shared" ca="1" si="17"/>
        <v>0</v>
      </c>
      <c r="AI48" s="171">
        <f t="shared" ca="1" si="17"/>
        <v>0</v>
      </c>
      <c r="AJ48" s="171">
        <f t="shared" ca="1" si="17"/>
        <v>0</v>
      </c>
      <c r="AM48" s="407">
        <f ca="1">ROUND(SUM(AM49:AM55),0)</f>
        <v>0</v>
      </c>
      <c r="AN48" s="419" t="str">
        <f t="shared" si="3"/>
        <v>H.1.</v>
      </c>
      <c r="AO48" s="252"/>
    </row>
    <row r="49" spans="2:41" s="3" customFormat="1" ht="12.75" hidden="1">
      <c r="B49" s="65" t="s">
        <v>51</v>
      </c>
      <c r="C49" s="485" t="str">
        <f>IF(Kalba="EN",Data2!C$75,Data2!B$75)</f>
        <v>bendra SE naudos komponеntų finansinė išraiška</v>
      </c>
      <c r="D49" s="170">
        <f ca="1">F49+NPV(SDN,G49:INDEX(G49:AJ49,PAL))</f>
        <v>0</v>
      </c>
      <c r="E49" s="170">
        <f t="shared" ref="E49:E55" ca="1" si="18">SUMIF($F$5:$AJ$5,"&lt;="&amp;PAL,$F49:$AJ49)</f>
        <v>0</v>
      </c>
      <c r="F49" s="170">
        <f ca="1">'4'!F49 * $AO49</f>
        <v>0</v>
      </c>
      <c r="G49" s="170">
        <f ca="1">'4'!G49 * $AO49</f>
        <v>0</v>
      </c>
      <c r="H49" s="170">
        <f ca="1">'4'!H49 * $AO49</f>
        <v>0</v>
      </c>
      <c r="I49" s="170">
        <f ca="1">'4'!I49 * $AO49</f>
        <v>0</v>
      </c>
      <c r="J49" s="170">
        <f ca="1">'4'!J49 * $AO49</f>
        <v>0</v>
      </c>
      <c r="K49" s="170">
        <f ca="1">'4'!K49 * $AO49</f>
        <v>0</v>
      </c>
      <c r="L49" s="170">
        <f ca="1">'4'!L49 * $AO49</f>
        <v>0</v>
      </c>
      <c r="M49" s="170">
        <f ca="1">'4'!M49 * $AO49</f>
        <v>0</v>
      </c>
      <c r="N49" s="170">
        <f ca="1">'4'!N49 * $AO49</f>
        <v>0</v>
      </c>
      <c r="O49" s="170">
        <f ca="1">'4'!O49 * $AO49</f>
        <v>0</v>
      </c>
      <c r="P49" s="170">
        <f ca="1">'4'!P49 * $AO49</f>
        <v>0</v>
      </c>
      <c r="Q49" s="170">
        <f ca="1">'4'!Q49 * $AO49</f>
        <v>0</v>
      </c>
      <c r="R49" s="170">
        <f ca="1">'4'!R49 * $AO49</f>
        <v>0</v>
      </c>
      <c r="S49" s="170">
        <f ca="1">'4'!S49 * $AO49</f>
        <v>0</v>
      </c>
      <c r="T49" s="170">
        <f ca="1">'4'!T49 * $AO49</f>
        <v>0</v>
      </c>
      <c r="U49" s="170">
        <f ca="1">'4'!U49 * $AO49</f>
        <v>0</v>
      </c>
      <c r="V49" s="170">
        <f ca="1">'4'!V49 * $AO49</f>
        <v>0</v>
      </c>
      <c r="W49" s="170">
        <f ca="1">'4'!W49 * $AO49</f>
        <v>0</v>
      </c>
      <c r="X49" s="170">
        <f ca="1">'4'!X49 * $AO49</f>
        <v>0</v>
      </c>
      <c r="Y49" s="170">
        <f ca="1">'4'!Y49 * $AO49</f>
        <v>0</v>
      </c>
      <c r="Z49" s="170">
        <f ca="1">'4'!Z49 * $AO49</f>
        <v>0</v>
      </c>
      <c r="AA49" s="170">
        <f ca="1">'4'!AA49 * $AO49</f>
        <v>0</v>
      </c>
      <c r="AB49" s="170">
        <f ca="1">'4'!AB49 * $AO49</f>
        <v>0</v>
      </c>
      <c r="AC49" s="170">
        <f ca="1">'4'!AC49 * $AO49</f>
        <v>0</v>
      </c>
      <c r="AD49" s="170">
        <f ca="1">'4'!AD49 * $AO49</f>
        <v>0</v>
      </c>
      <c r="AE49" s="170">
        <f ca="1">'4'!AE49 * $AO49</f>
        <v>0</v>
      </c>
      <c r="AF49" s="170">
        <f ca="1">'4'!AF49 * $AO49</f>
        <v>0</v>
      </c>
      <c r="AG49" s="170">
        <f ca="1">'4'!AG49 * $AO49</f>
        <v>0</v>
      </c>
      <c r="AH49" s="170">
        <f ca="1">'4'!AH49 * $AO49</f>
        <v>0</v>
      </c>
      <c r="AI49" s="170">
        <f ca="1">'4'!AI49 * $AO49</f>
        <v>0</v>
      </c>
      <c r="AJ49" s="170">
        <f ca="1">'4'!AJ49 * $AO49</f>
        <v>0</v>
      </c>
      <c r="AM49" s="416">
        <f ca="1">F49+NPV(SDN,G49:INDEX(G49:AJ49,PAL))</f>
        <v>0</v>
      </c>
      <c r="AN49" s="419" t="str">
        <f t="shared" si="3"/>
        <v>H.1.1.</v>
      </c>
      <c r="AO49" s="420">
        <f>AO$47</f>
        <v>1</v>
      </c>
    </row>
    <row r="50" spans="2:41" s="3" customFormat="1" ht="12.75" hidden="1">
      <c r="B50" s="65" t="s">
        <v>52</v>
      </c>
      <c r="C50" s="485" t="str">
        <f>IF(Kalba="EN",Data2!C$75,Data2!B$75)</f>
        <v>bendra SE naudos komponеntų finansinė išraiška</v>
      </c>
      <c r="D50" s="170">
        <f ca="1">F50+NPV(SDN,G50:INDEX(G50:AJ50,PAL))</f>
        <v>0</v>
      </c>
      <c r="E50" s="170">
        <f t="shared" ca="1" si="18"/>
        <v>0</v>
      </c>
      <c r="F50" s="170">
        <f ca="1">'4'!F50 * $AO50</f>
        <v>0</v>
      </c>
      <c r="G50" s="170">
        <f ca="1">'4'!G50 * $AO50</f>
        <v>0</v>
      </c>
      <c r="H50" s="170">
        <f ca="1">'4'!H50 * $AO50</f>
        <v>0</v>
      </c>
      <c r="I50" s="170">
        <f ca="1">'4'!I50 * $AO50</f>
        <v>0</v>
      </c>
      <c r="J50" s="170">
        <f ca="1">'4'!J50 * $AO50</f>
        <v>0</v>
      </c>
      <c r="K50" s="170">
        <f ca="1">'4'!K50 * $AO50</f>
        <v>0</v>
      </c>
      <c r="L50" s="170">
        <f ca="1">'4'!L50 * $AO50</f>
        <v>0</v>
      </c>
      <c r="M50" s="170">
        <f ca="1">'4'!M50 * $AO50</f>
        <v>0</v>
      </c>
      <c r="N50" s="170">
        <f ca="1">'4'!N50 * $AO50</f>
        <v>0</v>
      </c>
      <c r="O50" s="170">
        <f ca="1">'4'!O50 * $AO50</f>
        <v>0</v>
      </c>
      <c r="P50" s="170">
        <f ca="1">'4'!P50 * $AO50</f>
        <v>0</v>
      </c>
      <c r="Q50" s="170">
        <f ca="1">'4'!Q50 * $AO50</f>
        <v>0</v>
      </c>
      <c r="R50" s="170">
        <f ca="1">'4'!R50 * $AO50</f>
        <v>0</v>
      </c>
      <c r="S50" s="170">
        <f ca="1">'4'!S50 * $AO50</f>
        <v>0</v>
      </c>
      <c r="T50" s="170">
        <f ca="1">'4'!T50 * $AO50</f>
        <v>0</v>
      </c>
      <c r="U50" s="170">
        <f ca="1">'4'!U50 * $AO50</f>
        <v>0</v>
      </c>
      <c r="V50" s="170">
        <f ca="1">'4'!V50 * $AO50</f>
        <v>0</v>
      </c>
      <c r="W50" s="170">
        <f ca="1">'4'!W50 * $AO50</f>
        <v>0</v>
      </c>
      <c r="X50" s="170">
        <f ca="1">'4'!X50 * $AO50</f>
        <v>0</v>
      </c>
      <c r="Y50" s="170">
        <f ca="1">'4'!Y50 * $AO50</f>
        <v>0</v>
      </c>
      <c r="Z50" s="170">
        <f ca="1">'4'!Z50 * $AO50</f>
        <v>0</v>
      </c>
      <c r="AA50" s="170">
        <f ca="1">'4'!AA50 * $AO50</f>
        <v>0</v>
      </c>
      <c r="AB50" s="170">
        <f ca="1">'4'!AB50 * $AO50</f>
        <v>0</v>
      </c>
      <c r="AC50" s="170">
        <f ca="1">'4'!AC50 * $AO50</f>
        <v>0</v>
      </c>
      <c r="AD50" s="170">
        <f ca="1">'4'!AD50 * $AO50</f>
        <v>0</v>
      </c>
      <c r="AE50" s="170">
        <f ca="1">'4'!AE50 * $AO50</f>
        <v>0</v>
      </c>
      <c r="AF50" s="170">
        <f ca="1">'4'!AF50 * $AO50</f>
        <v>0</v>
      </c>
      <c r="AG50" s="170">
        <f ca="1">'4'!AG50 * $AO50</f>
        <v>0</v>
      </c>
      <c r="AH50" s="170">
        <f ca="1">'4'!AH50 * $AO50</f>
        <v>0</v>
      </c>
      <c r="AI50" s="170">
        <f ca="1">'4'!AI50 * $AO50</f>
        <v>0</v>
      </c>
      <c r="AJ50" s="170">
        <f ca="1">'4'!AJ50 * $AO50</f>
        <v>0</v>
      </c>
      <c r="AM50" s="416">
        <f ca="1">F50+NPV(SDN,G50:INDEX(G50:AJ50,PAL))</f>
        <v>0</v>
      </c>
      <c r="AN50" s="419" t="str">
        <f t="shared" si="3"/>
        <v>H.1.2.</v>
      </c>
      <c r="AO50" s="420">
        <f t="shared" ref="AO50:AO59" si="19">AO$47</f>
        <v>1</v>
      </c>
    </row>
    <row r="51" spans="2:41" s="3" customFormat="1" ht="12.75" hidden="1">
      <c r="B51" s="65" t="s">
        <v>346</v>
      </c>
      <c r="C51" s="485" t="str">
        <f>IF(Kalba="EN",Data2!C$75,Data2!B$75)</f>
        <v>bendra SE naudos komponеntų finansinė išraiška</v>
      </c>
      <c r="D51" s="170">
        <f ca="1">F51+NPV(SDN,G51:INDEX(G51:AJ51,PAL))</f>
        <v>0</v>
      </c>
      <c r="E51" s="170">
        <f t="shared" ca="1" si="18"/>
        <v>0</v>
      </c>
      <c r="F51" s="170">
        <f ca="1">'4'!F51 * $AO51</f>
        <v>0</v>
      </c>
      <c r="G51" s="170">
        <f ca="1">'4'!G51 * $AO51</f>
        <v>0</v>
      </c>
      <c r="H51" s="170">
        <f ca="1">'4'!H51 * $AO51</f>
        <v>0</v>
      </c>
      <c r="I51" s="170">
        <f ca="1">'4'!I51 * $AO51</f>
        <v>0</v>
      </c>
      <c r="J51" s="170">
        <f ca="1">'4'!J51 * $AO51</f>
        <v>0</v>
      </c>
      <c r="K51" s="170">
        <f ca="1">'4'!K51 * $AO51</f>
        <v>0</v>
      </c>
      <c r="L51" s="170">
        <f ca="1">'4'!L51 * $AO51</f>
        <v>0</v>
      </c>
      <c r="M51" s="170">
        <f ca="1">'4'!M51 * $AO51</f>
        <v>0</v>
      </c>
      <c r="N51" s="170">
        <f ca="1">'4'!N51 * $AO51</f>
        <v>0</v>
      </c>
      <c r="O51" s="170">
        <f ca="1">'4'!O51 * $AO51</f>
        <v>0</v>
      </c>
      <c r="P51" s="170">
        <f ca="1">'4'!P51 * $AO51</f>
        <v>0</v>
      </c>
      <c r="Q51" s="170">
        <f ca="1">'4'!Q51 * $AO51</f>
        <v>0</v>
      </c>
      <c r="R51" s="170">
        <f ca="1">'4'!R51 * $AO51</f>
        <v>0</v>
      </c>
      <c r="S51" s="170">
        <f ca="1">'4'!S51 * $AO51</f>
        <v>0</v>
      </c>
      <c r="T51" s="170">
        <f ca="1">'4'!T51 * $AO51</f>
        <v>0</v>
      </c>
      <c r="U51" s="170">
        <f ca="1">'4'!U51 * $AO51</f>
        <v>0</v>
      </c>
      <c r="V51" s="170">
        <f ca="1">'4'!V51 * $AO51</f>
        <v>0</v>
      </c>
      <c r="W51" s="170">
        <f ca="1">'4'!W51 * $AO51</f>
        <v>0</v>
      </c>
      <c r="X51" s="170">
        <f ca="1">'4'!X51 * $AO51</f>
        <v>0</v>
      </c>
      <c r="Y51" s="170">
        <f ca="1">'4'!Y51 * $AO51</f>
        <v>0</v>
      </c>
      <c r="Z51" s="170">
        <f ca="1">'4'!Z51 * $AO51</f>
        <v>0</v>
      </c>
      <c r="AA51" s="170">
        <f ca="1">'4'!AA51 * $AO51</f>
        <v>0</v>
      </c>
      <c r="AB51" s="170">
        <f ca="1">'4'!AB51 * $AO51</f>
        <v>0</v>
      </c>
      <c r="AC51" s="170">
        <f ca="1">'4'!AC51 * $AO51</f>
        <v>0</v>
      </c>
      <c r="AD51" s="170">
        <f ca="1">'4'!AD51 * $AO51</f>
        <v>0</v>
      </c>
      <c r="AE51" s="170">
        <f ca="1">'4'!AE51 * $AO51</f>
        <v>0</v>
      </c>
      <c r="AF51" s="170">
        <f ca="1">'4'!AF51 * $AO51</f>
        <v>0</v>
      </c>
      <c r="AG51" s="170">
        <f ca="1">'4'!AG51 * $AO51</f>
        <v>0</v>
      </c>
      <c r="AH51" s="170">
        <f ca="1">'4'!AH51 * $AO51</f>
        <v>0</v>
      </c>
      <c r="AI51" s="170">
        <f ca="1">'4'!AI51 * $AO51</f>
        <v>0</v>
      </c>
      <c r="AJ51" s="170">
        <f ca="1">'4'!AJ51 * $AO51</f>
        <v>0</v>
      </c>
      <c r="AM51" s="416">
        <f ca="1">F51+NPV(SDN,G51:INDEX(G51:AJ51,PAL))</f>
        <v>0</v>
      </c>
      <c r="AN51" s="419" t="str">
        <f t="shared" si="3"/>
        <v>H.1.3.</v>
      </c>
      <c r="AO51" s="420">
        <f t="shared" si="19"/>
        <v>1</v>
      </c>
    </row>
    <row r="52" spans="2:41" s="3" customFormat="1" ht="12.75" hidden="1">
      <c r="B52" s="65" t="s">
        <v>347</v>
      </c>
      <c r="C52" s="485" t="str">
        <f>IF(Kalba="EN",Data2!C$75,Data2!B$75)</f>
        <v>bendra SE naudos komponеntų finansinė išraiška</v>
      </c>
      <c r="D52" s="170">
        <f ca="1">F52+NPV(SDN,G52:INDEX(G52:AJ52,PAL))</f>
        <v>0</v>
      </c>
      <c r="E52" s="170">
        <f t="shared" ca="1" si="18"/>
        <v>0</v>
      </c>
      <c r="F52" s="170">
        <f ca="1">'4'!F52 * $AO52</f>
        <v>0</v>
      </c>
      <c r="G52" s="170">
        <f ca="1">'4'!G52 * $AO52</f>
        <v>0</v>
      </c>
      <c r="H52" s="170">
        <f ca="1">'4'!H52 * $AO52</f>
        <v>0</v>
      </c>
      <c r="I52" s="170">
        <f ca="1">'4'!I52 * $AO52</f>
        <v>0</v>
      </c>
      <c r="J52" s="170">
        <f ca="1">'4'!J52 * $AO52</f>
        <v>0</v>
      </c>
      <c r="K52" s="170">
        <f ca="1">'4'!K52 * $AO52</f>
        <v>0</v>
      </c>
      <c r="L52" s="170">
        <f ca="1">'4'!L52 * $AO52</f>
        <v>0</v>
      </c>
      <c r="M52" s="170">
        <f ca="1">'4'!M52 * $AO52</f>
        <v>0</v>
      </c>
      <c r="N52" s="170">
        <f ca="1">'4'!N52 * $AO52</f>
        <v>0</v>
      </c>
      <c r="O52" s="170">
        <f ca="1">'4'!O52 * $AO52</f>
        <v>0</v>
      </c>
      <c r="P52" s="170">
        <f ca="1">'4'!P52 * $AO52</f>
        <v>0</v>
      </c>
      <c r="Q52" s="170">
        <f ca="1">'4'!Q52 * $AO52</f>
        <v>0</v>
      </c>
      <c r="R52" s="170">
        <f ca="1">'4'!R52 * $AO52</f>
        <v>0</v>
      </c>
      <c r="S52" s="170">
        <f ca="1">'4'!S52 * $AO52</f>
        <v>0</v>
      </c>
      <c r="T52" s="170">
        <f ca="1">'4'!T52 * $AO52</f>
        <v>0</v>
      </c>
      <c r="U52" s="170">
        <f ca="1">'4'!U52 * $AO52</f>
        <v>0</v>
      </c>
      <c r="V52" s="170">
        <f ca="1">'4'!V52 * $AO52</f>
        <v>0</v>
      </c>
      <c r="W52" s="170">
        <f ca="1">'4'!W52 * $AO52</f>
        <v>0</v>
      </c>
      <c r="X52" s="170">
        <f ca="1">'4'!X52 * $AO52</f>
        <v>0</v>
      </c>
      <c r="Y52" s="170">
        <f ca="1">'4'!Y52 * $AO52</f>
        <v>0</v>
      </c>
      <c r="Z52" s="170">
        <f ca="1">'4'!Z52 * $AO52</f>
        <v>0</v>
      </c>
      <c r="AA52" s="170">
        <f ca="1">'4'!AA52 * $AO52</f>
        <v>0</v>
      </c>
      <c r="AB52" s="170">
        <f ca="1">'4'!AB52 * $AO52</f>
        <v>0</v>
      </c>
      <c r="AC52" s="170">
        <f ca="1">'4'!AC52 * $AO52</f>
        <v>0</v>
      </c>
      <c r="AD52" s="170">
        <f ca="1">'4'!AD52 * $AO52</f>
        <v>0</v>
      </c>
      <c r="AE52" s="170">
        <f ca="1">'4'!AE52 * $AO52</f>
        <v>0</v>
      </c>
      <c r="AF52" s="170">
        <f ca="1">'4'!AF52 * $AO52</f>
        <v>0</v>
      </c>
      <c r="AG52" s="170">
        <f ca="1">'4'!AG52 * $AO52</f>
        <v>0</v>
      </c>
      <c r="AH52" s="170">
        <f ca="1">'4'!AH52 * $AO52</f>
        <v>0</v>
      </c>
      <c r="AI52" s="170">
        <f ca="1">'4'!AI52 * $AO52</f>
        <v>0</v>
      </c>
      <c r="AJ52" s="170">
        <f ca="1">'4'!AJ52 * $AO52</f>
        <v>0</v>
      </c>
      <c r="AM52" s="416">
        <f ca="1">F52+NPV(SDN,G52:INDEX(G52:AJ52,PAL))</f>
        <v>0</v>
      </c>
      <c r="AN52" s="419" t="str">
        <f t="shared" si="3"/>
        <v>H.1.4.</v>
      </c>
      <c r="AO52" s="420">
        <f t="shared" si="19"/>
        <v>1</v>
      </c>
    </row>
    <row r="53" spans="2:41" s="3" customFormat="1" ht="12.75" hidden="1">
      <c r="B53" s="65" t="s">
        <v>348</v>
      </c>
      <c r="C53" s="485" t="str">
        <f>IF(Kalba="EN",Data2!C$75,Data2!B$75)</f>
        <v>bendra SE naudos komponеntų finansinė išraiška</v>
      </c>
      <c r="D53" s="170">
        <f ca="1">F53+NPV(SDN,G53:INDEX(G53:AJ53,PAL))</f>
        <v>0</v>
      </c>
      <c r="E53" s="170">
        <f t="shared" ca="1" si="18"/>
        <v>0</v>
      </c>
      <c r="F53" s="170">
        <f ca="1">'4'!F53 * $AO53</f>
        <v>0</v>
      </c>
      <c r="G53" s="170">
        <f ca="1">'4'!G53 * $AO53</f>
        <v>0</v>
      </c>
      <c r="H53" s="170">
        <f ca="1">'4'!H53 * $AO53</f>
        <v>0</v>
      </c>
      <c r="I53" s="170">
        <f ca="1">'4'!I53 * $AO53</f>
        <v>0</v>
      </c>
      <c r="J53" s="170">
        <f ca="1">'4'!J53 * $AO53</f>
        <v>0</v>
      </c>
      <c r="K53" s="170">
        <f ca="1">'4'!K53 * $AO53</f>
        <v>0</v>
      </c>
      <c r="L53" s="170">
        <f ca="1">'4'!L53 * $AO53</f>
        <v>0</v>
      </c>
      <c r="M53" s="170">
        <f ca="1">'4'!M53 * $AO53</f>
        <v>0</v>
      </c>
      <c r="N53" s="170">
        <f ca="1">'4'!N53 * $AO53</f>
        <v>0</v>
      </c>
      <c r="O53" s="170">
        <f ca="1">'4'!O53 * $AO53</f>
        <v>0</v>
      </c>
      <c r="P53" s="170">
        <f ca="1">'4'!P53 * $AO53</f>
        <v>0</v>
      </c>
      <c r="Q53" s="170">
        <f ca="1">'4'!Q53 * $AO53</f>
        <v>0</v>
      </c>
      <c r="R53" s="170">
        <f ca="1">'4'!R53 * $AO53</f>
        <v>0</v>
      </c>
      <c r="S53" s="170">
        <f ca="1">'4'!S53 * $AO53</f>
        <v>0</v>
      </c>
      <c r="T53" s="170">
        <f ca="1">'4'!T53 * $AO53</f>
        <v>0</v>
      </c>
      <c r="U53" s="170">
        <f ca="1">'4'!U53 * $AO53</f>
        <v>0</v>
      </c>
      <c r="V53" s="170">
        <f ca="1">'4'!V53 * $AO53</f>
        <v>0</v>
      </c>
      <c r="W53" s="170">
        <f ca="1">'4'!W53 * $AO53</f>
        <v>0</v>
      </c>
      <c r="X53" s="170">
        <f ca="1">'4'!X53 * $AO53</f>
        <v>0</v>
      </c>
      <c r="Y53" s="170">
        <f ca="1">'4'!Y53 * $AO53</f>
        <v>0</v>
      </c>
      <c r="Z53" s="170">
        <f ca="1">'4'!Z53 * $AO53</f>
        <v>0</v>
      </c>
      <c r="AA53" s="170">
        <f ca="1">'4'!AA53 * $AO53</f>
        <v>0</v>
      </c>
      <c r="AB53" s="170">
        <f ca="1">'4'!AB53 * $AO53</f>
        <v>0</v>
      </c>
      <c r="AC53" s="170">
        <f ca="1">'4'!AC53 * $AO53</f>
        <v>0</v>
      </c>
      <c r="AD53" s="170">
        <f ca="1">'4'!AD53 * $AO53</f>
        <v>0</v>
      </c>
      <c r="AE53" s="170">
        <f ca="1">'4'!AE53 * $AO53</f>
        <v>0</v>
      </c>
      <c r="AF53" s="170">
        <f ca="1">'4'!AF53 * $AO53</f>
        <v>0</v>
      </c>
      <c r="AG53" s="170">
        <f ca="1">'4'!AG53 * $AO53</f>
        <v>0</v>
      </c>
      <c r="AH53" s="170">
        <f ca="1">'4'!AH53 * $AO53</f>
        <v>0</v>
      </c>
      <c r="AI53" s="170">
        <f ca="1">'4'!AI53 * $AO53</f>
        <v>0</v>
      </c>
      <c r="AJ53" s="170">
        <f ca="1">'4'!AJ53 * $AO53</f>
        <v>0</v>
      </c>
      <c r="AM53" s="416">
        <f ca="1">F53+NPV(SDN,G53:INDEX(G53:AJ53,PAL))</f>
        <v>0</v>
      </c>
      <c r="AN53" s="419" t="str">
        <f t="shared" si="3"/>
        <v>H.1.5.</v>
      </c>
      <c r="AO53" s="420">
        <f t="shared" si="19"/>
        <v>1</v>
      </c>
    </row>
    <row r="54" spans="2:41" s="3" customFormat="1" ht="12.75" hidden="1">
      <c r="B54" s="65" t="s">
        <v>349</v>
      </c>
      <c r="C54" s="485" t="str">
        <f>IF(Kalba="EN",Data2!C$75,Data2!B$75)</f>
        <v>bendra SE naudos komponеntų finansinė išraiška</v>
      </c>
      <c r="D54" s="170">
        <f ca="1">F54+NPV(SDN,G54:INDEX(G54:AJ54,PAL))</f>
        <v>0</v>
      </c>
      <c r="E54" s="170">
        <f t="shared" ca="1" si="18"/>
        <v>0</v>
      </c>
      <c r="F54" s="170">
        <f ca="1">'4'!F54 * $AO54</f>
        <v>0</v>
      </c>
      <c r="G54" s="170">
        <f ca="1">'4'!G54 * $AO54</f>
        <v>0</v>
      </c>
      <c r="H54" s="170">
        <f ca="1">'4'!H54 * $AO54</f>
        <v>0</v>
      </c>
      <c r="I54" s="170">
        <f ca="1">'4'!I54 * $AO54</f>
        <v>0</v>
      </c>
      <c r="J54" s="170">
        <f ca="1">'4'!J54 * $AO54</f>
        <v>0</v>
      </c>
      <c r="K54" s="170">
        <f ca="1">'4'!K54 * $AO54</f>
        <v>0</v>
      </c>
      <c r="L54" s="170">
        <f ca="1">'4'!L54 * $AO54</f>
        <v>0</v>
      </c>
      <c r="M54" s="170">
        <f ca="1">'4'!M54 * $AO54</f>
        <v>0</v>
      </c>
      <c r="N54" s="170">
        <f ca="1">'4'!N54 * $AO54</f>
        <v>0</v>
      </c>
      <c r="O54" s="170">
        <f ca="1">'4'!O54 * $AO54</f>
        <v>0</v>
      </c>
      <c r="P54" s="170">
        <f ca="1">'4'!P54 * $AO54</f>
        <v>0</v>
      </c>
      <c r="Q54" s="170">
        <f ca="1">'4'!Q54 * $AO54</f>
        <v>0</v>
      </c>
      <c r="R54" s="170">
        <f ca="1">'4'!R54 * $AO54</f>
        <v>0</v>
      </c>
      <c r="S54" s="170">
        <f ca="1">'4'!S54 * $AO54</f>
        <v>0</v>
      </c>
      <c r="T54" s="170">
        <f ca="1">'4'!T54 * $AO54</f>
        <v>0</v>
      </c>
      <c r="U54" s="170">
        <f ca="1">'4'!U54 * $AO54</f>
        <v>0</v>
      </c>
      <c r="V54" s="170">
        <f ca="1">'4'!V54 * $AO54</f>
        <v>0</v>
      </c>
      <c r="W54" s="170">
        <f ca="1">'4'!W54 * $AO54</f>
        <v>0</v>
      </c>
      <c r="X54" s="170">
        <f ca="1">'4'!X54 * $AO54</f>
        <v>0</v>
      </c>
      <c r="Y54" s="170">
        <f ca="1">'4'!Y54 * $AO54</f>
        <v>0</v>
      </c>
      <c r="Z54" s="170">
        <f ca="1">'4'!Z54 * $AO54</f>
        <v>0</v>
      </c>
      <c r="AA54" s="170">
        <f ca="1">'4'!AA54 * $AO54</f>
        <v>0</v>
      </c>
      <c r="AB54" s="170">
        <f ca="1">'4'!AB54 * $AO54</f>
        <v>0</v>
      </c>
      <c r="AC54" s="170">
        <f ca="1">'4'!AC54 * $AO54</f>
        <v>0</v>
      </c>
      <c r="AD54" s="170">
        <f ca="1">'4'!AD54 * $AO54</f>
        <v>0</v>
      </c>
      <c r="AE54" s="170">
        <f ca="1">'4'!AE54 * $AO54</f>
        <v>0</v>
      </c>
      <c r="AF54" s="170">
        <f ca="1">'4'!AF54 * $AO54</f>
        <v>0</v>
      </c>
      <c r="AG54" s="170">
        <f ca="1">'4'!AG54 * $AO54</f>
        <v>0</v>
      </c>
      <c r="AH54" s="170">
        <f ca="1">'4'!AH54 * $AO54</f>
        <v>0</v>
      </c>
      <c r="AI54" s="170">
        <f ca="1">'4'!AI54 * $AO54</f>
        <v>0</v>
      </c>
      <c r="AJ54" s="170">
        <f ca="1">'4'!AJ54 * $AO54</f>
        <v>0</v>
      </c>
      <c r="AM54" s="416">
        <f ca="1">F54+NPV(SDN,G54:INDEX(G54:AJ54,PAL))</f>
        <v>0</v>
      </c>
      <c r="AN54" s="419" t="str">
        <f t="shared" si="3"/>
        <v>H.1.6.</v>
      </c>
      <c r="AO54" s="420">
        <f t="shared" si="19"/>
        <v>1</v>
      </c>
    </row>
    <row r="55" spans="2:41" s="3" customFormat="1" ht="12.75" hidden="1">
      <c r="B55" s="65" t="s">
        <v>350</v>
      </c>
      <c r="C55" s="485" t="str">
        <f>IF(Kalba="EN",Data2!C$75,Data2!B$75)</f>
        <v>bendra SE naudos komponеntų finansinė išraiška</v>
      </c>
      <c r="D55" s="170">
        <f ca="1">F55+NPV(SDN,G55:INDEX(G55:AJ55,PAL))</f>
        <v>0</v>
      </c>
      <c r="E55" s="170">
        <f t="shared" ca="1" si="18"/>
        <v>0</v>
      </c>
      <c r="F55" s="170">
        <f ca="1">'4'!F55 * $AO55</f>
        <v>0</v>
      </c>
      <c r="G55" s="170">
        <f ca="1">'4'!G55 * $AO55</f>
        <v>0</v>
      </c>
      <c r="H55" s="170">
        <f ca="1">'4'!H55 * $AO55</f>
        <v>0</v>
      </c>
      <c r="I55" s="170">
        <f ca="1">'4'!I55 * $AO55</f>
        <v>0</v>
      </c>
      <c r="J55" s="170">
        <f ca="1">'4'!J55 * $AO55</f>
        <v>0</v>
      </c>
      <c r="K55" s="170">
        <f ca="1">'4'!K55 * $AO55</f>
        <v>0</v>
      </c>
      <c r="L55" s="170">
        <f ca="1">'4'!L55 * $AO55</f>
        <v>0</v>
      </c>
      <c r="M55" s="170">
        <f ca="1">'4'!M55 * $AO55</f>
        <v>0</v>
      </c>
      <c r="N55" s="170">
        <f ca="1">'4'!N55 * $AO55</f>
        <v>0</v>
      </c>
      <c r="O55" s="170">
        <f ca="1">'4'!O55 * $AO55</f>
        <v>0</v>
      </c>
      <c r="P55" s="170">
        <f ca="1">'4'!P55 * $AO55</f>
        <v>0</v>
      </c>
      <c r="Q55" s="170">
        <f ca="1">'4'!Q55 * $AO55</f>
        <v>0</v>
      </c>
      <c r="R55" s="170">
        <f ca="1">'4'!R55 * $AO55</f>
        <v>0</v>
      </c>
      <c r="S55" s="170">
        <f ca="1">'4'!S55 * $AO55</f>
        <v>0</v>
      </c>
      <c r="T55" s="170">
        <f ca="1">'4'!T55 * $AO55</f>
        <v>0</v>
      </c>
      <c r="U55" s="170">
        <f ca="1">'4'!U55 * $AO55</f>
        <v>0</v>
      </c>
      <c r="V55" s="170">
        <f ca="1">'4'!V55 * $AO55</f>
        <v>0</v>
      </c>
      <c r="W55" s="170">
        <f ca="1">'4'!W55 * $AO55</f>
        <v>0</v>
      </c>
      <c r="X55" s="170">
        <f ca="1">'4'!X55 * $AO55</f>
        <v>0</v>
      </c>
      <c r="Y55" s="170">
        <f ca="1">'4'!Y55 * $AO55</f>
        <v>0</v>
      </c>
      <c r="Z55" s="170">
        <f ca="1">'4'!Z55 * $AO55</f>
        <v>0</v>
      </c>
      <c r="AA55" s="170">
        <f ca="1">'4'!AA55 * $AO55</f>
        <v>0</v>
      </c>
      <c r="AB55" s="170">
        <f ca="1">'4'!AB55 * $AO55</f>
        <v>0</v>
      </c>
      <c r="AC55" s="170">
        <f ca="1">'4'!AC55 * $AO55</f>
        <v>0</v>
      </c>
      <c r="AD55" s="170">
        <f ca="1">'4'!AD55 * $AO55</f>
        <v>0</v>
      </c>
      <c r="AE55" s="170">
        <f ca="1">'4'!AE55 * $AO55</f>
        <v>0</v>
      </c>
      <c r="AF55" s="170">
        <f ca="1">'4'!AF55 * $AO55</f>
        <v>0</v>
      </c>
      <c r="AG55" s="170">
        <f ca="1">'4'!AG55 * $AO55</f>
        <v>0</v>
      </c>
      <c r="AH55" s="170">
        <f ca="1">'4'!AH55 * $AO55</f>
        <v>0</v>
      </c>
      <c r="AI55" s="170">
        <f ca="1">'4'!AI55 * $AO55</f>
        <v>0</v>
      </c>
      <c r="AJ55" s="170">
        <f ca="1">'4'!AJ55 * $AO55</f>
        <v>0</v>
      </c>
      <c r="AM55" s="416">
        <f ca="1">F55+NPV(SDN,G55:INDEX(G55:AJ55,PAL))</f>
        <v>0</v>
      </c>
      <c r="AN55" s="419" t="str">
        <f t="shared" si="3"/>
        <v>H.1.7.</v>
      </c>
      <c r="AO55" s="420">
        <f t="shared" si="19"/>
        <v>1</v>
      </c>
    </row>
    <row r="56" spans="2:41" s="3" customFormat="1" ht="12.75" hidden="1">
      <c r="B56" s="67" t="s">
        <v>53</v>
      </c>
      <c r="C56" s="181" t="str">
        <f>IF(Kalba="EN",Data2!C76,Data2!B76)</f>
        <v>SE žala</v>
      </c>
      <c r="D56" s="171">
        <f t="shared" ref="D56:AJ56" ca="1" si="20">ROUND(SUM(D57:D59),0)</f>
        <v>0</v>
      </c>
      <c r="E56" s="171">
        <f t="shared" ca="1" si="20"/>
        <v>0</v>
      </c>
      <c r="F56" s="171">
        <f t="shared" ca="1" si="20"/>
        <v>0</v>
      </c>
      <c r="G56" s="171">
        <f t="shared" ca="1" si="20"/>
        <v>0</v>
      </c>
      <c r="H56" s="171">
        <f t="shared" ca="1" si="20"/>
        <v>0</v>
      </c>
      <c r="I56" s="171">
        <f t="shared" ca="1" si="20"/>
        <v>0</v>
      </c>
      <c r="J56" s="171">
        <f t="shared" ca="1" si="20"/>
        <v>0</v>
      </c>
      <c r="K56" s="171">
        <f t="shared" ca="1" si="20"/>
        <v>0</v>
      </c>
      <c r="L56" s="171">
        <f t="shared" ca="1" si="20"/>
        <v>0</v>
      </c>
      <c r="M56" s="171">
        <f t="shared" ca="1" si="20"/>
        <v>0</v>
      </c>
      <c r="N56" s="171">
        <f t="shared" ca="1" si="20"/>
        <v>0</v>
      </c>
      <c r="O56" s="171">
        <f t="shared" ca="1" si="20"/>
        <v>0</v>
      </c>
      <c r="P56" s="171">
        <f t="shared" ca="1" si="20"/>
        <v>0</v>
      </c>
      <c r="Q56" s="171">
        <f t="shared" ca="1" si="20"/>
        <v>0</v>
      </c>
      <c r="R56" s="171">
        <f t="shared" ca="1" si="20"/>
        <v>0</v>
      </c>
      <c r="S56" s="171">
        <f t="shared" ca="1" si="20"/>
        <v>0</v>
      </c>
      <c r="T56" s="171">
        <f t="shared" ca="1" si="20"/>
        <v>0</v>
      </c>
      <c r="U56" s="171">
        <f t="shared" ca="1" si="20"/>
        <v>0</v>
      </c>
      <c r="V56" s="171">
        <f t="shared" ca="1" si="20"/>
        <v>0</v>
      </c>
      <c r="W56" s="171">
        <f t="shared" ca="1" si="20"/>
        <v>0</v>
      </c>
      <c r="X56" s="171">
        <f t="shared" ca="1" si="20"/>
        <v>0</v>
      </c>
      <c r="Y56" s="171">
        <f t="shared" ca="1" si="20"/>
        <v>0</v>
      </c>
      <c r="Z56" s="171">
        <f t="shared" ca="1" si="20"/>
        <v>0</v>
      </c>
      <c r="AA56" s="171">
        <f t="shared" ca="1" si="20"/>
        <v>0</v>
      </c>
      <c r="AB56" s="171">
        <f t="shared" ca="1" si="20"/>
        <v>0</v>
      </c>
      <c r="AC56" s="171">
        <f t="shared" ca="1" si="20"/>
        <v>0</v>
      </c>
      <c r="AD56" s="171">
        <f t="shared" ca="1" si="20"/>
        <v>0</v>
      </c>
      <c r="AE56" s="171">
        <f t="shared" ca="1" si="20"/>
        <v>0</v>
      </c>
      <c r="AF56" s="171">
        <f t="shared" ca="1" si="20"/>
        <v>0</v>
      </c>
      <c r="AG56" s="171">
        <f t="shared" ca="1" si="20"/>
        <v>0</v>
      </c>
      <c r="AH56" s="171">
        <f t="shared" ca="1" si="20"/>
        <v>0</v>
      </c>
      <c r="AI56" s="171">
        <f t="shared" ca="1" si="20"/>
        <v>0</v>
      </c>
      <c r="AJ56" s="171">
        <f t="shared" ca="1" si="20"/>
        <v>0</v>
      </c>
      <c r="AM56" s="407">
        <f ca="1">ROUND(SUM(AM57:AM59),0)</f>
        <v>0</v>
      </c>
      <c r="AN56" s="419" t="str">
        <f t="shared" si="3"/>
        <v>H.2.</v>
      </c>
      <c r="AO56" s="250"/>
    </row>
    <row r="57" spans="2:41"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$AO57</f>
        <v>0</v>
      </c>
      <c r="G57" s="170">
        <f ca="1">'4'!G57 * $AO57</f>
        <v>0</v>
      </c>
      <c r="H57" s="170">
        <f ca="1">'4'!H57 * $AO57</f>
        <v>0</v>
      </c>
      <c r="I57" s="170">
        <f ca="1">'4'!I57 * $AO57</f>
        <v>0</v>
      </c>
      <c r="J57" s="170">
        <f ca="1">'4'!J57 * $AO57</f>
        <v>0</v>
      </c>
      <c r="K57" s="170">
        <f ca="1">'4'!K57 * $AO57</f>
        <v>0</v>
      </c>
      <c r="L57" s="170">
        <f ca="1">'4'!L57 * $AO57</f>
        <v>0</v>
      </c>
      <c r="M57" s="170">
        <f ca="1">'4'!M57 * $AO57</f>
        <v>0</v>
      </c>
      <c r="N57" s="170">
        <f ca="1">'4'!N57 * $AO57</f>
        <v>0</v>
      </c>
      <c r="O57" s="170">
        <f ca="1">'4'!O57 * $AO57</f>
        <v>0</v>
      </c>
      <c r="P57" s="170">
        <f ca="1">'4'!P57 * $AO57</f>
        <v>0</v>
      </c>
      <c r="Q57" s="170">
        <f ca="1">'4'!Q57 * $AO57</f>
        <v>0</v>
      </c>
      <c r="R57" s="170">
        <f ca="1">'4'!R57 * $AO57</f>
        <v>0</v>
      </c>
      <c r="S57" s="170">
        <f ca="1">'4'!S57 * $AO57</f>
        <v>0</v>
      </c>
      <c r="T57" s="170">
        <f ca="1">'4'!T57 * $AO57</f>
        <v>0</v>
      </c>
      <c r="U57" s="170">
        <f ca="1">'4'!U57 * $AO57</f>
        <v>0</v>
      </c>
      <c r="V57" s="170">
        <f ca="1">'4'!V57 * $AO57</f>
        <v>0</v>
      </c>
      <c r="W57" s="170">
        <f ca="1">'4'!W57 * $AO57</f>
        <v>0</v>
      </c>
      <c r="X57" s="170">
        <f ca="1">'4'!X57 * $AO57</f>
        <v>0</v>
      </c>
      <c r="Y57" s="170">
        <f ca="1">'4'!Y57 * $AO57</f>
        <v>0</v>
      </c>
      <c r="Z57" s="170">
        <f ca="1">'4'!Z57 * $AO57</f>
        <v>0</v>
      </c>
      <c r="AA57" s="170">
        <f ca="1">'4'!AA57 * $AO57</f>
        <v>0</v>
      </c>
      <c r="AB57" s="170">
        <f ca="1">'4'!AB57 * $AO57</f>
        <v>0</v>
      </c>
      <c r="AC57" s="170">
        <f ca="1">'4'!AC57 * $AO57</f>
        <v>0</v>
      </c>
      <c r="AD57" s="170">
        <f ca="1">'4'!AD57 * $AO57</f>
        <v>0</v>
      </c>
      <c r="AE57" s="170">
        <f ca="1">'4'!AE57 * $AO57</f>
        <v>0</v>
      </c>
      <c r="AF57" s="170">
        <f ca="1">'4'!AF57 * $AO57</f>
        <v>0</v>
      </c>
      <c r="AG57" s="170">
        <f ca="1">'4'!AG57 * $AO57</f>
        <v>0</v>
      </c>
      <c r="AH57" s="170">
        <f ca="1">'4'!AH57 * $AO57</f>
        <v>0</v>
      </c>
      <c r="AI57" s="170">
        <f ca="1">'4'!AI57 * $AO57</f>
        <v>0</v>
      </c>
      <c r="AJ57" s="170">
        <f ca="1">'4'!AJ57 * $AO57</f>
        <v>0</v>
      </c>
      <c r="AM57" s="416">
        <f ca="1">F57+NPV(SDN,G57:INDEX(G57:AJ57,PAL))</f>
        <v>0</v>
      </c>
      <c r="AN57" s="419" t="str">
        <f t="shared" si="3"/>
        <v>H.2.1.</v>
      </c>
      <c r="AO57" s="420">
        <f t="shared" si="19"/>
        <v>1</v>
      </c>
    </row>
    <row r="58" spans="2:41" s="3" customFormat="1" ht="12.75" hidden="1">
      <c r="B58" s="65" t="s">
        <v>352</v>
      </c>
      <c r="C58" s="485" t="str">
        <f>IF(Kalba="EN",Data2!C$78,Data2!B$78)</f>
        <v>bendra SE žalos komponеntų finansinė išraiška</v>
      </c>
      <c r="D58" s="170">
        <f ca="1">F58+NPV(SDN,G58:INDEX(G58:AJ58,PAL))</f>
        <v>0</v>
      </c>
      <c r="E58" s="170">
        <f ca="1">SUMIF($F$5:$AJ$5,"&lt;="&amp;PAL,$F58:$AJ58)</f>
        <v>0</v>
      </c>
      <c r="F58" s="170">
        <f ca="1">'4'!F58 * $AO58</f>
        <v>0</v>
      </c>
      <c r="G58" s="170">
        <f ca="1">'4'!G58 * $AO58</f>
        <v>0</v>
      </c>
      <c r="H58" s="170">
        <f ca="1">'4'!H58 * $AO58</f>
        <v>0</v>
      </c>
      <c r="I58" s="170">
        <f ca="1">'4'!I58 * $AO58</f>
        <v>0</v>
      </c>
      <c r="J58" s="170">
        <f ca="1">'4'!J58 * $AO58</f>
        <v>0</v>
      </c>
      <c r="K58" s="170">
        <f ca="1">'4'!K58 * $AO58</f>
        <v>0</v>
      </c>
      <c r="L58" s="170">
        <f ca="1">'4'!L58 * $AO58</f>
        <v>0</v>
      </c>
      <c r="M58" s="170">
        <f ca="1">'4'!M58 * $AO58</f>
        <v>0</v>
      </c>
      <c r="N58" s="170">
        <f ca="1">'4'!N58 * $AO58</f>
        <v>0</v>
      </c>
      <c r="O58" s="170">
        <f ca="1">'4'!O58 * $AO58</f>
        <v>0</v>
      </c>
      <c r="P58" s="170">
        <f ca="1">'4'!P58 * $AO58</f>
        <v>0</v>
      </c>
      <c r="Q58" s="170">
        <f ca="1">'4'!Q58 * $AO58</f>
        <v>0</v>
      </c>
      <c r="R58" s="170">
        <f ca="1">'4'!R58 * $AO58</f>
        <v>0</v>
      </c>
      <c r="S58" s="170">
        <f ca="1">'4'!S58 * $AO58</f>
        <v>0</v>
      </c>
      <c r="T58" s="170">
        <f ca="1">'4'!T58 * $AO58</f>
        <v>0</v>
      </c>
      <c r="U58" s="170">
        <f ca="1">'4'!U58 * $AO58</f>
        <v>0</v>
      </c>
      <c r="V58" s="170">
        <f ca="1">'4'!V58 * $AO58</f>
        <v>0</v>
      </c>
      <c r="W58" s="170">
        <f ca="1">'4'!W58 * $AO58</f>
        <v>0</v>
      </c>
      <c r="X58" s="170">
        <f ca="1">'4'!X58 * $AO58</f>
        <v>0</v>
      </c>
      <c r="Y58" s="170">
        <f ca="1">'4'!Y58 * $AO58</f>
        <v>0</v>
      </c>
      <c r="Z58" s="170">
        <f ca="1">'4'!Z58 * $AO58</f>
        <v>0</v>
      </c>
      <c r="AA58" s="170">
        <f ca="1">'4'!AA58 * $AO58</f>
        <v>0</v>
      </c>
      <c r="AB58" s="170">
        <f ca="1">'4'!AB58 * $AO58</f>
        <v>0</v>
      </c>
      <c r="AC58" s="170">
        <f ca="1">'4'!AC58 * $AO58</f>
        <v>0</v>
      </c>
      <c r="AD58" s="170">
        <f ca="1">'4'!AD58 * $AO58</f>
        <v>0</v>
      </c>
      <c r="AE58" s="170">
        <f ca="1">'4'!AE58 * $AO58</f>
        <v>0</v>
      </c>
      <c r="AF58" s="170">
        <f ca="1">'4'!AF58 * $AO58</f>
        <v>0</v>
      </c>
      <c r="AG58" s="170">
        <f ca="1">'4'!AG58 * $AO58</f>
        <v>0</v>
      </c>
      <c r="AH58" s="170">
        <f ca="1">'4'!AH58 * $AO58</f>
        <v>0</v>
      </c>
      <c r="AI58" s="170">
        <f ca="1">'4'!AI58 * $AO58</f>
        <v>0</v>
      </c>
      <c r="AJ58" s="170">
        <f ca="1">'4'!AJ58 * $AO58</f>
        <v>0</v>
      </c>
      <c r="AM58" s="416">
        <f ca="1">F58+NPV(SDN,G58:INDEX(G58:AJ58,PAL))</f>
        <v>0</v>
      </c>
      <c r="AN58" s="419" t="str">
        <f t="shared" si="3"/>
        <v>H.2.2.</v>
      </c>
      <c r="AO58" s="420">
        <f t="shared" si="19"/>
        <v>1</v>
      </c>
    </row>
    <row r="59" spans="2:41" s="3" customFormat="1" ht="13.5" hidden="1" thickBot="1">
      <c r="B59" s="65" t="s">
        <v>353</v>
      </c>
      <c r="C59" s="485" t="str">
        <f>IF(Kalba="EN",Data2!C$78,Data2!B$78)</f>
        <v>bendra SE žalos komponеntų finansinė išraiška</v>
      </c>
      <c r="D59" s="170">
        <f ca="1">F59+NPV(SDN,G59:INDEX(G59:AJ59,PAL))</f>
        <v>0</v>
      </c>
      <c r="E59" s="170">
        <f ca="1">SUMIF($F$5:$AJ$5,"&lt;="&amp;PAL,$F59:$AJ59)</f>
        <v>0</v>
      </c>
      <c r="F59" s="170">
        <f ca="1">'4'!F59 * $AO59</f>
        <v>0</v>
      </c>
      <c r="G59" s="170">
        <f ca="1">'4'!G59 * $AO59</f>
        <v>0</v>
      </c>
      <c r="H59" s="170">
        <f ca="1">'4'!H59 * $AO59</f>
        <v>0</v>
      </c>
      <c r="I59" s="170">
        <f ca="1">'4'!I59 * $AO59</f>
        <v>0</v>
      </c>
      <c r="J59" s="170">
        <f ca="1">'4'!J59 * $AO59</f>
        <v>0</v>
      </c>
      <c r="K59" s="170">
        <f ca="1">'4'!K59 * $AO59</f>
        <v>0</v>
      </c>
      <c r="L59" s="170">
        <f ca="1">'4'!L59 * $AO59</f>
        <v>0</v>
      </c>
      <c r="M59" s="170">
        <f ca="1">'4'!M59 * $AO59</f>
        <v>0</v>
      </c>
      <c r="N59" s="170">
        <f ca="1">'4'!N59 * $AO59</f>
        <v>0</v>
      </c>
      <c r="O59" s="170">
        <f ca="1">'4'!O59 * $AO59</f>
        <v>0</v>
      </c>
      <c r="P59" s="170">
        <f ca="1">'4'!P59 * $AO59</f>
        <v>0</v>
      </c>
      <c r="Q59" s="170">
        <f ca="1">'4'!Q59 * $AO59</f>
        <v>0</v>
      </c>
      <c r="R59" s="170">
        <f ca="1">'4'!R59 * $AO59</f>
        <v>0</v>
      </c>
      <c r="S59" s="170">
        <f ca="1">'4'!S59 * $AO59</f>
        <v>0</v>
      </c>
      <c r="T59" s="170">
        <f ca="1">'4'!T59 * $AO59</f>
        <v>0</v>
      </c>
      <c r="U59" s="170">
        <f ca="1">'4'!U59 * $AO59</f>
        <v>0</v>
      </c>
      <c r="V59" s="170">
        <f ca="1">'4'!V59 * $AO59</f>
        <v>0</v>
      </c>
      <c r="W59" s="170">
        <f ca="1">'4'!W59 * $AO59</f>
        <v>0</v>
      </c>
      <c r="X59" s="170">
        <f ca="1">'4'!X59 * $AO59</f>
        <v>0</v>
      </c>
      <c r="Y59" s="170">
        <f ca="1">'4'!Y59 * $AO59</f>
        <v>0</v>
      </c>
      <c r="Z59" s="170">
        <f ca="1">'4'!Z59 * $AO59</f>
        <v>0</v>
      </c>
      <c r="AA59" s="170">
        <f ca="1">'4'!AA59 * $AO59</f>
        <v>0</v>
      </c>
      <c r="AB59" s="170">
        <f ca="1">'4'!AB59 * $AO59</f>
        <v>0</v>
      </c>
      <c r="AC59" s="170">
        <f ca="1">'4'!AC59 * $AO59</f>
        <v>0</v>
      </c>
      <c r="AD59" s="170">
        <f ca="1">'4'!AD59 * $AO59</f>
        <v>0</v>
      </c>
      <c r="AE59" s="170">
        <f ca="1">'4'!AE59 * $AO59</f>
        <v>0</v>
      </c>
      <c r="AF59" s="170">
        <f ca="1">'4'!AF59 * $AO59</f>
        <v>0</v>
      </c>
      <c r="AG59" s="170">
        <f ca="1">'4'!AG59 * $AO59</f>
        <v>0</v>
      </c>
      <c r="AH59" s="170">
        <f ca="1">'4'!AH59 * $AO59</f>
        <v>0</v>
      </c>
      <c r="AI59" s="170">
        <f ca="1">'4'!AI59 * $AO59</f>
        <v>0</v>
      </c>
      <c r="AJ59" s="170">
        <f ca="1">'4'!AJ59 * $AO59</f>
        <v>0</v>
      </c>
      <c r="AM59" s="417">
        <f ca="1">F59+NPV(SDN,G59:INDEX(G59:AJ59,PAL))</f>
        <v>0</v>
      </c>
      <c r="AN59" s="421" t="str">
        <f t="shared" si="3"/>
        <v>H.2.3.</v>
      </c>
      <c r="AO59" s="422">
        <f t="shared" si="19"/>
        <v>1</v>
      </c>
    </row>
    <row r="60" spans="2:41"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O60" s="27"/>
    </row>
    <row r="61" spans="2:41" s="3" customFormat="1" ht="12.75">
      <c r="B61" s="700" t="str">
        <f>IF(Kalba="EN",Data2!C79,Data2!B79)</f>
        <v>Finansinės analizės (FA) rodiklių apskaičiavimas</v>
      </c>
      <c r="C61" s="700"/>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O61" s="27"/>
    </row>
    <row r="62" spans="2:41" s="3" customFormat="1" ht="12.75">
      <c r="C62" s="69" t="str">
        <f>IF(Kalba="EN",Data2!C80,Data2!B80)</f>
        <v>FA rodiklių investicijoms lėšų srautas (realiąja išraiška)</v>
      </c>
      <c r="D62" s="70"/>
      <c r="E62" s="70"/>
      <c r="F62" s="66">
        <f t="shared" ref="F62:AJ62" ca="1" si="21">ROUND(SUM(F16:F17)-SUM(F7,F22),0)</f>
        <v>0</v>
      </c>
      <c r="G62" s="66">
        <f t="shared" ca="1" si="21"/>
        <v>0</v>
      </c>
      <c r="H62" s="66">
        <f t="shared" ca="1" si="21"/>
        <v>0</v>
      </c>
      <c r="I62" s="66">
        <f t="shared" ca="1" si="21"/>
        <v>0</v>
      </c>
      <c r="J62" s="66">
        <f t="shared" ca="1" si="21"/>
        <v>0</v>
      </c>
      <c r="K62" s="66">
        <f t="shared" ca="1" si="21"/>
        <v>0</v>
      </c>
      <c r="L62" s="66">
        <f t="shared" ca="1" si="21"/>
        <v>0</v>
      </c>
      <c r="M62" s="66">
        <f t="shared" ca="1" si="21"/>
        <v>0</v>
      </c>
      <c r="N62" s="66">
        <f t="shared" ca="1" si="21"/>
        <v>0</v>
      </c>
      <c r="O62" s="66">
        <f t="shared" ca="1" si="21"/>
        <v>0</v>
      </c>
      <c r="P62" s="66">
        <f t="shared" ca="1" si="21"/>
        <v>0</v>
      </c>
      <c r="Q62" s="66">
        <f t="shared" ca="1" si="21"/>
        <v>0</v>
      </c>
      <c r="R62" s="66">
        <f t="shared" ca="1" si="21"/>
        <v>0</v>
      </c>
      <c r="S62" s="66">
        <f t="shared" ca="1" si="21"/>
        <v>0</v>
      </c>
      <c r="T62" s="66">
        <f t="shared" ca="1" si="21"/>
        <v>0</v>
      </c>
      <c r="U62" s="66">
        <f t="shared" ca="1" si="21"/>
        <v>0</v>
      </c>
      <c r="V62" s="66">
        <f t="shared" ca="1" si="21"/>
        <v>0</v>
      </c>
      <c r="W62" s="66">
        <f t="shared" ca="1" si="21"/>
        <v>0</v>
      </c>
      <c r="X62" s="66">
        <f t="shared" ca="1" si="21"/>
        <v>0</v>
      </c>
      <c r="Y62" s="66">
        <f t="shared" ca="1" si="21"/>
        <v>0</v>
      </c>
      <c r="Z62" s="66">
        <f t="shared" ca="1" si="21"/>
        <v>0</v>
      </c>
      <c r="AA62" s="66">
        <f t="shared" ca="1" si="21"/>
        <v>0</v>
      </c>
      <c r="AB62" s="66">
        <f t="shared" ca="1" si="21"/>
        <v>0</v>
      </c>
      <c r="AC62" s="66">
        <f t="shared" ca="1" si="21"/>
        <v>0</v>
      </c>
      <c r="AD62" s="66">
        <f t="shared" ca="1" si="21"/>
        <v>0</v>
      </c>
      <c r="AE62" s="66">
        <f t="shared" ca="1" si="21"/>
        <v>0</v>
      </c>
      <c r="AF62" s="66">
        <f t="shared" ca="1" si="21"/>
        <v>0</v>
      </c>
      <c r="AG62" s="66">
        <f t="shared" ca="1" si="21"/>
        <v>0</v>
      </c>
      <c r="AH62" s="66">
        <f t="shared" ca="1" si="21"/>
        <v>0</v>
      </c>
      <c r="AI62" s="66">
        <f t="shared" ca="1" si="21"/>
        <v>0</v>
      </c>
      <c r="AJ62" s="66">
        <f t="shared" ca="1" si="21"/>
        <v>0</v>
      </c>
      <c r="AO62" s="27"/>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2">ROUND(SUM(G17,G35)-SUM(G7,G21,G30)+F63,0)</f>
        <v>0</v>
      </c>
      <c r="H63" s="66">
        <f t="shared" ca="1" si="22"/>
        <v>0</v>
      </c>
      <c r="I63" s="66">
        <f t="shared" ca="1" si="22"/>
        <v>0</v>
      </c>
      <c r="J63" s="66">
        <f t="shared" ca="1" si="22"/>
        <v>0</v>
      </c>
      <c r="K63" s="66">
        <f t="shared" ca="1" si="22"/>
        <v>0</v>
      </c>
      <c r="L63" s="66">
        <f t="shared" ca="1" si="22"/>
        <v>0</v>
      </c>
      <c r="M63" s="66">
        <f t="shared" ca="1" si="22"/>
        <v>0</v>
      </c>
      <c r="N63" s="66">
        <f t="shared" ca="1" si="22"/>
        <v>0</v>
      </c>
      <c r="O63" s="66">
        <f t="shared" ca="1" si="22"/>
        <v>0</v>
      </c>
      <c r="P63" s="66">
        <f t="shared" ca="1" si="22"/>
        <v>0</v>
      </c>
      <c r="Q63" s="66">
        <f t="shared" ca="1" si="22"/>
        <v>0</v>
      </c>
      <c r="R63" s="66">
        <f t="shared" ca="1" si="22"/>
        <v>0</v>
      </c>
      <c r="S63" s="66">
        <f t="shared" ca="1" si="22"/>
        <v>0</v>
      </c>
      <c r="T63" s="66">
        <f t="shared" ca="1" si="22"/>
        <v>0</v>
      </c>
      <c r="U63" s="66">
        <f t="shared" ca="1" si="22"/>
        <v>0</v>
      </c>
      <c r="V63" s="66">
        <f t="shared" ca="1" si="22"/>
        <v>0</v>
      </c>
      <c r="W63" s="66">
        <f t="shared" ca="1" si="22"/>
        <v>0</v>
      </c>
      <c r="X63" s="66">
        <f t="shared" ca="1" si="22"/>
        <v>0</v>
      </c>
      <c r="Y63" s="66">
        <f t="shared" ca="1" si="22"/>
        <v>0</v>
      </c>
      <c r="Z63" s="66">
        <f t="shared" ca="1" si="22"/>
        <v>0</v>
      </c>
      <c r="AA63" s="66">
        <f t="shared" ca="1" si="22"/>
        <v>0</v>
      </c>
      <c r="AB63" s="66">
        <f t="shared" ca="1" si="22"/>
        <v>0</v>
      </c>
      <c r="AC63" s="66">
        <f t="shared" ca="1" si="22"/>
        <v>0</v>
      </c>
      <c r="AD63" s="66">
        <f t="shared" ca="1" si="22"/>
        <v>0</v>
      </c>
      <c r="AE63" s="66">
        <f t="shared" ca="1" si="22"/>
        <v>0</v>
      </c>
      <c r="AF63" s="66">
        <f t="shared" ca="1" si="22"/>
        <v>0</v>
      </c>
      <c r="AG63" s="66">
        <f t="shared" ca="1" si="22"/>
        <v>0</v>
      </c>
      <c r="AH63" s="66">
        <f t="shared" ca="1" si="22"/>
        <v>0</v>
      </c>
      <c r="AI63" s="66">
        <f t="shared" ca="1" si="22"/>
        <v>0</v>
      </c>
      <c r="AJ63" s="66">
        <f t="shared" ca="1" si="22"/>
        <v>0</v>
      </c>
      <c r="AO63" s="27"/>
    </row>
    <row r="64" spans="2:41" s="3" customFormat="1" ht="12.75" hidden="1">
      <c r="C64" s="69" t="str">
        <f>IF(Kalba="EN",Data2!C84,Data2!B84)</f>
        <v>FA rodiklių kapitalui lėšų srautas (realiąja išraiška)</v>
      </c>
      <c r="D64" s="70"/>
      <c r="E64" s="70"/>
      <c r="F64" s="66">
        <f t="shared" ref="F64:AJ64" ca="1" si="23">SUM(F16,F17)-SUM(F21,F38,F40,F41,F46)+IF(AND(F5&gt;Investiciju_metu_skaicius,F22&gt;0,SUM(F38:F40,F41,F44)&gt;0),MIN(F22,SUM(F38:F40,F41,F44)),0)</f>
        <v>0</v>
      </c>
      <c r="G64" s="66">
        <f t="shared" ca="1" si="23"/>
        <v>0</v>
      </c>
      <c r="H64" s="66">
        <f t="shared" ca="1" si="23"/>
        <v>0</v>
      </c>
      <c r="I64" s="66">
        <f t="shared" ca="1" si="23"/>
        <v>0</v>
      </c>
      <c r="J64" s="66">
        <f t="shared" ca="1" si="23"/>
        <v>0</v>
      </c>
      <c r="K64" s="66">
        <f t="shared" ca="1" si="23"/>
        <v>0</v>
      </c>
      <c r="L64" s="66">
        <f t="shared" ca="1" si="23"/>
        <v>0</v>
      </c>
      <c r="M64" s="66">
        <f t="shared" ca="1" si="23"/>
        <v>0</v>
      </c>
      <c r="N64" s="66">
        <f t="shared" ca="1" si="23"/>
        <v>0</v>
      </c>
      <c r="O64" s="66">
        <f t="shared" ca="1" si="23"/>
        <v>0</v>
      </c>
      <c r="P64" s="66">
        <f t="shared" ca="1" si="23"/>
        <v>0</v>
      </c>
      <c r="Q64" s="66">
        <f t="shared" ca="1" si="23"/>
        <v>0</v>
      </c>
      <c r="R64" s="66">
        <f t="shared" ca="1" si="23"/>
        <v>0</v>
      </c>
      <c r="S64" s="66">
        <f t="shared" ca="1" si="23"/>
        <v>0</v>
      </c>
      <c r="T64" s="66">
        <f t="shared" ca="1" si="23"/>
        <v>0</v>
      </c>
      <c r="U64" s="66">
        <f t="shared" ca="1" si="23"/>
        <v>0</v>
      </c>
      <c r="V64" s="66">
        <f t="shared" ca="1" si="23"/>
        <v>0</v>
      </c>
      <c r="W64" s="66">
        <f t="shared" ca="1" si="23"/>
        <v>0</v>
      </c>
      <c r="X64" s="66">
        <f t="shared" ca="1" si="23"/>
        <v>0</v>
      </c>
      <c r="Y64" s="66">
        <f t="shared" ca="1" si="23"/>
        <v>0</v>
      </c>
      <c r="Z64" s="66">
        <f t="shared" ca="1" si="23"/>
        <v>0</v>
      </c>
      <c r="AA64" s="66">
        <f t="shared" ca="1" si="23"/>
        <v>0</v>
      </c>
      <c r="AB64" s="66">
        <f t="shared" ca="1" si="23"/>
        <v>0</v>
      </c>
      <c r="AC64" s="66">
        <f t="shared" ca="1" si="23"/>
        <v>0</v>
      </c>
      <c r="AD64" s="66">
        <f t="shared" ca="1" si="23"/>
        <v>0</v>
      </c>
      <c r="AE64" s="66">
        <f t="shared" ca="1" si="23"/>
        <v>0</v>
      </c>
      <c r="AF64" s="66">
        <f t="shared" ca="1" si="23"/>
        <v>0</v>
      </c>
      <c r="AG64" s="66">
        <f t="shared" ca="1" si="23"/>
        <v>0</v>
      </c>
      <c r="AH64" s="66">
        <f t="shared" ca="1" si="23"/>
        <v>0</v>
      </c>
      <c r="AI64" s="66">
        <f t="shared" ca="1" si="23"/>
        <v>0</v>
      </c>
      <c r="AJ64" s="66">
        <f t="shared" ca="1" si="23"/>
        <v>0</v>
      </c>
      <c r="AO64" s="27"/>
    </row>
    <row r="65" spans="2:41"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O65" s="27"/>
    </row>
    <row r="66" spans="2:41"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O66" s="27"/>
    </row>
    <row r="67" spans="2:41"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O67" s="27"/>
    </row>
    <row r="68" spans="2:41"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O68" s="27"/>
    </row>
    <row r="69" spans="2:41"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O69" s="27"/>
    </row>
    <row r="70" spans="2:41"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O70" s="27"/>
    </row>
    <row r="71" spans="2:41"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O71" s="27"/>
    </row>
    <row r="72" spans="2:41"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O72" s="27"/>
    </row>
    <row r="73" spans="2:41"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O73" s="27"/>
    </row>
    <row r="74" spans="2:41" s="3" customFormat="1" ht="12.75">
      <c r="B74" s="700" t="str">
        <f>IF(Kalba="EN",Data2!C95,Data2!B95)</f>
        <v>Ekonominės analizės (EA) rodiklių apskaičiavimas</v>
      </c>
      <c r="C74" s="700"/>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O74" s="27"/>
    </row>
    <row r="75" spans="2:41"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O75" s="27"/>
    </row>
    <row r="76" spans="2:41"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O76" s="27"/>
    </row>
    <row r="77" spans="2:41"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O77" s="27"/>
    </row>
    <row r="78" spans="2:41"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O78" s="27"/>
    </row>
    <row r="79" spans="2:41"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O79" s="27"/>
    </row>
    <row r="80" spans="2:41" s="3" customFormat="1" ht="12.75" customHeight="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O80" s="27"/>
    </row>
    <row r="81" spans="2:41"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O81" s="27"/>
    </row>
    <row r="82" spans="2:41" s="3" customFormat="1" ht="12.75" hidden="1">
      <c r="C82" s="80" t="str">
        <f>IF(Kalba="EN",Data2!C104,Data2!B104)</f>
        <v>Ekonominis naudos ir išlaidų santykis - ENIS</v>
      </c>
      <c r="D82" s="81"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O82" s="27"/>
    </row>
    <row r="83" spans="2:41" s="3" customFormat="1" ht="12.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O83" s="27"/>
    </row>
    <row r="84" spans="2:41" ht="25.5" hidden="1">
      <c r="B84" s="410" t="s">
        <v>342</v>
      </c>
      <c r="C84" s="411" t="s">
        <v>635</v>
      </c>
      <c r="D84" s="152" t="s">
        <v>630</v>
      </c>
      <c r="E84" s="152" t="s">
        <v>631</v>
      </c>
      <c r="F84" s="152" t="s">
        <v>634</v>
      </c>
      <c r="G84" s="152" t="s">
        <v>632</v>
      </c>
      <c r="H84" s="152" t="s">
        <v>633</v>
      </c>
    </row>
    <row r="85" spans="2:41" hidden="1">
      <c r="B85" s="65" t="str">
        <f t="shared" ref="B85:C93" si="24">B8</f>
        <v>A.1.</v>
      </c>
      <c r="C85" s="4" t="str">
        <f t="shared" si="24"/>
        <v>Žemė</v>
      </c>
      <c r="D85" s="490">
        <f ca="1">J85</f>
        <v>1.25</v>
      </c>
      <c r="E85" s="490">
        <f t="shared" ref="E85:H85" ca="1" si="25">K85</f>
        <v>1.1000000000000001</v>
      </c>
      <c r="F85" s="490">
        <f t="shared" si="25"/>
        <v>1</v>
      </c>
      <c r="G85" s="490">
        <f t="shared" ca="1" si="25"/>
        <v>0.9</v>
      </c>
      <c r="H85" s="490">
        <f t="shared" ca="1" si="25"/>
        <v>0.75</v>
      </c>
      <c r="J85" s="595">
        <f ca="1">IF($D8&lt;0,0.75,1.25)</f>
        <v>1.25</v>
      </c>
      <c r="K85" s="595">
        <f ca="1">IF($D8&lt;0,0.9,1.1)</f>
        <v>1.1000000000000001</v>
      </c>
      <c r="L85" s="595">
        <v>1</v>
      </c>
      <c r="M85" s="595">
        <f ca="1">IF($D8&lt;0,1.1,0.9)</f>
        <v>0.9</v>
      </c>
      <c r="N85" s="595">
        <f ca="1">IF($D8&lt;0,1.25,0.75)</f>
        <v>0.75</v>
      </c>
    </row>
    <row r="86" spans="2:41" hidden="1">
      <c r="B86" s="65" t="str">
        <f t="shared" si="24"/>
        <v>A.2.</v>
      </c>
      <c r="C86" s="4" t="str">
        <f t="shared" si="24"/>
        <v>Nekilnojamasis turtas</v>
      </c>
      <c r="D86" s="490">
        <f t="shared" ref="D86:D104" ca="1" si="26">J86</f>
        <v>1.25</v>
      </c>
      <c r="E86" s="490">
        <f t="shared" ref="E86:E104" ca="1" si="27">K86</f>
        <v>1.1000000000000001</v>
      </c>
      <c r="F86" s="490">
        <f t="shared" ref="F86:F104" si="28">L86</f>
        <v>1</v>
      </c>
      <c r="G86" s="490">
        <f t="shared" ref="G86:G104" ca="1" si="29">M86</f>
        <v>0.9</v>
      </c>
      <c r="H86" s="490">
        <f t="shared" ref="H86:H104" ca="1" si="30">N86</f>
        <v>0.75</v>
      </c>
      <c r="J86" s="595">
        <f t="shared" ref="J86:J92" ca="1" si="31">IF($D9&lt;0,0.75,1.25)</f>
        <v>1.25</v>
      </c>
      <c r="K86" s="595">
        <f t="shared" ref="K86:K92" ca="1" si="32">IF($D9&lt;0,0.9,1.1)</f>
        <v>1.1000000000000001</v>
      </c>
      <c r="L86" s="595">
        <v>1</v>
      </c>
      <c r="M86" s="595">
        <f t="shared" ref="M86:M92" ca="1" si="33">IF($D9&lt;0,1.1,0.9)</f>
        <v>0.9</v>
      </c>
      <c r="N86" s="595">
        <f t="shared" ref="N86:N92" ca="1" si="34">IF($D9&lt;0,1.25,0.75)</f>
        <v>0.75</v>
      </c>
    </row>
    <row r="87" spans="2:41" hidden="1">
      <c r="B87" s="65" t="str">
        <f t="shared" si="24"/>
        <v>A.3.</v>
      </c>
      <c r="C87" s="4" t="str">
        <f t="shared" si="24"/>
        <v>Statyba, rekonstravimas, kapitalinis remontas ir kiti darbai</v>
      </c>
      <c r="D87" s="490">
        <f t="shared" ca="1" si="26"/>
        <v>1.25</v>
      </c>
      <c r="E87" s="490">
        <f t="shared" ca="1" si="27"/>
        <v>1.1000000000000001</v>
      </c>
      <c r="F87" s="490">
        <f t="shared" si="28"/>
        <v>1</v>
      </c>
      <c r="G87" s="490">
        <f t="shared" ca="1" si="29"/>
        <v>0.9</v>
      </c>
      <c r="H87" s="490">
        <f t="shared" ca="1" si="30"/>
        <v>0.75</v>
      </c>
      <c r="J87" s="595">
        <f t="shared" ca="1" si="31"/>
        <v>1.25</v>
      </c>
      <c r="K87" s="595">
        <f t="shared" ca="1" si="32"/>
        <v>1.1000000000000001</v>
      </c>
      <c r="L87" s="595">
        <v>1</v>
      </c>
      <c r="M87" s="595">
        <f t="shared" ca="1" si="33"/>
        <v>0.9</v>
      </c>
      <c r="N87" s="595">
        <f t="shared" ca="1" si="34"/>
        <v>0.75</v>
      </c>
    </row>
    <row r="88" spans="2:41" hidden="1">
      <c r="B88" s="65" t="str">
        <f t="shared" si="24"/>
        <v>A.4.</v>
      </c>
      <c r="C88" s="4" t="str">
        <f t="shared" si="24"/>
        <v>Įranga, įrenginiai ir kitas ilgalaikis turtas</v>
      </c>
      <c r="D88" s="490">
        <f t="shared" ca="1" si="26"/>
        <v>1.25</v>
      </c>
      <c r="E88" s="490">
        <f t="shared" ca="1" si="27"/>
        <v>1.1000000000000001</v>
      </c>
      <c r="F88" s="490">
        <f t="shared" si="28"/>
        <v>1</v>
      </c>
      <c r="G88" s="490">
        <f t="shared" ca="1" si="29"/>
        <v>0.9</v>
      </c>
      <c r="H88" s="490">
        <f t="shared" ca="1" si="30"/>
        <v>0.75</v>
      </c>
      <c r="J88" s="595">
        <f t="shared" ca="1" si="31"/>
        <v>1.25</v>
      </c>
      <c r="K88" s="595">
        <f t="shared" ca="1" si="32"/>
        <v>1.1000000000000001</v>
      </c>
      <c r="L88" s="595">
        <v>1</v>
      </c>
      <c r="M88" s="595">
        <f t="shared" ca="1" si="33"/>
        <v>0.9</v>
      </c>
      <c r="N88" s="595">
        <f t="shared" ca="1" si="34"/>
        <v>0.75</v>
      </c>
    </row>
    <row r="89" spans="2:41" ht="26.25" hidden="1">
      <c r="B89" s="65" t="str">
        <f t="shared" si="24"/>
        <v>A.5.</v>
      </c>
      <c r="C89" s="4" t="str">
        <f t="shared" si="24"/>
        <v>Projektavimo, techninės priežiūros ir kitos su investicijomis į ilgalaikį turtą (A.1.-A.4.) susijusios paslaugos</v>
      </c>
      <c r="D89" s="490">
        <f t="shared" ca="1" si="26"/>
        <v>1.25</v>
      </c>
      <c r="E89" s="490">
        <f t="shared" ca="1" si="27"/>
        <v>1.1000000000000001</v>
      </c>
      <c r="F89" s="490">
        <f t="shared" si="28"/>
        <v>1</v>
      </c>
      <c r="G89" s="490">
        <f t="shared" ca="1" si="29"/>
        <v>0.9</v>
      </c>
      <c r="H89" s="490">
        <f t="shared" ca="1" si="30"/>
        <v>0.75</v>
      </c>
      <c r="J89" s="595">
        <f t="shared" ca="1" si="31"/>
        <v>1.25</v>
      </c>
      <c r="K89" s="595">
        <f t="shared" ca="1" si="32"/>
        <v>1.1000000000000001</v>
      </c>
      <c r="L89" s="595">
        <v>1</v>
      </c>
      <c r="M89" s="595">
        <f t="shared" ca="1" si="33"/>
        <v>0.9</v>
      </c>
      <c r="N89" s="595">
        <f t="shared" ca="1" si="34"/>
        <v>0.75</v>
      </c>
    </row>
    <row r="90" spans="2:41" hidden="1">
      <c r="B90" s="65" t="str">
        <f t="shared" si="24"/>
        <v>A.6.</v>
      </c>
      <c r="C90" s="4" t="str">
        <f t="shared" si="24"/>
        <v>Projekto administravimas ir vykdymas</v>
      </c>
      <c r="D90" s="490">
        <f t="shared" ca="1" si="26"/>
        <v>1.25</v>
      </c>
      <c r="E90" s="490">
        <f t="shared" ca="1" si="27"/>
        <v>1.1000000000000001</v>
      </c>
      <c r="F90" s="490">
        <f t="shared" si="28"/>
        <v>1</v>
      </c>
      <c r="G90" s="490">
        <f t="shared" ca="1" si="29"/>
        <v>0.9</v>
      </c>
      <c r="H90" s="490">
        <f t="shared" ca="1" si="30"/>
        <v>0.75</v>
      </c>
      <c r="J90" s="595">
        <f t="shared" ca="1" si="31"/>
        <v>1.25</v>
      </c>
      <c r="K90" s="595">
        <f t="shared" ca="1" si="32"/>
        <v>1.1000000000000001</v>
      </c>
      <c r="L90" s="595">
        <v>1</v>
      </c>
      <c r="M90" s="595">
        <f t="shared" ca="1" si="33"/>
        <v>0.9</v>
      </c>
      <c r="N90" s="595">
        <f t="shared" ca="1" si="34"/>
        <v>0.75</v>
      </c>
    </row>
    <row r="91" spans="2:41" hidden="1">
      <c r="B91" s="65" t="str">
        <f t="shared" si="24"/>
        <v>A.7.</v>
      </c>
      <c r="C91" s="4" t="str">
        <f t="shared" si="24"/>
        <v>Kitos paslaugos ir išlaidos</v>
      </c>
      <c r="D91" s="490">
        <f t="shared" ca="1" si="26"/>
        <v>1.25</v>
      </c>
      <c r="E91" s="490">
        <f t="shared" ca="1" si="27"/>
        <v>1.1000000000000001</v>
      </c>
      <c r="F91" s="490">
        <f t="shared" si="28"/>
        <v>1</v>
      </c>
      <c r="G91" s="490">
        <f t="shared" ca="1" si="29"/>
        <v>0.9</v>
      </c>
      <c r="H91" s="490">
        <f t="shared" ca="1" si="30"/>
        <v>0.75</v>
      </c>
      <c r="J91" s="595">
        <f t="shared" ca="1" si="31"/>
        <v>1.25</v>
      </c>
      <c r="K91" s="595">
        <f t="shared" ca="1" si="32"/>
        <v>1.1000000000000001</v>
      </c>
      <c r="L91" s="595">
        <v>1</v>
      </c>
      <c r="M91" s="595">
        <f t="shared" ca="1" si="33"/>
        <v>0.9</v>
      </c>
      <c r="N91" s="595">
        <f t="shared" ca="1" si="34"/>
        <v>0.75</v>
      </c>
    </row>
    <row r="92" spans="2:41" hidden="1">
      <c r="B92" s="65" t="str">
        <f t="shared" si="24"/>
        <v>A.8.</v>
      </c>
      <c r="C92" s="4" t="str">
        <f t="shared" si="24"/>
        <v>Reinvesticijos </v>
      </c>
      <c r="D92" s="490">
        <f t="shared" ca="1" si="26"/>
        <v>1.25</v>
      </c>
      <c r="E92" s="490">
        <f t="shared" ca="1" si="27"/>
        <v>1.1000000000000001</v>
      </c>
      <c r="F92" s="490">
        <f t="shared" si="28"/>
        <v>1</v>
      </c>
      <c r="G92" s="490">
        <f t="shared" ca="1" si="29"/>
        <v>0.9</v>
      </c>
      <c r="H92" s="490">
        <f t="shared" ca="1" si="30"/>
        <v>0.75</v>
      </c>
      <c r="J92" s="595">
        <f t="shared" ca="1" si="31"/>
        <v>1.25</v>
      </c>
      <c r="K92" s="595">
        <f t="shared" ca="1" si="32"/>
        <v>1.1000000000000001</v>
      </c>
      <c r="L92" s="595">
        <v>1</v>
      </c>
      <c r="M92" s="595">
        <f t="shared" ca="1" si="33"/>
        <v>0.9</v>
      </c>
      <c r="N92" s="595">
        <f t="shared" ca="1" si="34"/>
        <v>0.75</v>
      </c>
    </row>
    <row r="93" spans="2:41" hidden="1">
      <c r="B93" s="65" t="str">
        <f t="shared" si="24"/>
        <v>B.</v>
      </c>
      <c r="C93" s="4" t="str">
        <f t="shared" si="24"/>
        <v>Investicijų likutinė vertė</v>
      </c>
      <c r="D93" s="490">
        <f t="shared" ca="1" si="26"/>
        <v>0.75</v>
      </c>
      <c r="E93" s="490">
        <f t="shared" ca="1" si="27"/>
        <v>0.9</v>
      </c>
      <c r="F93" s="490">
        <f t="shared" si="28"/>
        <v>1</v>
      </c>
      <c r="G93" s="490">
        <f t="shared" ca="1" si="29"/>
        <v>1.1000000000000001</v>
      </c>
      <c r="H93" s="490">
        <f t="shared" ca="1" si="30"/>
        <v>1.25</v>
      </c>
      <c r="J93" s="594">
        <f ca="1">IF($D16&lt;0,1.25,0.75)</f>
        <v>0.75</v>
      </c>
      <c r="K93" s="594">
        <f ca="1">IF($D16&lt;0,1.1,0.9)</f>
        <v>0.9</v>
      </c>
      <c r="L93" s="594">
        <v>1</v>
      </c>
      <c r="M93" s="594">
        <f ca="1">IF($D16&lt;0,0.9,1.1)</f>
        <v>1.1000000000000001</v>
      </c>
      <c r="N93" s="594">
        <f ca="1">IF($D16&lt;0,0.75,1.25)</f>
        <v>1.25</v>
      </c>
    </row>
    <row r="94" spans="2:41" ht="15" hidden="1" customHeight="1">
      <c r="B94" s="65" t="str">
        <f t="shared" ref="B94:C96" si="35">B18</f>
        <v>C.1.</v>
      </c>
      <c r="C94" s="414" t="str">
        <f t="shared" si="35"/>
        <v>Prekių pardavimo pajamos</v>
      </c>
      <c r="D94" s="490">
        <f t="shared" ca="1" si="26"/>
        <v>0.75</v>
      </c>
      <c r="E94" s="490">
        <f t="shared" ca="1" si="27"/>
        <v>0.9</v>
      </c>
      <c r="F94" s="490">
        <f t="shared" si="28"/>
        <v>1</v>
      </c>
      <c r="G94" s="490">
        <f t="shared" ca="1" si="29"/>
        <v>1.1000000000000001</v>
      </c>
      <c r="H94" s="490">
        <f t="shared" ca="1" si="30"/>
        <v>1.25</v>
      </c>
      <c r="J94" s="594">
        <f ca="1">IF($D18&lt;0,1.25,0.75)</f>
        <v>0.75</v>
      </c>
      <c r="K94" s="594">
        <f ca="1">IF($D18&lt;0,1.1,0.9)</f>
        <v>0.9</v>
      </c>
      <c r="L94" s="594">
        <v>1</v>
      </c>
      <c r="M94" s="594">
        <f ca="1">IF($D18&lt;0,0.9,1.1)</f>
        <v>1.1000000000000001</v>
      </c>
      <c r="N94" s="594">
        <f ca="1">IF($D18&lt;0,0.75,1.25)</f>
        <v>1.25</v>
      </c>
    </row>
    <row r="95" spans="2:41" ht="15" hidden="1" customHeight="1">
      <c r="B95" s="65" t="str">
        <f t="shared" si="35"/>
        <v>C.2.</v>
      </c>
      <c r="C95" s="414" t="str">
        <f t="shared" si="35"/>
        <v>Paslaugų suteikimo pajamos</v>
      </c>
      <c r="D95" s="490">
        <f t="shared" ca="1" si="26"/>
        <v>0.75</v>
      </c>
      <c r="E95" s="490">
        <f t="shared" ca="1" si="27"/>
        <v>0.9</v>
      </c>
      <c r="F95" s="490">
        <f t="shared" si="28"/>
        <v>1</v>
      </c>
      <c r="G95" s="490">
        <f t="shared" ca="1" si="29"/>
        <v>1.1000000000000001</v>
      </c>
      <c r="H95" s="490">
        <f t="shared" ca="1" si="30"/>
        <v>1.25</v>
      </c>
      <c r="J95" s="594">
        <f t="shared" ref="J95:J96" ca="1" si="36">IF($D19&lt;0,1.25,0.75)</f>
        <v>0.75</v>
      </c>
      <c r="K95" s="594">
        <f t="shared" ref="K95:K96" ca="1" si="37">IF($D19&lt;0,1.1,0.9)</f>
        <v>0.9</v>
      </c>
      <c r="L95" s="594">
        <v>1</v>
      </c>
      <c r="M95" s="594">
        <f t="shared" ref="M95:M96" ca="1" si="38">IF($D19&lt;0,0.9,1.1)</f>
        <v>1.1000000000000001</v>
      </c>
      <c r="N95" s="594">
        <f t="shared" ref="N95:N96" ca="1" si="39">IF($D19&lt;0,0.75,1.25)</f>
        <v>1.25</v>
      </c>
    </row>
    <row r="96" spans="2:41" ht="15" hidden="1" customHeight="1">
      <c r="B96" s="65" t="str">
        <f t="shared" si="35"/>
        <v>C.3.</v>
      </c>
      <c r="C96" s="414" t="str">
        <f t="shared" si="35"/>
        <v>Finansinės ir investicinės veiklos bei kitos pajamos</v>
      </c>
      <c r="D96" s="490">
        <f t="shared" ca="1" si="26"/>
        <v>0.75</v>
      </c>
      <c r="E96" s="490">
        <f t="shared" ca="1" si="27"/>
        <v>0.9</v>
      </c>
      <c r="F96" s="490">
        <f t="shared" si="28"/>
        <v>1</v>
      </c>
      <c r="G96" s="490">
        <f t="shared" ca="1" si="29"/>
        <v>1.1000000000000001</v>
      </c>
      <c r="H96" s="490">
        <f t="shared" ca="1" si="30"/>
        <v>1.25</v>
      </c>
      <c r="J96" s="594">
        <f t="shared" ca="1" si="36"/>
        <v>0.75</v>
      </c>
      <c r="K96" s="594">
        <f t="shared" ca="1" si="37"/>
        <v>0.9</v>
      </c>
      <c r="L96" s="594">
        <v>1</v>
      </c>
      <c r="M96" s="594">
        <f t="shared" ca="1" si="38"/>
        <v>1.1000000000000001</v>
      </c>
      <c r="N96" s="594">
        <f t="shared" ca="1" si="39"/>
        <v>1.25</v>
      </c>
    </row>
    <row r="97" spans="2:14" ht="15" hidden="1" customHeight="1">
      <c r="B97" s="65" t="str">
        <f t="shared" ref="B97:C103" si="40">B23</f>
        <v>D.1.1.</v>
      </c>
      <c r="C97" s="4" t="str">
        <f t="shared" si="40"/>
        <v>Žaliavos</v>
      </c>
      <c r="D97" s="490">
        <f t="shared" ca="1" si="26"/>
        <v>1.25</v>
      </c>
      <c r="E97" s="490">
        <f t="shared" ca="1" si="27"/>
        <v>1.1000000000000001</v>
      </c>
      <c r="F97" s="490">
        <f t="shared" si="28"/>
        <v>1</v>
      </c>
      <c r="G97" s="490">
        <f t="shared" ca="1" si="29"/>
        <v>0.9</v>
      </c>
      <c r="H97" s="490">
        <f t="shared" ca="1" si="30"/>
        <v>0.75</v>
      </c>
      <c r="J97" s="595">
        <f ca="1">IF($D23&lt;0,0.75,1.25)</f>
        <v>1.25</v>
      </c>
      <c r="K97" s="595">
        <f ca="1">IF($D23&lt;0,0.9,1.1)</f>
        <v>1.1000000000000001</v>
      </c>
      <c r="L97" s="595">
        <v>1</v>
      </c>
      <c r="M97" s="595">
        <f ca="1">IF($D23&lt;0,1.1,0.9)</f>
        <v>0.9</v>
      </c>
      <c r="N97" s="595">
        <f ca="1">IF($D23&lt;0,1.25,0.75)</f>
        <v>0.75</v>
      </c>
    </row>
    <row r="98" spans="2:14" ht="15" hidden="1" customHeight="1">
      <c r="B98" s="65" t="str">
        <f t="shared" si="40"/>
        <v>D.1.2.</v>
      </c>
      <c r="C98" s="4" t="str">
        <f t="shared" si="40"/>
        <v>Darbo užmokesčio išlaidos</v>
      </c>
      <c r="D98" s="490">
        <f t="shared" ca="1" si="26"/>
        <v>1.25</v>
      </c>
      <c r="E98" s="490">
        <f t="shared" ca="1" si="27"/>
        <v>1.1000000000000001</v>
      </c>
      <c r="F98" s="490">
        <f t="shared" si="28"/>
        <v>1</v>
      </c>
      <c r="G98" s="490">
        <f t="shared" ca="1" si="29"/>
        <v>0.9</v>
      </c>
      <c r="H98" s="490">
        <f t="shared" ca="1" si="30"/>
        <v>0.75</v>
      </c>
      <c r="J98" s="595">
        <f t="shared" ref="J98:J103" ca="1" si="41">IF($D24&lt;0,0.75,1.25)</f>
        <v>1.25</v>
      </c>
      <c r="K98" s="595">
        <f t="shared" ref="K98:K103" ca="1" si="42">IF($D24&lt;0,0.9,1.1)</f>
        <v>1.1000000000000001</v>
      </c>
      <c r="L98" s="595">
        <v>1</v>
      </c>
      <c r="M98" s="595">
        <f t="shared" ref="M98:M103" ca="1" si="43">IF($D24&lt;0,1.1,0.9)</f>
        <v>0.9</v>
      </c>
      <c r="N98" s="595">
        <f t="shared" ref="N98:N103" ca="1" si="44">IF($D24&lt;0,1.25,0.75)</f>
        <v>0.75</v>
      </c>
    </row>
    <row r="99" spans="2:14" ht="15" hidden="1" customHeight="1">
      <c r="B99" s="65" t="str">
        <f t="shared" si="40"/>
        <v>D.1.3.</v>
      </c>
      <c r="C99" s="4" t="str">
        <f t="shared" si="40"/>
        <v>Elektros energijos išlaidos</v>
      </c>
      <c r="D99" s="490">
        <f t="shared" ca="1" si="26"/>
        <v>1.25</v>
      </c>
      <c r="E99" s="490">
        <f t="shared" ca="1" si="27"/>
        <v>1.1000000000000001</v>
      </c>
      <c r="F99" s="490">
        <f t="shared" si="28"/>
        <v>1</v>
      </c>
      <c r="G99" s="490">
        <f t="shared" ca="1" si="29"/>
        <v>0.9</v>
      </c>
      <c r="H99" s="490">
        <f t="shared" ca="1" si="30"/>
        <v>0.75</v>
      </c>
      <c r="J99" s="595">
        <f t="shared" ca="1" si="41"/>
        <v>1.25</v>
      </c>
      <c r="K99" s="595">
        <f t="shared" ca="1" si="42"/>
        <v>1.1000000000000001</v>
      </c>
      <c r="L99" s="595">
        <v>1</v>
      </c>
      <c r="M99" s="595">
        <f t="shared" ca="1" si="43"/>
        <v>0.9</v>
      </c>
      <c r="N99" s="595">
        <f t="shared" ca="1" si="44"/>
        <v>0.75</v>
      </c>
    </row>
    <row r="100" spans="2:14" ht="15" hidden="1" customHeight="1">
      <c r="B100" s="65" t="str">
        <f t="shared" si="40"/>
        <v>D.1.4.</v>
      </c>
      <c r="C100" s="4" t="str">
        <f t="shared" si="40"/>
        <v>Šildymo (išskyrus elektrą) išlaidos</v>
      </c>
      <c r="D100" s="490">
        <f t="shared" ca="1" si="26"/>
        <v>1.25</v>
      </c>
      <c r="E100" s="490">
        <f t="shared" ca="1" si="27"/>
        <v>1.1000000000000001</v>
      </c>
      <c r="F100" s="490">
        <f t="shared" si="28"/>
        <v>1</v>
      </c>
      <c r="G100" s="490">
        <f t="shared" ca="1" si="29"/>
        <v>0.9</v>
      </c>
      <c r="H100" s="490">
        <f t="shared" ca="1" si="30"/>
        <v>0.75</v>
      </c>
      <c r="J100" s="595">
        <f t="shared" ca="1" si="41"/>
        <v>1.25</v>
      </c>
      <c r="K100" s="595">
        <f t="shared" ca="1" si="42"/>
        <v>1.1000000000000001</v>
      </c>
      <c r="L100" s="595">
        <v>1</v>
      </c>
      <c r="M100" s="595">
        <f t="shared" ca="1" si="43"/>
        <v>0.9</v>
      </c>
      <c r="N100" s="595">
        <f t="shared" ca="1" si="44"/>
        <v>0.75</v>
      </c>
    </row>
    <row r="101" spans="2:14" ht="15" hidden="1" customHeight="1">
      <c r="B101" s="65" t="str">
        <f t="shared" si="40"/>
        <v>D.1.5.</v>
      </c>
      <c r="C101" s="4" t="str">
        <f t="shared" si="40"/>
        <v>Infrastruktūros būklės palaikymo išlaidos</v>
      </c>
      <c r="D101" s="490">
        <f t="shared" ca="1" si="26"/>
        <v>1.25</v>
      </c>
      <c r="E101" s="490">
        <f t="shared" ca="1" si="27"/>
        <v>1.1000000000000001</v>
      </c>
      <c r="F101" s="490">
        <f t="shared" si="28"/>
        <v>1</v>
      </c>
      <c r="G101" s="490">
        <f t="shared" ca="1" si="29"/>
        <v>0.9</v>
      </c>
      <c r="H101" s="490">
        <f t="shared" ca="1" si="30"/>
        <v>0.75</v>
      </c>
      <c r="J101" s="595">
        <f t="shared" ca="1" si="41"/>
        <v>1.25</v>
      </c>
      <c r="K101" s="595">
        <f t="shared" ca="1" si="42"/>
        <v>1.1000000000000001</v>
      </c>
      <c r="L101" s="595">
        <v>1</v>
      </c>
      <c r="M101" s="595">
        <f t="shared" ca="1" si="43"/>
        <v>0.9</v>
      </c>
      <c r="N101" s="595">
        <f t="shared" ca="1" si="44"/>
        <v>0.75</v>
      </c>
    </row>
    <row r="102" spans="2:14" ht="15" hidden="1" customHeight="1">
      <c r="B102" s="65" t="str">
        <f t="shared" si="40"/>
        <v>D.1.6.</v>
      </c>
      <c r="C102" s="4" t="str">
        <f t="shared" si="40"/>
        <v>Kitos išlaidos</v>
      </c>
      <c r="D102" s="490">
        <f t="shared" ca="1" si="26"/>
        <v>1.25</v>
      </c>
      <c r="E102" s="490">
        <f t="shared" ca="1" si="27"/>
        <v>1.1000000000000001</v>
      </c>
      <c r="F102" s="490">
        <f t="shared" si="28"/>
        <v>1</v>
      </c>
      <c r="G102" s="490">
        <f t="shared" ca="1" si="29"/>
        <v>0.9</v>
      </c>
      <c r="H102" s="490">
        <f t="shared" ca="1" si="30"/>
        <v>0.75</v>
      </c>
      <c r="J102" s="595">
        <f t="shared" ca="1" si="41"/>
        <v>1.25</v>
      </c>
      <c r="K102" s="595">
        <f t="shared" ca="1" si="42"/>
        <v>1.1000000000000001</v>
      </c>
      <c r="L102" s="595">
        <v>1</v>
      </c>
      <c r="M102" s="595">
        <f t="shared" ca="1" si="43"/>
        <v>0.9</v>
      </c>
      <c r="N102" s="595">
        <f t="shared" ca="1" si="44"/>
        <v>0.75</v>
      </c>
    </row>
    <row r="103" spans="2:14" ht="15" hidden="1" customHeight="1">
      <c r="B103" s="65" t="str">
        <f t="shared" si="40"/>
        <v>D.2.</v>
      </c>
      <c r="C103" s="4" t="str">
        <f t="shared" si="40"/>
        <v>Gautų paskolų (G.3.1.) palūkanos</v>
      </c>
      <c r="D103" s="490">
        <f t="shared" ca="1" si="26"/>
        <v>1.25</v>
      </c>
      <c r="E103" s="490">
        <f t="shared" ca="1" si="27"/>
        <v>1.1000000000000001</v>
      </c>
      <c r="F103" s="490">
        <f t="shared" si="28"/>
        <v>1</v>
      </c>
      <c r="G103" s="490">
        <f t="shared" ca="1" si="29"/>
        <v>0.9</v>
      </c>
      <c r="H103" s="490">
        <f t="shared" ca="1" si="30"/>
        <v>0.75</v>
      </c>
      <c r="J103" s="595">
        <f t="shared" ca="1" si="41"/>
        <v>1.25</v>
      </c>
      <c r="K103" s="595">
        <f t="shared" ca="1" si="42"/>
        <v>1.1000000000000001</v>
      </c>
      <c r="L103" s="595">
        <v>1</v>
      </c>
      <c r="M103" s="595">
        <f t="shared" ca="1" si="43"/>
        <v>0.9</v>
      </c>
      <c r="N103" s="595">
        <f t="shared" ca="1" si="44"/>
        <v>0.75</v>
      </c>
    </row>
    <row r="104" spans="2:14" ht="15" hidden="1" customHeight="1">
      <c r="B104" s="65" t="str">
        <f>B47</f>
        <v>H.</v>
      </c>
      <c r="C104" s="4" t="str">
        <f>C47</f>
        <v>Socialinio ekonominio (SE) poveikio finansinė išraiška</v>
      </c>
      <c r="D104" s="490">
        <f t="shared" ca="1" si="26"/>
        <v>0.75</v>
      </c>
      <c r="E104" s="490">
        <f t="shared" ca="1" si="27"/>
        <v>0.9</v>
      </c>
      <c r="F104" s="490">
        <f t="shared" si="28"/>
        <v>1</v>
      </c>
      <c r="G104" s="490">
        <f t="shared" ca="1" si="29"/>
        <v>1.1000000000000001</v>
      </c>
      <c r="H104" s="490">
        <f t="shared" ca="1" si="30"/>
        <v>1.25</v>
      </c>
      <c r="J104" s="594">
        <f ca="1">IF($D47&lt;0,1.25,0.75)</f>
        <v>0.75</v>
      </c>
      <c r="K104" s="594">
        <f ca="1">IF($D47&lt;0,1.1,0.9)</f>
        <v>0.9</v>
      </c>
      <c r="L104" s="594">
        <v>1</v>
      </c>
      <c r="M104" s="594">
        <f ca="1">IF($D47&lt;0,0.9,1.1)</f>
        <v>1.1000000000000001</v>
      </c>
      <c r="N104" s="594">
        <f ca="1">IF($D47&lt;0,0.75,1.25)</f>
        <v>1.25</v>
      </c>
    </row>
    <row r="105" spans="2:14" ht="15" customHeight="1"/>
    <row r="106" spans="2:14" ht="25.5">
      <c r="C106" s="152" t="s">
        <v>637</v>
      </c>
      <c r="D106" s="152" t="s">
        <v>630</v>
      </c>
      <c r="E106" s="152" t="s">
        <v>631</v>
      </c>
      <c r="F106" s="152" t="s">
        <v>634</v>
      </c>
      <c r="G106" s="152" t="s">
        <v>632</v>
      </c>
      <c r="H106" s="152" t="s">
        <v>633</v>
      </c>
    </row>
    <row r="107" spans="2:14">
      <c r="C107" s="69" t="s">
        <v>68</v>
      </c>
      <c r="D107" s="423">
        <v>0</v>
      </c>
      <c r="E107" s="423">
        <v>0</v>
      </c>
      <c r="F107" s="423">
        <v>0</v>
      </c>
      <c r="G107" s="423">
        <v>0</v>
      </c>
      <c r="H107" s="423">
        <v>0</v>
      </c>
    </row>
    <row r="108" spans="2:14" ht="25.5">
      <c r="C108" s="69" t="s">
        <v>67</v>
      </c>
      <c r="D108" s="424" t="s">
        <v>569</v>
      </c>
      <c r="E108" s="424" t="s">
        <v>569</v>
      </c>
      <c r="F108" s="424" t="s">
        <v>569</v>
      </c>
      <c r="G108" s="424" t="s">
        <v>569</v>
      </c>
      <c r="H108" s="424" t="s">
        <v>569</v>
      </c>
    </row>
    <row r="109" spans="2:14" ht="25.5">
      <c r="C109" s="69" t="s">
        <v>374</v>
      </c>
      <c r="D109" s="424" t="s">
        <v>569</v>
      </c>
      <c r="E109" s="424" t="s">
        <v>569</v>
      </c>
      <c r="F109" s="424" t="s">
        <v>569</v>
      </c>
      <c r="G109" s="424" t="s">
        <v>569</v>
      </c>
      <c r="H109" s="424" t="s">
        <v>569</v>
      </c>
    </row>
    <row r="110" spans="2:14">
      <c r="C110" s="69" t="s">
        <v>63</v>
      </c>
      <c r="D110" s="423">
        <v>0</v>
      </c>
      <c r="E110" s="423">
        <v>0</v>
      </c>
      <c r="F110" s="423">
        <v>0</v>
      </c>
      <c r="G110" s="423">
        <v>0</v>
      </c>
      <c r="H110" s="423">
        <v>0</v>
      </c>
    </row>
    <row r="111" spans="2:14" ht="25.5">
      <c r="C111" s="69" t="s">
        <v>64</v>
      </c>
      <c r="D111" s="424" t="s">
        <v>569</v>
      </c>
      <c r="E111" s="424" t="s">
        <v>569</v>
      </c>
      <c r="F111" s="424" t="s">
        <v>569</v>
      </c>
      <c r="G111" s="424" t="s">
        <v>569</v>
      </c>
      <c r="H111" s="424" t="s">
        <v>569</v>
      </c>
    </row>
    <row r="112" spans="2:14" ht="7.5" customHeight="1"/>
  </sheetData>
  <sheetProtection algorithmName="SHA-512" hashValue="Wt27quJRlkL6P7BDDWRiFfNu1tx7CQg+TkwLhgvcpvjfsI/dvHYZO08wP0iISXgR5b3eYxG1t/tQml0qZSf0qQ==" saltValue="zeB5g0A51hip8IAPbcxmhg==" spinCount="100000" sheet="1" objects="1" scenarios="1"/>
  <mergeCells count="5">
    <mergeCell ref="C2:E2"/>
    <mergeCell ref="C3:E3"/>
    <mergeCell ref="C4:E4"/>
    <mergeCell ref="B61:C61"/>
    <mergeCell ref="B74:C74"/>
  </mergeCells>
  <conditionalFormatting sqref="C4:E4">
    <cfRule type="expression" dxfId="9" priority="2" stopIfTrue="1">
      <formula>LEN($C$4)&gt;0</formula>
    </cfRule>
  </conditionalFormatting>
  <conditionalFormatting sqref="B7:C59">
    <cfRule type="expression" dxfId="8" priority="3" stopIfTrue="1">
      <formula>#REF!=1</formula>
    </cfRule>
  </conditionalFormatting>
  <conditionalFormatting sqref="B85:C104">
    <cfRule type="expression" dxfId="7"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5"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5"/>
      <c r="C2" s="702" t="s">
        <v>639</v>
      </c>
      <c r="D2" s="702"/>
      <c r="E2" s="702"/>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1" s="11" customFormat="1" ht="26.25" customHeight="1">
      <c r="B3" s="166"/>
      <c r="C3" s="704"/>
      <c r="D3" s="704"/>
      <c r="E3" s="704"/>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1"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1" s="3" customFormat="1" ht="13.5" hidden="1"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1" s="3" customFormat="1" ht="12.75" hidden="1">
      <c r="B6" s="55" t="str">
        <f>IF(Kalba="EN",Data2!C31,Data2!B31)</f>
        <v>Projekto biudžeto eilutė / Projekto įgyvendinimo kalendoriniai metai</v>
      </c>
      <c r="C6" s="56"/>
      <c r="D6" s="61" t="s">
        <v>622</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4" t="s">
        <v>623</v>
      </c>
      <c r="AN6" s="404" t="s">
        <v>641</v>
      </c>
      <c r="AO6" s="404" t="s">
        <v>642</v>
      </c>
    </row>
    <row r="7" spans="2:41" s="62" customFormat="1" ht="12.75" hidden="1">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c r="AO7" s="383"/>
    </row>
    <row r="8" spans="2:41" s="3" customFormat="1" ht="12.75" hidden="1">
      <c r="B8" s="65" t="s">
        <v>7</v>
      </c>
      <c r="C8" s="484" t="str">
        <f>IF(Kalba="EN",Data2!C33,Data2!B33)</f>
        <v>Žemė</v>
      </c>
      <c r="D8" s="170">
        <f ca="1">F8+NPV(FDN,G8:INDEX(G8:AJ8,PAL))</f>
        <v>0</v>
      </c>
      <c r="E8" s="170">
        <f t="shared" ref="E8:E16" ca="1" si="2">SUMIF($F$5:$AJ$5,"&lt;="&amp;PAL,$F8:$AJ8)</f>
        <v>0</v>
      </c>
      <c r="F8" s="170">
        <f ca="1">'4'!F8 * $AN8</f>
        <v>0</v>
      </c>
      <c r="G8" s="170">
        <f ca="1">'4'!G8 * $AN8</f>
        <v>0</v>
      </c>
      <c r="H8" s="170">
        <f ca="1">'4'!H8 * $AN8</f>
        <v>0</v>
      </c>
      <c r="I8" s="170">
        <f ca="1">'4'!I8 * $AN8</f>
        <v>0</v>
      </c>
      <c r="J8" s="170">
        <f ca="1">'4'!J8 * $AN8</f>
        <v>0</v>
      </c>
      <c r="K8" s="170">
        <f ca="1">'4'!K8 * $AN8</f>
        <v>0</v>
      </c>
      <c r="L8" s="170">
        <f ca="1">'4'!L8 * $AN8</f>
        <v>0</v>
      </c>
      <c r="M8" s="170">
        <f ca="1">'4'!M8 * $AN8</f>
        <v>0</v>
      </c>
      <c r="N8" s="170">
        <f ca="1">'4'!N8 * $AN8</f>
        <v>0</v>
      </c>
      <c r="O8" s="170">
        <f ca="1">'4'!O8 * $AN8</f>
        <v>0</v>
      </c>
      <c r="P8" s="170">
        <f ca="1">'4'!P8 * $AN8</f>
        <v>0</v>
      </c>
      <c r="Q8" s="170">
        <f ca="1">'4'!Q8 * $AN8</f>
        <v>0</v>
      </c>
      <c r="R8" s="170">
        <f ca="1">'4'!R8 * $AN8</f>
        <v>0</v>
      </c>
      <c r="S8" s="170">
        <f ca="1">'4'!S8 * $AN8</f>
        <v>0</v>
      </c>
      <c r="T8" s="170">
        <f ca="1">'4'!T8 * $AN8</f>
        <v>0</v>
      </c>
      <c r="U8" s="170">
        <f ca="1">'4'!U8 * $AN8</f>
        <v>0</v>
      </c>
      <c r="V8" s="170">
        <f ca="1">'4'!V8 * $AN8</f>
        <v>0</v>
      </c>
      <c r="W8" s="170">
        <f ca="1">'4'!W8 * $AN8</f>
        <v>0</v>
      </c>
      <c r="X8" s="170">
        <f ca="1">'4'!X8 * $AN8</f>
        <v>0</v>
      </c>
      <c r="Y8" s="170">
        <f ca="1">'4'!Y8 * $AN8</f>
        <v>0</v>
      </c>
      <c r="Z8" s="170">
        <f ca="1">'4'!Z8 * $AN8</f>
        <v>0</v>
      </c>
      <c r="AA8" s="170">
        <f ca="1">'4'!AA8 * $AN8</f>
        <v>0</v>
      </c>
      <c r="AB8" s="170">
        <f ca="1">'4'!AB8 * $AN8</f>
        <v>0</v>
      </c>
      <c r="AC8" s="170">
        <f ca="1">'4'!AC8 * $AN8</f>
        <v>0</v>
      </c>
      <c r="AD8" s="170">
        <f ca="1">'4'!AD8 * $AN8</f>
        <v>0</v>
      </c>
      <c r="AE8" s="170">
        <f ca="1">'4'!AE8 * $AN8</f>
        <v>0</v>
      </c>
      <c r="AF8" s="170">
        <f ca="1">'4'!AF8 * $AN8</f>
        <v>0</v>
      </c>
      <c r="AG8" s="170">
        <f ca="1">'4'!AG8 * $AN8</f>
        <v>0</v>
      </c>
      <c r="AH8" s="170">
        <f ca="1">'4'!AH8 * $AN8</f>
        <v>0</v>
      </c>
      <c r="AI8" s="170">
        <f ca="1">'4'!AI8 * $AN8</f>
        <v>0</v>
      </c>
      <c r="AJ8" s="170">
        <f ca="1">'4'!AJ8 * $AN8</f>
        <v>0</v>
      </c>
      <c r="AM8" s="384">
        <f ca="1">F8+NPV(SDN,G8:INDEX(G8:AJ8,PAL))</f>
        <v>0</v>
      </c>
      <c r="AN8" s="426">
        <f ca="1">IF(ISERROR(AO8),0,AO8)</f>
        <v>0</v>
      </c>
      <c r="AO8" s="426" t="e">
        <f ca="1">LogLogistinis3PSkirstinys(ABS('4'!E8),RAND(),2.1121,0.30732,0.74111,0.9299)/ABS('4'!E8)</f>
        <v>#DIV/0!</v>
      </c>
    </row>
    <row r="9" spans="2:41" s="3" customFormat="1" ht="12.75" hidden="1">
      <c r="B9" s="65" t="s">
        <v>9</v>
      </c>
      <c r="C9" s="484" t="str">
        <f>IF(Kalba="EN",Data2!C34,Data2!B34)</f>
        <v>Nekilnojamasis turtas</v>
      </c>
      <c r="D9" s="170">
        <f ca="1">F9+NPV(FDN,G9:INDEX(G9:AJ9,PAL))</f>
        <v>0</v>
      </c>
      <c r="E9" s="170">
        <f t="shared" ca="1" si="2"/>
        <v>0</v>
      </c>
      <c r="F9" s="170">
        <f ca="1">'4'!F9 * $AN9</f>
        <v>0</v>
      </c>
      <c r="G9" s="170">
        <f ca="1">'4'!G9 * $AN9</f>
        <v>0</v>
      </c>
      <c r="H9" s="170">
        <f ca="1">'4'!H9 * $AN9</f>
        <v>0</v>
      </c>
      <c r="I9" s="170">
        <f ca="1">'4'!I9 * $AN9</f>
        <v>0</v>
      </c>
      <c r="J9" s="170">
        <f ca="1">'4'!J9 * $AN9</f>
        <v>0</v>
      </c>
      <c r="K9" s="170">
        <f ca="1">'4'!K9 * $AN9</f>
        <v>0</v>
      </c>
      <c r="L9" s="170">
        <f ca="1">'4'!L9 * $AN9</f>
        <v>0</v>
      </c>
      <c r="M9" s="170">
        <f ca="1">'4'!M9 * $AN9</f>
        <v>0</v>
      </c>
      <c r="N9" s="170">
        <f ca="1">'4'!N9 * $AN9</f>
        <v>0</v>
      </c>
      <c r="O9" s="170">
        <f ca="1">'4'!O9 * $AN9</f>
        <v>0</v>
      </c>
      <c r="P9" s="170">
        <f ca="1">'4'!P9 * $AN9</f>
        <v>0</v>
      </c>
      <c r="Q9" s="170">
        <f ca="1">'4'!Q9 * $AN9</f>
        <v>0</v>
      </c>
      <c r="R9" s="170">
        <f ca="1">'4'!R9 * $AN9</f>
        <v>0</v>
      </c>
      <c r="S9" s="170">
        <f ca="1">'4'!S9 * $AN9</f>
        <v>0</v>
      </c>
      <c r="T9" s="170">
        <f ca="1">'4'!T9 * $AN9</f>
        <v>0</v>
      </c>
      <c r="U9" s="170">
        <f ca="1">'4'!U9 * $AN9</f>
        <v>0</v>
      </c>
      <c r="V9" s="170">
        <f ca="1">'4'!V9 * $AN9</f>
        <v>0</v>
      </c>
      <c r="W9" s="170">
        <f ca="1">'4'!W9 * $AN9</f>
        <v>0</v>
      </c>
      <c r="X9" s="170">
        <f ca="1">'4'!X9 * $AN9</f>
        <v>0</v>
      </c>
      <c r="Y9" s="170">
        <f ca="1">'4'!Y9 * $AN9</f>
        <v>0</v>
      </c>
      <c r="Z9" s="170">
        <f ca="1">'4'!Z9 * $AN9</f>
        <v>0</v>
      </c>
      <c r="AA9" s="170">
        <f ca="1">'4'!AA9 * $AN9</f>
        <v>0</v>
      </c>
      <c r="AB9" s="170">
        <f ca="1">'4'!AB9 * $AN9</f>
        <v>0</v>
      </c>
      <c r="AC9" s="170">
        <f ca="1">'4'!AC9 * $AN9</f>
        <v>0</v>
      </c>
      <c r="AD9" s="170">
        <f ca="1">'4'!AD9 * $AN9</f>
        <v>0</v>
      </c>
      <c r="AE9" s="170">
        <f ca="1">'4'!AE9 * $AN9</f>
        <v>0</v>
      </c>
      <c r="AF9" s="170">
        <f ca="1">'4'!AF9 * $AN9</f>
        <v>0</v>
      </c>
      <c r="AG9" s="170">
        <f ca="1">'4'!AG9 * $AN9</f>
        <v>0</v>
      </c>
      <c r="AH9" s="170">
        <f ca="1">'4'!AH9 * $AN9</f>
        <v>0</v>
      </c>
      <c r="AI9" s="170">
        <f ca="1">'4'!AI9 * $AN9</f>
        <v>0</v>
      </c>
      <c r="AJ9" s="170">
        <f ca="1">'4'!AJ9 * $AN9</f>
        <v>0</v>
      </c>
      <c r="AM9" s="384">
        <f ca="1">F9+NPV(SDN,G9:INDEX(G9:AJ9,PAL))</f>
        <v>0</v>
      </c>
      <c r="AN9" s="426">
        <f t="shared" ref="AN9:AN14" ca="1" si="3">IF(ISERROR(AO9),0,AO9)</f>
        <v>0</v>
      </c>
      <c r="AO9" s="426" t="e">
        <f ca="1">LogLogistinis3PSkirstinys(ABS('4'!E9),RAND(),2.1121,0.30732,0.74111,0.9299)/ABS('4'!E9)</f>
        <v>#DIV/0!</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$AN10</f>
        <v>0</v>
      </c>
      <c r="G10" s="170">
        <f ca="1">'4'!G10 * $AN10</f>
        <v>0</v>
      </c>
      <c r="H10" s="170">
        <f ca="1">'4'!H10 * $AN10</f>
        <v>0</v>
      </c>
      <c r="I10" s="170">
        <f ca="1">'4'!I10 * $AN10</f>
        <v>0</v>
      </c>
      <c r="J10" s="170">
        <f ca="1">'4'!J10 * $AN10</f>
        <v>0</v>
      </c>
      <c r="K10" s="170">
        <f ca="1">'4'!K10 * $AN10</f>
        <v>0</v>
      </c>
      <c r="L10" s="170">
        <f ca="1">'4'!L10 * $AN10</f>
        <v>0</v>
      </c>
      <c r="M10" s="170">
        <f ca="1">'4'!M10 * $AN10</f>
        <v>0</v>
      </c>
      <c r="N10" s="170">
        <f ca="1">'4'!N10 * $AN10</f>
        <v>0</v>
      </c>
      <c r="O10" s="170">
        <f ca="1">'4'!O10 * $AN10</f>
        <v>0</v>
      </c>
      <c r="P10" s="170">
        <f ca="1">'4'!P10 * $AN10</f>
        <v>0</v>
      </c>
      <c r="Q10" s="170">
        <f ca="1">'4'!Q10 * $AN10</f>
        <v>0</v>
      </c>
      <c r="R10" s="170">
        <f ca="1">'4'!R10 * $AN10</f>
        <v>0</v>
      </c>
      <c r="S10" s="170">
        <f ca="1">'4'!S10 * $AN10</f>
        <v>0</v>
      </c>
      <c r="T10" s="170">
        <f ca="1">'4'!T10 * $AN10</f>
        <v>0</v>
      </c>
      <c r="U10" s="170">
        <f ca="1">'4'!U10 * $AN10</f>
        <v>0</v>
      </c>
      <c r="V10" s="170">
        <f ca="1">'4'!V10 * $AN10</f>
        <v>0</v>
      </c>
      <c r="W10" s="170">
        <f ca="1">'4'!W10 * $AN10</f>
        <v>0</v>
      </c>
      <c r="X10" s="170">
        <f ca="1">'4'!X10 * $AN10</f>
        <v>0</v>
      </c>
      <c r="Y10" s="170">
        <f ca="1">'4'!Y10 * $AN10</f>
        <v>0</v>
      </c>
      <c r="Z10" s="170">
        <f ca="1">'4'!Z10 * $AN10</f>
        <v>0</v>
      </c>
      <c r="AA10" s="170">
        <f ca="1">'4'!AA10 * $AN10</f>
        <v>0</v>
      </c>
      <c r="AB10" s="170">
        <f ca="1">'4'!AB10 * $AN10</f>
        <v>0</v>
      </c>
      <c r="AC10" s="170">
        <f ca="1">'4'!AC10 * $AN10</f>
        <v>0</v>
      </c>
      <c r="AD10" s="170">
        <f ca="1">'4'!AD10 * $AN10</f>
        <v>0</v>
      </c>
      <c r="AE10" s="170">
        <f ca="1">'4'!AE10 * $AN10</f>
        <v>0</v>
      </c>
      <c r="AF10" s="170">
        <f ca="1">'4'!AF10 * $AN10</f>
        <v>0</v>
      </c>
      <c r="AG10" s="170">
        <f ca="1">'4'!AG10 * $AN10</f>
        <v>0</v>
      </c>
      <c r="AH10" s="170">
        <f ca="1">'4'!AH10 * $AN10</f>
        <v>0</v>
      </c>
      <c r="AI10" s="170">
        <f ca="1">'4'!AI10 * $AN10</f>
        <v>0</v>
      </c>
      <c r="AJ10" s="170">
        <f ca="1">'4'!AJ10 * $AN10</f>
        <v>0</v>
      </c>
      <c r="AM10" s="384">
        <f ca="1">F10+NPV(SDN,G10:INDEX(G10:AJ10,PAL))</f>
        <v>0</v>
      </c>
      <c r="AN10" s="426">
        <f t="shared" ca="1" si="3"/>
        <v>0</v>
      </c>
      <c r="AO10" s="426" t="e">
        <f ca="1">LogLogistinis3PSkirstinys(ABS('4'!E10),RAND(),1.9673,0.32927,0.74202,0.92827)/ABS('4'!E10)</f>
        <v>#DIV/0!</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$AN11</f>
        <v>0</v>
      </c>
      <c r="G11" s="170">
        <f ca="1">'4'!G11 * $AN11</f>
        <v>0</v>
      </c>
      <c r="H11" s="170">
        <f ca="1">'4'!H11 * $AN11</f>
        <v>0</v>
      </c>
      <c r="I11" s="170">
        <f ca="1">'4'!I11 * $AN11</f>
        <v>0</v>
      </c>
      <c r="J11" s="170">
        <f ca="1">'4'!J11 * $AN11</f>
        <v>0</v>
      </c>
      <c r="K11" s="170">
        <f ca="1">'4'!K11 * $AN11</f>
        <v>0</v>
      </c>
      <c r="L11" s="170">
        <f ca="1">'4'!L11 * $AN11</f>
        <v>0</v>
      </c>
      <c r="M11" s="170">
        <f ca="1">'4'!M11 * $AN11</f>
        <v>0</v>
      </c>
      <c r="N11" s="170">
        <f ca="1">'4'!N11 * $AN11</f>
        <v>0</v>
      </c>
      <c r="O11" s="170">
        <f ca="1">'4'!O11 * $AN11</f>
        <v>0</v>
      </c>
      <c r="P11" s="170">
        <f ca="1">'4'!P11 * $AN11</f>
        <v>0</v>
      </c>
      <c r="Q11" s="170">
        <f ca="1">'4'!Q11 * $AN11</f>
        <v>0</v>
      </c>
      <c r="R11" s="170">
        <f ca="1">'4'!R11 * $AN11</f>
        <v>0</v>
      </c>
      <c r="S11" s="170">
        <f ca="1">'4'!S11 * $AN11</f>
        <v>0</v>
      </c>
      <c r="T11" s="170">
        <f ca="1">'4'!T11 * $AN11</f>
        <v>0</v>
      </c>
      <c r="U11" s="170">
        <f ca="1">'4'!U11 * $AN11</f>
        <v>0</v>
      </c>
      <c r="V11" s="170">
        <f ca="1">'4'!V11 * $AN11</f>
        <v>0</v>
      </c>
      <c r="W11" s="170">
        <f ca="1">'4'!W11 * $AN11</f>
        <v>0</v>
      </c>
      <c r="X11" s="170">
        <f ca="1">'4'!X11 * $AN11</f>
        <v>0</v>
      </c>
      <c r="Y11" s="170">
        <f ca="1">'4'!Y11 * $AN11</f>
        <v>0</v>
      </c>
      <c r="Z11" s="170">
        <f ca="1">'4'!Z11 * $AN11</f>
        <v>0</v>
      </c>
      <c r="AA11" s="170">
        <f ca="1">'4'!AA11 * $AN11</f>
        <v>0</v>
      </c>
      <c r="AB11" s="170">
        <f ca="1">'4'!AB11 * $AN11</f>
        <v>0</v>
      </c>
      <c r="AC11" s="170">
        <f ca="1">'4'!AC11 * $AN11</f>
        <v>0</v>
      </c>
      <c r="AD11" s="170">
        <f ca="1">'4'!AD11 * $AN11</f>
        <v>0</v>
      </c>
      <c r="AE11" s="170">
        <f ca="1">'4'!AE11 * $AN11</f>
        <v>0</v>
      </c>
      <c r="AF11" s="170">
        <f ca="1">'4'!AF11 * $AN11</f>
        <v>0</v>
      </c>
      <c r="AG11" s="170">
        <f ca="1">'4'!AG11 * $AN11</f>
        <v>0</v>
      </c>
      <c r="AH11" s="170">
        <f ca="1">'4'!AH11 * $AN11</f>
        <v>0</v>
      </c>
      <c r="AI11" s="170">
        <f ca="1">'4'!AI11 * $AN11</f>
        <v>0</v>
      </c>
      <c r="AJ11" s="170">
        <f ca="1">'4'!AJ11 * $AN11</f>
        <v>0</v>
      </c>
      <c r="AM11" s="384">
        <f ca="1">F11+NPV(SDN,G11:INDEX(G11:AJ11,PAL))</f>
        <v>0</v>
      </c>
      <c r="AN11" s="426">
        <f t="shared" ca="1" si="3"/>
        <v>0</v>
      </c>
      <c r="AO11" s="426" t="e">
        <f ca="1">LogLogistinis3PSkirstinys(ABS('4'!E11),RAND(),2.7906,0.28554,0.72694,0.945188)/ABS('4'!E11)</f>
        <v>#DIV/0!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$AN12</f>
        <v>0</v>
      </c>
      <c r="G12" s="170">
        <f ca="1">'4'!G12 * $AN12</f>
        <v>0</v>
      </c>
      <c r="H12" s="170">
        <f ca="1">'4'!H12 * $AN12</f>
        <v>0</v>
      </c>
      <c r="I12" s="170">
        <f ca="1">'4'!I12 * $AN12</f>
        <v>0</v>
      </c>
      <c r="J12" s="170">
        <f ca="1">'4'!J12 * $AN12</f>
        <v>0</v>
      </c>
      <c r="K12" s="170">
        <f ca="1">'4'!K12 * $AN12</f>
        <v>0</v>
      </c>
      <c r="L12" s="170">
        <f ca="1">'4'!L12 * $AN12</f>
        <v>0</v>
      </c>
      <c r="M12" s="170">
        <f ca="1">'4'!M12 * $AN12</f>
        <v>0</v>
      </c>
      <c r="N12" s="170">
        <f ca="1">'4'!N12 * $AN12</f>
        <v>0</v>
      </c>
      <c r="O12" s="170">
        <f ca="1">'4'!O12 * $AN12</f>
        <v>0</v>
      </c>
      <c r="P12" s="170">
        <f ca="1">'4'!P12 * $AN12</f>
        <v>0</v>
      </c>
      <c r="Q12" s="170">
        <f ca="1">'4'!Q12 * $AN12</f>
        <v>0</v>
      </c>
      <c r="R12" s="170">
        <f ca="1">'4'!R12 * $AN12</f>
        <v>0</v>
      </c>
      <c r="S12" s="170">
        <f ca="1">'4'!S12 * $AN12</f>
        <v>0</v>
      </c>
      <c r="T12" s="170">
        <f ca="1">'4'!T12 * $AN12</f>
        <v>0</v>
      </c>
      <c r="U12" s="170">
        <f ca="1">'4'!U12 * $AN12</f>
        <v>0</v>
      </c>
      <c r="V12" s="170">
        <f ca="1">'4'!V12 * $AN12</f>
        <v>0</v>
      </c>
      <c r="W12" s="170">
        <f ca="1">'4'!W12 * $AN12</f>
        <v>0</v>
      </c>
      <c r="X12" s="170">
        <f ca="1">'4'!X12 * $AN12</f>
        <v>0</v>
      </c>
      <c r="Y12" s="170">
        <f ca="1">'4'!Y12 * $AN12</f>
        <v>0</v>
      </c>
      <c r="Z12" s="170">
        <f ca="1">'4'!Z12 * $AN12</f>
        <v>0</v>
      </c>
      <c r="AA12" s="170">
        <f ca="1">'4'!AA12 * $AN12</f>
        <v>0</v>
      </c>
      <c r="AB12" s="170">
        <f ca="1">'4'!AB12 * $AN12</f>
        <v>0</v>
      </c>
      <c r="AC12" s="170">
        <f ca="1">'4'!AC12 * $AN12</f>
        <v>0</v>
      </c>
      <c r="AD12" s="170">
        <f ca="1">'4'!AD12 * $AN12</f>
        <v>0</v>
      </c>
      <c r="AE12" s="170">
        <f ca="1">'4'!AE12 * $AN12</f>
        <v>0</v>
      </c>
      <c r="AF12" s="170">
        <f ca="1">'4'!AF12 * $AN12</f>
        <v>0</v>
      </c>
      <c r="AG12" s="170">
        <f ca="1">'4'!AG12 * $AN12</f>
        <v>0</v>
      </c>
      <c r="AH12" s="170">
        <f ca="1">'4'!AH12 * $AN12</f>
        <v>0</v>
      </c>
      <c r="AI12" s="170">
        <f ca="1">'4'!AI12 * $AN12</f>
        <v>0</v>
      </c>
      <c r="AJ12" s="170">
        <f ca="1">'4'!AJ12 * $AN12</f>
        <v>0</v>
      </c>
      <c r="AM12" s="384">
        <f ca="1">F12+NPV(SDN,G12:INDEX(G12:AJ12,PAL))</f>
        <v>0</v>
      </c>
      <c r="AN12" s="426">
        <f t="shared" ca="1" si="3"/>
        <v>0</v>
      </c>
      <c r="AO12" s="426" t="e">
        <f ca="1">LogLogistinis3PSkirstinys(ABS('4'!E12),RAND(),1.8405,0.25464,0.75111,0.88251)/ABS('4'!E12)</f>
        <v>#DIV/0!</v>
      </c>
    </row>
    <row r="13" spans="2:41" s="3" customFormat="1" ht="12.75" hidden="1">
      <c r="B13" s="65" t="s">
        <v>16</v>
      </c>
      <c r="C13" s="484" t="str">
        <f>IF(Kalba="EN",Data2!C38,Data2!B38)</f>
        <v>Projekto administravimas ir vykdymas</v>
      </c>
      <c r="D13" s="170">
        <f ca="1">F13+NPV(FDN,G13:INDEX(G13:AJ13,PAL))</f>
        <v>0</v>
      </c>
      <c r="E13" s="170">
        <f t="shared" ca="1" si="2"/>
        <v>0</v>
      </c>
      <c r="F13" s="170">
        <f ca="1">'4'!F13 * $AN13</f>
        <v>0</v>
      </c>
      <c r="G13" s="170">
        <f ca="1">'4'!G13 * $AN13</f>
        <v>0</v>
      </c>
      <c r="H13" s="170">
        <f ca="1">'4'!H13 * $AN13</f>
        <v>0</v>
      </c>
      <c r="I13" s="170">
        <f ca="1">'4'!I13 * $AN13</f>
        <v>0</v>
      </c>
      <c r="J13" s="170">
        <f ca="1">'4'!J13 * $AN13</f>
        <v>0</v>
      </c>
      <c r="K13" s="170">
        <f ca="1">'4'!K13 * $AN13</f>
        <v>0</v>
      </c>
      <c r="L13" s="170">
        <f ca="1">'4'!L13 * $AN13</f>
        <v>0</v>
      </c>
      <c r="M13" s="170">
        <f ca="1">'4'!M13 * $AN13</f>
        <v>0</v>
      </c>
      <c r="N13" s="170">
        <f ca="1">'4'!N13 * $AN13</f>
        <v>0</v>
      </c>
      <c r="O13" s="170">
        <f ca="1">'4'!O13 * $AN13</f>
        <v>0</v>
      </c>
      <c r="P13" s="170">
        <f ca="1">'4'!P13 * $AN13</f>
        <v>0</v>
      </c>
      <c r="Q13" s="170">
        <f ca="1">'4'!Q13 * $AN13</f>
        <v>0</v>
      </c>
      <c r="R13" s="170">
        <f ca="1">'4'!R13 * $AN13</f>
        <v>0</v>
      </c>
      <c r="S13" s="170">
        <f ca="1">'4'!S13 * $AN13</f>
        <v>0</v>
      </c>
      <c r="T13" s="170">
        <f ca="1">'4'!T13 * $AN13</f>
        <v>0</v>
      </c>
      <c r="U13" s="170">
        <f ca="1">'4'!U13 * $AN13</f>
        <v>0</v>
      </c>
      <c r="V13" s="170">
        <f ca="1">'4'!V13 * $AN13</f>
        <v>0</v>
      </c>
      <c r="W13" s="170">
        <f ca="1">'4'!W13 * $AN13</f>
        <v>0</v>
      </c>
      <c r="X13" s="170">
        <f ca="1">'4'!X13 * $AN13</f>
        <v>0</v>
      </c>
      <c r="Y13" s="170">
        <f ca="1">'4'!Y13 * $AN13</f>
        <v>0</v>
      </c>
      <c r="Z13" s="170">
        <f ca="1">'4'!Z13 * $AN13</f>
        <v>0</v>
      </c>
      <c r="AA13" s="170">
        <f ca="1">'4'!AA13 * $AN13</f>
        <v>0</v>
      </c>
      <c r="AB13" s="170">
        <f ca="1">'4'!AB13 * $AN13</f>
        <v>0</v>
      </c>
      <c r="AC13" s="170">
        <f ca="1">'4'!AC13 * $AN13</f>
        <v>0</v>
      </c>
      <c r="AD13" s="170">
        <f ca="1">'4'!AD13 * $AN13</f>
        <v>0</v>
      </c>
      <c r="AE13" s="170">
        <f ca="1">'4'!AE13 * $AN13</f>
        <v>0</v>
      </c>
      <c r="AF13" s="170">
        <f ca="1">'4'!AF13 * $AN13</f>
        <v>0</v>
      </c>
      <c r="AG13" s="170">
        <f ca="1">'4'!AG13 * $AN13</f>
        <v>0</v>
      </c>
      <c r="AH13" s="170">
        <f ca="1">'4'!AH13 * $AN13</f>
        <v>0</v>
      </c>
      <c r="AI13" s="170">
        <f ca="1">'4'!AI13 * $AN13</f>
        <v>0</v>
      </c>
      <c r="AJ13" s="170">
        <f ca="1">'4'!AJ13 * $AN13</f>
        <v>0</v>
      </c>
      <c r="AM13" s="384">
        <f ca="1">F13+NPV(SDN,G13:INDEX(G13:AJ13,PAL))</f>
        <v>0</v>
      </c>
      <c r="AN13" s="426">
        <f t="shared" ca="1" si="3"/>
        <v>0</v>
      </c>
      <c r="AO13" s="426" t="e">
        <f ca="1">LogLogistinis3PSkirstinys(ABS('4'!E13),RAND(),1.9247,0.23155,0.7493,0.876598)/ABS('4'!E13)</f>
        <v>#DIV/0!</v>
      </c>
    </row>
    <row r="14" spans="2:41" s="3" customFormat="1" ht="12.75" hidden="1">
      <c r="B14" s="65" t="s">
        <v>18</v>
      </c>
      <c r="C14" s="484" t="str">
        <f>IF(Kalba="EN",Data2!C39,Data2!B39)</f>
        <v>Kitos paslaugos ir išlaidos</v>
      </c>
      <c r="D14" s="170">
        <f ca="1">F14+NPV(FDN,G14:INDEX(G14:AJ14,PAL))</f>
        <v>0</v>
      </c>
      <c r="E14" s="170">
        <f t="shared" ca="1" si="2"/>
        <v>0</v>
      </c>
      <c r="F14" s="170">
        <f ca="1">'4'!F14 * $AN14</f>
        <v>0</v>
      </c>
      <c r="G14" s="170">
        <f ca="1">'4'!G14 * $AN14</f>
        <v>0</v>
      </c>
      <c r="H14" s="170">
        <f ca="1">'4'!H14 * $AN14</f>
        <v>0</v>
      </c>
      <c r="I14" s="170">
        <f ca="1">'4'!I14 * $AN14</f>
        <v>0</v>
      </c>
      <c r="J14" s="170">
        <f ca="1">'4'!J14 * $AN14</f>
        <v>0</v>
      </c>
      <c r="K14" s="170">
        <f ca="1">'4'!K14 * $AN14</f>
        <v>0</v>
      </c>
      <c r="L14" s="170">
        <f ca="1">'4'!L14 * $AN14</f>
        <v>0</v>
      </c>
      <c r="M14" s="170">
        <f ca="1">'4'!M14 * $AN14</f>
        <v>0</v>
      </c>
      <c r="N14" s="170">
        <f ca="1">'4'!N14 * $AN14</f>
        <v>0</v>
      </c>
      <c r="O14" s="170">
        <f ca="1">'4'!O14 * $AN14</f>
        <v>0</v>
      </c>
      <c r="P14" s="170">
        <f ca="1">'4'!P14 * $AN14</f>
        <v>0</v>
      </c>
      <c r="Q14" s="170">
        <f ca="1">'4'!Q14 * $AN14</f>
        <v>0</v>
      </c>
      <c r="R14" s="170">
        <f ca="1">'4'!R14 * $AN14</f>
        <v>0</v>
      </c>
      <c r="S14" s="170">
        <f ca="1">'4'!S14 * $AN14</f>
        <v>0</v>
      </c>
      <c r="T14" s="170">
        <f ca="1">'4'!T14 * $AN14</f>
        <v>0</v>
      </c>
      <c r="U14" s="170">
        <f ca="1">'4'!U14 * $AN14</f>
        <v>0</v>
      </c>
      <c r="V14" s="170">
        <f ca="1">'4'!V14 * $AN14</f>
        <v>0</v>
      </c>
      <c r="W14" s="170">
        <f ca="1">'4'!W14 * $AN14</f>
        <v>0</v>
      </c>
      <c r="X14" s="170">
        <f ca="1">'4'!X14 * $AN14</f>
        <v>0</v>
      </c>
      <c r="Y14" s="170">
        <f ca="1">'4'!Y14 * $AN14</f>
        <v>0</v>
      </c>
      <c r="Z14" s="170">
        <f ca="1">'4'!Z14 * $AN14</f>
        <v>0</v>
      </c>
      <c r="AA14" s="170">
        <f ca="1">'4'!AA14 * $AN14</f>
        <v>0</v>
      </c>
      <c r="AB14" s="170">
        <f ca="1">'4'!AB14 * $AN14</f>
        <v>0</v>
      </c>
      <c r="AC14" s="170">
        <f ca="1">'4'!AC14 * $AN14</f>
        <v>0</v>
      </c>
      <c r="AD14" s="170">
        <f ca="1">'4'!AD14 * $AN14</f>
        <v>0</v>
      </c>
      <c r="AE14" s="170">
        <f ca="1">'4'!AE14 * $AN14</f>
        <v>0</v>
      </c>
      <c r="AF14" s="170">
        <f ca="1">'4'!AF14 * $AN14</f>
        <v>0</v>
      </c>
      <c r="AG14" s="170">
        <f ca="1">'4'!AG14 * $AN14</f>
        <v>0</v>
      </c>
      <c r="AH14" s="170">
        <f ca="1">'4'!AH14 * $AN14</f>
        <v>0</v>
      </c>
      <c r="AI14" s="170">
        <f ca="1">'4'!AI14 * $AN14</f>
        <v>0</v>
      </c>
      <c r="AJ14" s="170">
        <f ca="1">'4'!AJ14 * $AN14</f>
        <v>0</v>
      </c>
      <c r="AM14" s="384">
        <f ca="1">F14+NPV(SDN,G14:INDEX(G14:AJ14,PAL))</f>
        <v>0</v>
      </c>
      <c r="AN14" s="426">
        <f t="shared" ca="1" si="3"/>
        <v>0</v>
      </c>
      <c r="AO14" s="426" t="e">
        <f ca="1">LogLogistinis3PSkirstinys(ABS('4'!E14),RAND(),1.9247,0.23155,0.7493,0.876598)/ABS('4'!E14)</f>
        <v>#DIV/0!</v>
      </c>
    </row>
    <row r="15" spans="2:41" s="3" customFormat="1" ht="12.75" hidden="1">
      <c r="B15" s="65" t="s">
        <v>301</v>
      </c>
      <c r="C15" s="484" t="str">
        <f>IF(Kalba="EN",Data2!C40,Data2!B40)</f>
        <v>Reinvesticijos </v>
      </c>
      <c r="D15" s="170">
        <f ca="1">F15+NPV(FDN,G15:INDEX(G15:AJ15,PAL))</f>
        <v>0</v>
      </c>
      <c r="E15" s="170">
        <f t="shared" ca="1" si="2"/>
        <v>0</v>
      </c>
      <c r="F15" s="170">
        <f ca="1">'4'!F15 * $AN15</f>
        <v>0</v>
      </c>
      <c r="G15" s="170">
        <f ca="1">'4'!G15 * $AN15</f>
        <v>0</v>
      </c>
      <c r="H15" s="170">
        <f ca="1">'4'!H15 * $AN15</f>
        <v>0</v>
      </c>
      <c r="I15" s="170">
        <f ca="1">'4'!I15 * $AN15</f>
        <v>0</v>
      </c>
      <c r="J15" s="170">
        <f ca="1">'4'!J15 * $AN15</f>
        <v>0</v>
      </c>
      <c r="K15" s="170">
        <f ca="1">'4'!K15 * $AN15</f>
        <v>0</v>
      </c>
      <c r="L15" s="170">
        <f ca="1">'4'!L15 * $AN15</f>
        <v>0</v>
      </c>
      <c r="M15" s="170">
        <f ca="1">'4'!M15 * $AN15</f>
        <v>0</v>
      </c>
      <c r="N15" s="170">
        <f ca="1">'4'!N15 * $AN15</f>
        <v>0</v>
      </c>
      <c r="O15" s="170">
        <f ca="1">'4'!O15 * $AN15</f>
        <v>0</v>
      </c>
      <c r="P15" s="170">
        <f ca="1">'4'!P15 * $AN15</f>
        <v>0</v>
      </c>
      <c r="Q15" s="170">
        <f ca="1">'4'!Q15 * $AN15</f>
        <v>0</v>
      </c>
      <c r="R15" s="170">
        <f ca="1">'4'!R15 * $AN15</f>
        <v>0</v>
      </c>
      <c r="S15" s="170">
        <f ca="1">'4'!S15 * $AN15</f>
        <v>0</v>
      </c>
      <c r="T15" s="170">
        <f ca="1">'4'!T15 * $AN15</f>
        <v>0</v>
      </c>
      <c r="U15" s="170">
        <f ca="1">'4'!U15 * $AN15</f>
        <v>0</v>
      </c>
      <c r="V15" s="170">
        <f ca="1">'4'!V15 * $AN15</f>
        <v>0</v>
      </c>
      <c r="W15" s="170">
        <f ca="1">'4'!W15 * $AN15</f>
        <v>0</v>
      </c>
      <c r="X15" s="170">
        <f ca="1">'4'!X15 * $AN15</f>
        <v>0</v>
      </c>
      <c r="Y15" s="170">
        <f ca="1">'4'!Y15 * $AN15</f>
        <v>0</v>
      </c>
      <c r="Z15" s="170">
        <f ca="1">'4'!Z15 * $AN15</f>
        <v>0</v>
      </c>
      <c r="AA15" s="170">
        <f ca="1">'4'!AA15 * $AN15</f>
        <v>0</v>
      </c>
      <c r="AB15" s="170">
        <f ca="1">'4'!AB15 * $AN15</f>
        <v>0</v>
      </c>
      <c r="AC15" s="170">
        <f ca="1">'4'!AC15 * $AN15</f>
        <v>0</v>
      </c>
      <c r="AD15" s="170">
        <f ca="1">'4'!AD15 * $AN15</f>
        <v>0</v>
      </c>
      <c r="AE15" s="170">
        <f ca="1">'4'!AE15 * $AN15</f>
        <v>0</v>
      </c>
      <c r="AF15" s="170">
        <f ca="1">'4'!AF15 * $AN15</f>
        <v>0</v>
      </c>
      <c r="AG15" s="170">
        <f ca="1">'4'!AG15 * $AN15</f>
        <v>0</v>
      </c>
      <c r="AH15" s="170">
        <f ca="1">'4'!AH15 * $AN15</f>
        <v>0</v>
      </c>
      <c r="AI15" s="170">
        <f ca="1">'4'!AI15 * $AN15</f>
        <v>0</v>
      </c>
      <c r="AJ15" s="170">
        <f ca="1">'4'!AJ15 * $AN15</f>
        <v>0</v>
      </c>
      <c r="AM15" s="384">
        <f ca="1">F15+NPV(SDN,G15:INDEX(G15:AJ15,PAL))</f>
        <v>0</v>
      </c>
      <c r="AN15" s="426">
        <f ca="1">IF(ISERROR(AO15),0,AO15)</f>
        <v>0</v>
      </c>
      <c r="AO15" s="426" t="e">
        <f ca="1">LogLogistinis3PSkirstinys(ABS('4'!E15),RAND(),2.1274,0.30981,0.73931,0.931093)/ABS('4'!E15)</f>
        <v>#DIV/0!</v>
      </c>
    </row>
    <row r="16" spans="2:41" s="62" customFormat="1" ht="12.75" hidden="1">
      <c r="B16" s="65" t="s">
        <v>20</v>
      </c>
      <c r="C16" s="484" t="str">
        <f>IF(Kalba="EN",Data2!C41,Data2!B41)</f>
        <v>Investicijų likutinė vertė</v>
      </c>
      <c r="D16" s="170">
        <f ca="1">F16+NPV(FDN,G16:INDEX(G16:AJ16,PAL))</f>
        <v>0</v>
      </c>
      <c r="E16" s="170">
        <f t="shared" ca="1" si="2"/>
        <v>0</v>
      </c>
      <c r="F16" s="170">
        <f ca="1">'4'!F16 * $AN16</f>
        <v>0</v>
      </c>
      <c r="G16" s="170">
        <f ca="1">'4'!G16 * $AN16</f>
        <v>0</v>
      </c>
      <c r="H16" s="170">
        <f ca="1">'4'!H16 * $AN16</f>
        <v>0</v>
      </c>
      <c r="I16" s="170">
        <f ca="1">'4'!I16 * $AN16</f>
        <v>0</v>
      </c>
      <c r="J16" s="170">
        <f ca="1">'4'!J16 * $AN16</f>
        <v>0</v>
      </c>
      <c r="K16" s="170">
        <f ca="1">'4'!K16 * $AN16</f>
        <v>0</v>
      </c>
      <c r="L16" s="170">
        <f ca="1">'4'!L16 * $AN16</f>
        <v>0</v>
      </c>
      <c r="M16" s="170">
        <f ca="1">'4'!M16 * $AN16</f>
        <v>0</v>
      </c>
      <c r="N16" s="170">
        <f ca="1">'4'!N16 * $AN16</f>
        <v>0</v>
      </c>
      <c r="O16" s="170">
        <f ca="1">'4'!O16 * $AN16</f>
        <v>0</v>
      </c>
      <c r="P16" s="170">
        <f ca="1">'4'!P16 * $AN16</f>
        <v>0</v>
      </c>
      <c r="Q16" s="170">
        <f ca="1">'4'!Q16 * $AN16</f>
        <v>0</v>
      </c>
      <c r="R16" s="170">
        <f ca="1">'4'!R16 * $AN16</f>
        <v>0</v>
      </c>
      <c r="S16" s="170">
        <f ca="1">'4'!S16 * $AN16</f>
        <v>0</v>
      </c>
      <c r="T16" s="170">
        <f ca="1">'4'!T16 * $AN16</f>
        <v>0</v>
      </c>
      <c r="U16" s="170">
        <f ca="1">'4'!U16 * $AN16</f>
        <v>0</v>
      </c>
      <c r="V16" s="170">
        <f ca="1">'4'!V16 * $AN16</f>
        <v>0</v>
      </c>
      <c r="W16" s="170">
        <f ca="1">'4'!W16 * $AN16</f>
        <v>0</v>
      </c>
      <c r="X16" s="170">
        <f ca="1">'4'!X16 * $AN16</f>
        <v>0</v>
      </c>
      <c r="Y16" s="170">
        <f ca="1">'4'!Y16 * $AN16</f>
        <v>0</v>
      </c>
      <c r="Z16" s="170">
        <f ca="1">'4'!Z16 * $AN16</f>
        <v>0</v>
      </c>
      <c r="AA16" s="170">
        <f ca="1">'4'!AA16 * $AN16</f>
        <v>0</v>
      </c>
      <c r="AB16" s="170">
        <f ca="1">'4'!AB16 * $AN16</f>
        <v>0</v>
      </c>
      <c r="AC16" s="170">
        <f ca="1">'4'!AC16 * $AN16</f>
        <v>0</v>
      </c>
      <c r="AD16" s="170">
        <f ca="1">'4'!AD16 * $AN16</f>
        <v>0</v>
      </c>
      <c r="AE16" s="170">
        <f ca="1">'4'!AE16 * $AN16</f>
        <v>0</v>
      </c>
      <c r="AF16" s="170">
        <f ca="1">'4'!AF16 * $AN16</f>
        <v>0</v>
      </c>
      <c r="AG16" s="170">
        <f ca="1">'4'!AG16 * $AN16</f>
        <v>0</v>
      </c>
      <c r="AH16" s="170">
        <f ca="1">'4'!AH16 * $AN16</f>
        <v>0</v>
      </c>
      <c r="AI16" s="170">
        <f ca="1">'4'!AI16 * $AN16</f>
        <v>0</v>
      </c>
      <c r="AJ16" s="170">
        <f ca="1">'4'!AJ16 * $AN16</f>
        <v>0</v>
      </c>
      <c r="AM16" s="384">
        <f ca="1">F16+NPV(SDN,G16:INDEX(G16:AJ16,PAL))</f>
        <v>0</v>
      </c>
      <c r="AN16" s="426">
        <f ca="1">IF(ISERROR(AO16),0,AO16)</f>
        <v>0</v>
      </c>
      <c r="AO16" s="426" t="e">
        <f ca="1">TrikampioSkirstinys(ABS('4'!E16 )* 90%,ABS('4'!E16) * 200%,ABS('4'!E16))/ABS('4'!E16)</f>
        <v>#VALUE!</v>
      </c>
    </row>
    <row r="17" spans="2:41" s="62" customFormat="1" ht="12.75" hidden="1">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383">
        <f ca="1">ROUND(SUM(AM18:AM20),0)</f>
        <v>0</v>
      </c>
      <c r="AN17" s="383"/>
      <c r="AO17" s="383"/>
    </row>
    <row r="18" spans="2:41" s="3" customFormat="1" ht="12.75" hidden="1">
      <c r="B18" s="65" t="s">
        <v>22</v>
      </c>
      <c r="C18" s="484" t="str">
        <f>IF(Kalba="EN",Data2!C43,Data2!B43)</f>
        <v>Prekių pardavimo pajamos</v>
      </c>
      <c r="D18" s="170">
        <f ca="1">F18+NPV(FDN,G18:INDEX(G18:AJ18,PAL))</f>
        <v>0</v>
      </c>
      <c r="E18" s="170">
        <f ca="1">SUMIF($F$5:$AJ$5,"&lt;="&amp;PAL,$F18:$AJ18)</f>
        <v>0</v>
      </c>
      <c r="F18" s="170">
        <f ca="1">'4'!F18 * $AN18</f>
        <v>0</v>
      </c>
      <c r="G18" s="170">
        <f ca="1">'4'!G18 * $AN18</f>
        <v>0</v>
      </c>
      <c r="H18" s="170">
        <f ca="1">'4'!H18 * $AN18</f>
        <v>0</v>
      </c>
      <c r="I18" s="170">
        <f ca="1">'4'!I18 * $AN18</f>
        <v>0</v>
      </c>
      <c r="J18" s="170">
        <f ca="1">'4'!J18 * $AN18</f>
        <v>0</v>
      </c>
      <c r="K18" s="170">
        <f ca="1">'4'!K18 * $AN18</f>
        <v>0</v>
      </c>
      <c r="L18" s="170">
        <f ca="1">'4'!L18 * $AN18</f>
        <v>0</v>
      </c>
      <c r="M18" s="170">
        <f ca="1">'4'!M18 * $AN18</f>
        <v>0</v>
      </c>
      <c r="N18" s="170">
        <f ca="1">'4'!N18 * $AN18</f>
        <v>0</v>
      </c>
      <c r="O18" s="170">
        <f ca="1">'4'!O18 * $AN18</f>
        <v>0</v>
      </c>
      <c r="P18" s="170">
        <f ca="1">'4'!P18 * $AN18</f>
        <v>0</v>
      </c>
      <c r="Q18" s="170">
        <f ca="1">'4'!Q18 * $AN18</f>
        <v>0</v>
      </c>
      <c r="R18" s="170">
        <f ca="1">'4'!R18 * $AN18</f>
        <v>0</v>
      </c>
      <c r="S18" s="170">
        <f ca="1">'4'!S18 * $AN18</f>
        <v>0</v>
      </c>
      <c r="T18" s="170">
        <f ca="1">'4'!T18 * $AN18</f>
        <v>0</v>
      </c>
      <c r="U18" s="170">
        <f ca="1">'4'!U18 * $AN18</f>
        <v>0</v>
      </c>
      <c r="V18" s="170">
        <f ca="1">'4'!V18 * $AN18</f>
        <v>0</v>
      </c>
      <c r="W18" s="170">
        <f ca="1">'4'!W18 * $AN18</f>
        <v>0</v>
      </c>
      <c r="X18" s="170">
        <f ca="1">'4'!X18 * $AN18</f>
        <v>0</v>
      </c>
      <c r="Y18" s="170">
        <f ca="1">'4'!Y18 * $AN18</f>
        <v>0</v>
      </c>
      <c r="Z18" s="170">
        <f ca="1">'4'!Z18 * $AN18</f>
        <v>0</v>
      </c>
      <c r="AA18" s="170">
        <f ca="1">'4'!AA18 * $AN18</f>
        <v>0</v>
      </c>
      <c r="AB18" s="170">
        <f ca="1">'4'!AB18 * $AN18</f>
        <v>0</v>
      </c>
      <c r="AC18" s="170">
        <f ca="1">'4'!AC18 * $AN18</f>
        <v>0</v>
      </c>
      <c r="AD18" s="170">
        <f ca="1">'4'!AD18 * $AN18</f>
        <v>0</v>
      </c>
      <c r="AE18" s="170">
        <f ca="1">'4'!AE18 * $AN18</f>
        <v>0</v>
      </c>
      <c r="AF18" s="170">
        <f ca="1">'4'!AF18 * $AN18</f>
        <v>0</v>
      </c>
      <c r="AG18" s="170">
        <f ca="1">'4'!AG18 * $AN18</f>
        <v>0</v>
      </c>
      <c r="AH18" s="170">
        <f ca="1">'4'!AH18 * $AN18</f>
        <v>0</v>
      </c>
      <c r="AI18" s="170">
        <f ca="1">'4'!AI18 * $AN18</f>
        <v>0</v>
      </c>
      <c r="AJ18" s="170">
        <f ca="1">'4'!AJ18 * $AN18</f>
        <v>0</v>
      </c>
      <c r="AM18" s="384">
        <f ca="1">F18+NPV(SDN,G18:INDEX(G18:AJ18,PAL))</f>
        <v>0</v>
      </c>
      <c r="AN18" s="426">
        <f ca="1">IF(ISERROR(AO18),0,AO18)</f>
        <v>0</v>
      </c>
      <c r="AO18" s="426" t="e">
        <f ca="1">NormalusSkirstinys(ABS('4'!E18),ABS('4'!E18)*50%)/ABS('4'!E18)</f>
        <v>#DIV/0!</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$AN19</f>
        <v>0</v>
      </c>
      <c r="G19" s="170">
        <f ca="1">'4'!G19 * $AN19</f>
        <v>0</v>
      </c>
      <c r="H19" s="170">
        <f ca="1">'4'!H19 * $AN19</f>
        <v>0</v>
      </c>
      <c r="I19" s="170">
        <f ca="1">'4'!I19 * $AN19</f>
        <v>0</v>
      </c>
      <c r="J19" s="170">
        <f ca="1">'4'!J19 * $AN19</f>
        <v>0</v>
      </c>
      <c r="K19" s="170">
        <f ca="1">'4'!K19 * $AN19</f>
        <v>0</v>
      </c>
      <c r="L19" s="170">
        <f ca="1">'4'!L19 * $AN19</f>
        <v>0</v>
      </c>
      <c r="M19" s="170">
        <f ca="1">'4'!M19 * $AN19</f>
        <v>0</v>
      </c>
      <c r="N19" s="170">
        <f ca="1">'4'!N19 * $AN19</f>
        <v>0</v>
      </c>
      <c r="O19" s="170">
        <f ca="1">'4'!O19 * $AN19</f>
        <v>0</v>
      </c>
      <c r="P19" s="170">
        <f ca="1">'4'!P19 * $AN19</f>
        <v>0</v>
      </c>
      <c r="Q19" s="170">
        <f ca="1">'4'!Q19 * $AN19</f>
        <v>0</v>
      </c>
      <c r="R19" s="170">
        <f ca="1">'4'!R19 * $AN19</f>
        <v>0</v>
      </c>
      <c r="S19" s="170">
        <f ca="1">'4'!S19 * $AN19</f>
        <v>0</v>
      </c>
      <c r="T19" s="170">
        <f ca="1">'4'!T19 * $AN19</f>
        <v>0</v>
      </c>
      <c r="U19" s="170">
        <f ca="1">'4'!U19 * $AN19</f>
        <v>0</v>
      </c>
      <c r="V19" s="170">
        <f ca="1">'4'!V19 * $AN19</f>
        <v>0</v>
      </c>
      <c r="W19" s="170">
        <f ca="1">'4'!W19 * $AN19</f>
        <v>0</v>
      </c>
      <c r="X19" s="170">
        <f ca="1">'4'!X19 * $AN19</f>
        <v>0</v>
      </c>
      <c r="Y19" s="170">
        <f ca="1">'4'!Y19 * $AN19</f>
        <v>0</v>
      </c>
      <c r="Z19" s="170">
        <f ca="1">'4'!Z19 * $AN19</f>
        <v>0</v>
      </c>
      <c r="AA19" s="170">
        <f ca="1">'4'!AA19 * $AN19</f>
        <v>0</v>
      </c>
      <c r="AB19" s="170">
        <f ca="1">'4'!AB19 * $AN19</f>
        <v>0</v>
      </c>
      <c r="AC19" s="170">
        <f ca="1">'4'!AC19 * $AN19</f>
        <v>0</v>
      </c>
      <c r="AD19" s="170">
        <f ca="1">'4'!AD19 * $AN19</f>
        <v>0</v>
      </c>
      <c r="AE19" s="170">
        <f ca="1">'4'!AE19 * $AN19</f>
        <v>0</v>
      </c>
      <c r="AF19" s="170">
        <f ca="1">'4'!AF19 * $AN19</f>
        <v>0</v>
      </c>
      <c r="AG19" s="170">
        <f ca="1">'4'!AG19 * $AN19</f>
        <v>0</v>
      </c>
      <c r="AH19" s="170">
        <f ca="1">'4'!AH19 * $AN19</f>
        <v>0</v>
      </c>
      <c r="AI19" s="170">
        <f ca="1">'4'!AI19 * $AN19</f>
        <v>0</v>
      </c>
      <c r="AJ19" s="170">
        <f ca="1">'4'!AJ19 * $AN19</f>
        <v>0</v>
      </c>
      <c r="AM19" s="384">
        <f ca="1">F19+NPV(SDN,G19:INDEX(G19:AJ19,PAL))</f>
        <v>0</v>
      </c>
      <c r="AN19" s="426">
        <f t="shared" ref="AN19:AN20" ca="1" si="5">IF(ISERROR(AO19),0,AO19)</f>
        <v>0</v>
      </c>
      <c r="AO19" s="426" t="e">
        <f ca="1">NormalusSkirstinys(ABS('4'!E19),ABS('4'!E19)*50%)/ABS('4'!E19)</f>
        <v>#DIV/0!</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$AN20</f>
        <v>0</v>
      </c>
      <c r="G20" s="170">
        <f ca="1">'4'!G20 * $AN20</f>
        <v>0</v>
      </c>
      <c r="H20" s="170">
        <f ca="1">'4'!H20 * $AN20</f>
        <v>0</v>
      </c>
      <c r="I20" s="170">
        <f ca="1">'4'!I20 * $AN20</f>
        <v>0</v>
      </c>
      <c r="J20" s="170">
        <f ca="1">'4'!J20 * $AN20</f>
        <v>0</v>
      </c>
      <c r="K20" s="170">
        <f ca="1">'4'!K20 * $AN20</f>
        <v>0</v>
      </c>
      <c r="L20" s="170">
        <f ca="1">'4'!L20 * $AN20</f>
        <v>0</v>
      </c>
      <c r="M20" s="170">
        <f ca="1">'4'!M20 * $AN20</f>
        <v>0</v>
      </c>
      <c r="N20" s="170">
        <f ca="1">'4'!N20 * $AN20</f>
        <v>0</v>
      </c>
      <c r="O20" s="170">
        <f ca="1">'4'!O20 * $AN20</f>
        <v>0</v>
      </c>
      <c r="P20" s="170">
        <f ca="1">'4'!P20 * $AN20</f>
        <v>0</v>
      </c>
      <c r="Q20" s="170">
        <f ca="1">'4'!Q20 * $AN20</f>
        <v>0</v>
      </c>
      <c r="R20" s="170">
        <f ca="1">'4'!R20 * $AN20</f>
        <v>0</v>
      </c>
      <c r="S20" s="170">
        <f ca="1">'4'!S20 * $AN20</f>
        <v>0</v>
      </c>
      <c r="T20" s="170">
        <f ca="1">'4'!T20 * $AN20</f>
        <v>0</v>
      </c>
      <c r="U20" s="170">
        <f ca="1">'4'!U20 * $AN20</f>
        <v>0</v>
      </c>
      <c r="V20" s="170">
        <f ca="1">'4'!V20 * $AN20</f>
        <v>0</v>
      </c>
      <c r="W20" s="170">
        <f ca="1">'4'!W20 * $AN20</f>
        <v>0</v>
      </c>
      <c r="X20" s="170">
        <f ca="1">'4'!X20 * $AN20</f>
        <v>0</v>
      </c>
      <c r="Y20" s="170">
        <f ca="1">'4'!Y20 * $AN20</f>
        <v>0</v>
      </c>
      <c r="Z20" s="170">
        <f ca="1">'4'!Z20 * $AN20</f>
        <v>0</v>
      </c>
      <c r="AA20" s="170">
        <f ca="1">'4'!AA20 * $AN20</f>
        <v>0</v>
      </c>
      <c r="AB20" s="170">
        <f ca="1">'4'!AB20 * $AN20</f>
        <v>0</v>
      </c>
      <c r="AC20" s="170">
        <f ca="1">'4'!AC20 * $AN20</f>
        <v>0</v>
      </c>
      <c r="AD20" s="170">
        <f ca="1">'4'!AD20 * $AN20</f>
        <v>0</v>
      </c>
      <c r="AE20" s="170">
        <f ca="1">'4'!AE20 * $AN20</f>
        <v>0</v>
      </c>
      <c r="AF20" s="170">
        <f ca="1">'4'!AF20 * $AN20</f>
        <v>0</v>
      </c>
      <c r="AG20" s="170">
        <f ca="1">'4'!AG20 * $AN20</f>
        <v>0</v>
      </c>
      <c r="AH20" s="170">
        <f ca="1">'4'!AH20 * $AN20</f>
        <v>0</v>
      </c>
      <c r="AI20" s="170">
        <f ca="1">'4'!AI20 * $AN20</f>
        <v>0</v>
      </c>
      <c r="AJ20" s="170">
        <f ca="1">'4'!AJ20 * $AN20</f>
        <v>0</v>
      </c>
      <c r="AM20" s="384">
        <f ca="1">F20+NPV(SDN,G20:INDEX(G20:AJ20,PAL))</f>
        <v>0</v>
      </c>
      <c r="AN20" s="426">
        <f t="shared" ca="1" si="5"/>
        <v>0</v>
      </c>
      <c r="AO20" s="426" t="e">
        <f ca="1">NormalusSkirstinys(ABS('4'!E20),ABS('4'!E20)*50%)/ABS('4'!E20)</f>
        <v>#DIV/0!</v>
      </c>
    </row>
    <row r="21" spans="2:41" s="62" customFormat="1" ht="12.75" hidden="1">
      <c r="B21" s="5" t="s">
        <v>25</v>
      </c>
      <c r="C21" s="483" t="str">
        <f>IF(Kalba="EN",Data2!C46,Data2!B46)</f>
        <v>Veiklos ir finansinės išlaidos, iš viso</v>
      </c>
      <c r="D21" s="171">
        <f ca="1">ROUND(SUM(D22,D29),0)</f>
        <v>0</v>
      </c>
      <c r="E21" s="171">
        <f ca="1">ROUND(SUM(E22,E29),0)</f>
        <v>0</v>
      </c>
      <c r="F21" s="171">
        <f t="shared" ref="F21:AJ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t="shared" ca="1" si="6"/>
        <v>0</v>
      </c>
      <c r="V21" s="171">
        <f t="shared" ca="1" si="6"/>
        <v>0</v>
      </c>
      <c r="W21" s="171">
        <f t="shared" ca="1" si="6"/>
        <v>0</v>
      </c>
      <c r="X21" s="171">
        <f t="shared" ca="1" si="6"/>
        <v>0</v>
      </c>
      <c r="Y21" s="171">
        <f t="shared" ca="1" si="6"/>
        <v>0</v>
      </c>
      <c r="Z21" s="171">
        <f t="shared" ca="1" si="6"/>
        <v>0</v>
      </c>
      <c r="AA21" s="171">
        <f t="shared" ca="1" si="6"/>
        <v>0</v>
      </c>
      <c r="AB21" s="171">
        <f t="shared" ca="1" si="6"/>
        <v>0</v>
      </c>
      <c r="AC21" s="171">
        <f t="shared" ca="1" si="6"/>
        <v>0</v>
      </c>
      <c r="AD21" s="171">
        <f t="shared" ca="1" si="6"/>
        <v>0</v>
      </c>
      <c r="AE21" s="171">
        <f t="shared" ca="1" si="6"/>
        <v>0</v>
      </c>
      <c r="AF21" s="171">
        <f t="shared" ca="1" si="6"/>
        <v>0</v>
      </c>
      <c r="AG21" s="171">
        <f t="shared" ca="1" si="6"/>
        <v>0</v>
      </c>
      <c r="AH21" s="171">
        <f t="shared" ca="1" si="6"/>
        <v>0</v>
      </c>
      <c r="AI21" s="171">
        <f t="shared" ca="1" si="6"/>
        <v>0</v>
      </c>
      <c r="AJ21" s="171">
        <f t="shared" ca="1" si="6"/>
        <v>0</v>
      </c>
      <c r="AM21" s="383">
        <f ca="1">ROUND(SUM(AM22,AM29),0)</f>
        <v>0</v>
      </c>
      <c r="AN21" s="383"/>
      <c r="AO21" s="383"/>
    </row>
    <row r="22" spans="2:41" s="62" customFormat="1" ht="12.75" hidden="1">
      <c r="B22" s="67" t="s">
        <v>304</v>
      </c>
      <c r="C22" s="483" t="str">
        <f>IF(Kalba="EN",Data2!C47,Data2!B47)</f>
        <v>Veiklos išlaidos</v>
      </c>
      <c r="D22" s="171">
        <f ca="1">ROUND(SUM(D23:D28),0)</f>
        <v>0</v>
      </c>
      <c r="E22" s="171">
        <f ca="1">ROUND(SUM(E23:E28),0)</f>
        <v>0</v>
      </c>
      <c r="F22" s="171">
        <f t="shared" ref="F22:AJ22" ca="1" si="7">ROUND(SUM(F23:F28),0)</f>
        <v>0</v>
      </c>
      <c r="G22" s="171">
        <f t="shared" ca="1" si="7"/>
        <v>0</v>
      </c>
      <c r="H22" s="171">
        <f t="shared" ca="1" si="7"/>
        <v>0</v>
      </c>
      <c r="I22" s="171">
        <f t="shared" ca="1" si="7"/>
        <v>0</v>
      </c>
      <c r="J22" s="171">
        <f t="shared" ca="1" si="7"/>
        <v>0</v>
      </c>
      <c r="K22" s="171">
        <f t="shared" ca="1" si="7"/>
        <v>0</v>
      </c>
      <c r="L22" s="171">
        <f t="shared" ca="1" si="7"/>
        <v>0</v>
      </c>
      <c r="M22" s="171">
        <f t="shared" ca="1" si="7"/>
        <v>0</v>
      </c>
      <c r="N22" s="171">
        <f t="shared" ca="1" si="7"/>
        <v>0</v>
      </c>
      <c r="O22" s="171">
        <f t="shared" ca="1" si="7"/>
        <v>0</v>
      </c>
      <c r="P22" s="171">
        <f t="shared" ca="1" si="7"/>
        <v>0</v>
      </c>
      <c r="Q22" s="171">
        <f t="shared" ca="1" si="7"/>
        <v>0</v>
      </c>
      <c r="R22" s="171">
        <f t="shared" ca="1" si="7"/>
        <v>0</v>
      </c>
      <c r="S22" s="171">
        <f t="shared" ca="1" si="7"/>
        <v>0</v>
      </c>
      <c r="T22" s="171">
        <f t="shared" ca="1" si="7"/>
        <v>0</v>
      </c>
      <c r="U22" s="171">
        <f t="shared" ca="1" si="7"/>
        <v>0</v>
      </c>
      <c r="V22" s="171">
        <f t="shared" ca="1" si="7"/>
        <v>0</v>
      </c>
      <c r="W22" s="171">
        <f t="shared" ca="1" si="7"/>
        <v>0</v>
      </c>
      <c r="X22" s="171">
        <f t="shared" ca="1" si="7"/>
        <v>0</v>
      </c>
      <c r="Y22" s="171">
        <f t="shared" ca="1" si="7"/>
        <v>0</v>
      </c>
      <c r="Z22" s="171">
        <f t="shared" ca="1" si="7"/>
        <v>0</v>
      </c>
      <c r="AA22" s="171">
        <f t="shared" ca="1" si="7"/>
        <v>0</v>
      </c>
      <c r="AB22" s="171">
        <f t="shared" ca="1" si="7"/>
        <v>0</v>
      </c>
      <c r="AC22" s="171">
        <f t="shared" ca="1" si="7"/>
        <v>0</v>
      </c>
      <c r="AD22" s="171">
        <f t="shared" ca="1" si="7"/>
        <v>0</v>
      </c>
      <c r="AE22" s="171">
        <f t="shared" ca="1" si="7"/>
        <v>0</v>
      </c>
      <c r="AF22" s="171">
        <f t="shared" ca="1" si="7"/>
        <v>0</v>
      </c>
      <c r="AG22" s="171">
        <f t="shared" ca="1" si="7"/>
        <v>0</v>
      </c>
      <c r="AH22" s="171">
        <f t="shared" ca="1" si="7"/>
        <v>0</v>
      </c>
      <c r="AI22" s="171">
        <f t="shared" ca="1" si="7"/>
        <v>0</v>
      </c>
      <c r="AJ22" s="171">
        <f t="shared" ca="1" si="7"/>
        <v>0</v>
      </c>
      <c r="AM22" s="383">
        <f ca="1">ROUND(SUM(AM23:AM28),0)</f>
        <v>0</v>
      </c>
      <c r="AN22" s="383"/>
      <c r="AO22" s="383"/>
    </row>
    <row r="23" spans="2:41" s="3" customFormat="1" ht="12.75" hidden="1">
      <c r="B23" s="65" t="s">
        <v>305</v>
      </c>
      <c r="C23" s="484" t="str">
        <f>IF(Kalba="EN",Data2!C48,Data2!B48)</f>
        <v>Žaliavos</v>
      </c>
      <c r="D23" s="170">
        <f ca="1">F23+NPV(FDN,G23:INDEX(G23:AJ23,PAL))</f>
        <v>0</v>
      </c>
      <c r="E23" s="170">
        <f t="shared" ref="E23:E29" ca="1" si="8">SUMIF($F$5:$AJ$5,"&lt;="&amp;PAL,$F23:$AJ23)</f>
        <v>0</v>
      </c>
      <c r="F23" s="170">
        <f ca="1">'4'!F23 * $AN23</f>
        <v>0</v>
      </c>
      <c r="G23" s="170">
        <f ca="1">'4'!G23 * $AN23</f>
        <v>0</v>
      </c>
      <c r="H23" s="170">
        <f ca="1">'4'!H23 * $AN23</f>
        <v>0</v>
      </c>
      <c r="I23" s="170">
        <f ca="1">'4'!I23 * $AN23</f>
        <v>0</v>
      </c>
      <c r="J23" s="170">
        <f ca="1">'4'!J23 * $AN23</f>
        <v>0</v>
      </c>
      <c r="K23" s="170">
        <f ca="1">'4'!K23 * $AN23</f>
        <v>0</v>
      </c>
      <c r="L23" s="170">
        <f ca="1">'4'!L23 * $AN23</f>
        <v>0</v>
      </c>
      <c r="M23" s="170">
        <f ca="1">'4'!M23 * $AN23</f>
        <v>0</v>
      </c>
      <c r="N23" s="170">
        <f ca="1">'4'!N23 * $AN23</f>
        <v>0</v>
      </c>
      <c r="O23" s="170">
        <f ca="1">'4'!O23 * $AN23</f>
        <v>0</v>
      </c>
      <c r="P23" s="170">
        <f ca="1">'4'!P23 * $AN23</f>
        <v>0</v>
      </c>
      <c r="Q23" s="170">
        <f ca="1">'4'!Q23 * $AN23</f>
        <v>0</v>
      </c>
      <c r="R23" s="170">
        <f ca="1">'4'!R23 * $AN23</f>
        <v>0</v>
      </c>
      <c r="S23" s="170">
        <f ca="1">'4'!S23 * $AN23</f>
        <v>0</v>
      </c>
      <c r="T23" s="170">
        <f ca="1">'4'!T23 * $AN23</f>
        <v>0</v>
      </c>
      <c r="U23" s="170">
        <f ca="1">'4'!U23 * $AN23</f>
        <v>0</v>
      </c>
      <c r="V23" s="170">
        <f ca="1">'4'!V23 * $AN23</f>
        <v>0</v>
      </c>
      <c r="W23" s="170">
        <f ca="1">'4'!W23 * $AN23</f>
        <v>0</v>
      </c>
      <c r="X23" s="170">
        <f ca="1">'4'!X23 * $AN23</f>
        <v>0</v>
      </c>
      <c r="Y23" s="170">
        <f ca="1">'4'!Y23 * $AN23</f>
        <v>0</v>
      </c>
      <c r="Z23" s="170">
        <f ca="1">'4'!Z23 * $AN23</f>
        <v>0</v>
      </c>
      <c r="AA23" s="170">
        <f ca="1">'4'!AA23 * $AN23</f>
        <v>0</v>
      </c>
      <c r="AB23" s="170">
        <f ca="1">'4'!AB23 * $AN23</f>
        <v>0</v>
      </c>
      <c r="AC23" s="170">
        <f ca="1">'4'!AC23 * $AN23</f>
        <v>0</v>
      </c>
      <c r="AD23" s="170">
        <f ca="1">'4'!AD23 * $AN23</f>
        <v>0</v>
      </c>
      <c r="AE23" s="170">
        <f ca="1">'4'!AE23 * $AN23</f>
        <v>0</v>
      </c>
      <c r="AF23" s="170">
        <f ca="1">'4'!AF23 * $AN23</f>
        <v>0</v>
      </c>
      <c r="AG23" s="170">
        <f ca="1">'4'!AG23 * $AN23</f>
        <v>0</v>
      </c>
      <c r="AH23" s="170">
        <f ca="1">'4'!AH23 * $AN23</f>
        <v>0</v>
      </c>
      <c r="AI23" s="170">
        <f ca="1">'4'!AI23 * $AN23</f>
        <v>0</v>
      </c>
      <c r="AJ23" s="170">
        <f ca="1">'4'!AJ23 * $AN23</f>
        <v>0</v>
      </c>
      <c r="AM23" s="384">
        <f ca="1">F23+NPV(SDN,G23:INDEX(G23:AJ23,PAL))</f>
        <v>0</v>
      </c>
      <c r="AN23" s="426">
        <f ca="1">IF(ISERROR(AO23),0,AO23)</f>
        <v>0</v>
      </c>
      <c r="AO23" s="426" t="e">
        <f ca="1">TrikampioSkirstinys(ABS('4'!E23) * 50%,ABS('4'!E23) * 200%,ABS('4'!E23))/ABS('4'!E23)</f>
        <v>#VALUE!</v>
      </c>
    </row>
    <row r="24" spans="2:41" s="3" customFormat="1" ht="12.75" hidden="1">
      <c r="B24" s="65" t="s">
        <v>306</v>
      </c>
      <c r="C24" s="484" t="str">
        <f>IF(Kalba="EN",Data2!C49,Data2!B49)</f>
        <v>Darbo užmokesčio išlaidos</v>
      </c>
      <c r="D24" s="170">
        <f ca="1">F24+NPV(FDN,G24:INDEX(G24:AJ24,PAL))</f>
        <v>0</v>
      </c>
      <c r="E24" s="170">
        <f t="shared" ca="1" si="8"/>
        <v>0</v>
      </c>
      <c r="F24" s="170">
        <f ca="1">'4'!F24 * $AN24</f>
        <v>0</v>
      </c>
      <c r="G24" s="170">
        <f ca="1">'4'!G24 * $AN24</f>
        <v>0</v>
      </c>
      <c r="H24" s="170">
        <f ca="1">'4'!H24 * $AN24</f>
        <v>0</v>
      </c>
      <c r="I24" s="170">
        <f ca="1">'4'!I24 * $AN24</f>
        <v>0</v>
      </c>
      <c r="J24" s="170">
        <f ca="1">'4'!J24 * $AN24</f>
        <v>0</v>
      </c>
      <c r="K24" s="170">
        <f ca="1">'4'!K24 * $AN24</f>
        <v>0</v>
      </c>
      <c r="L24" s="170">
        <f ca="1">'4'!L24 * $AN24</f>
        <v>0</v>
      </c>
      <c r="M24" s="170">
        <f ca="1">'4'!M24 * $AN24</f>
        <v>0</v>
      </c>
      <c r="N24" s="170">
        <f ca="1">'4'!N24 * $AN24</f>
        <v>0</v>
      </c>
      <c r="O24" s="170">
        <f ca="1">'4'!O24 * $AN24</f>
        <v>0</v>
      </c>
      <c r="P24" s="170">
        <f ca="1">'4'!P24 * $AN24</f>
        <v>0</v>
      </c>
      <c r="Q24" s="170">
        <f ca="1">'4'!Q24 * $AN24</f>
        <v>0</v>
      </c>
      <c r="R24" s="170">
        <f ca="1">'4'!R24 * $AN24</f>
        <v>0</v>
      </c>
      <c r="S24" s="170">
        <f ca="1">'4'!S24 * $AN24</f>
        <v>0</v>
      </c>
      <c r="T24" s="170">
        <f ca="1">'4'!T24 * $AN24</f>
        <v>0</v>
      </c>
      <c r="U24" s="170">
        <f ca="1">'4'!U24 * $AN24</f>
        <v>0</v>
      </c>
      <c r="V24" s="170">
        <f ca="1">'4'!V24 * $AN24</f>
        <v>0</v>
      </c>
      <c r="W24" s="170">
        <f ca="1">'4'!W24 * $AN24</f>
        <v>0</v>
      </c>
      <c r="X24" s="170">
        <f ca="1">'4'!X24 * $AN24</f>
        <v>0</v>
      </c>
      <c r="Y24" s="170">
        <f ca="1">'4'!Y24 * $AN24</f>
        <v>0</v>
      </c>
      <c r="Z24" s="170">
        <f ca="1">'4'!Z24 * $AN24</f>
        <v>0</v>
      </c>
      <c r="AA24" s="170">
        <f ca="1">'4'!AA24 * $AN24</f>
        <v>0</v>
      </c>
      <c r="AB24" s="170">
        <f ca="1">'4'!AB24 * $AN24</f>
        <v>0</v>
      </c>
      <c r="AC24" s="170">
        <f ca="1">'4'!AC24 * $AN24</f>
        <v>0</v>
      </c>
      <c r="AD24" s="170">
        <f ca="1">'4'!AD24 * $AN24</f>
        <v>0</v>
      </c>
      <c r="AE24" s="170">
        <f ca="1">'4'!AE24 * $AN24</f>
        <v>0</v>
      </c>
      <c r="AF24" s="170">
        <f ca="1">'4'!AF24 * $AN24</f>
        <v>0</v>
      </c>
      <c r="AG24" s="170">
        <f ca="1">'4'!AG24 * $AN24</f>
        <v>0</v>
      </c>
      <c r="AH24" s="170">
        <f ca="1">'4'!AH24 * $AN24</f>
        <v>0</v>
      </c>
      <c r="AI24" s="170">
        <f ca="1">'4'!AI24 * $AN24</f>
        <v>0</v>
      </c>
      <c r="AJ24" s="170">
        <f ca="1">'4'!AJ24 * $AN24</f>
        <v>0</v>
      </c>
      <c r="AM24" s="384">
        <f ca="1">F24+NPV(SDN,G24:INDEX(G24:AJ24,PAL))</f>
        <v>0</v>
      </c>
      <c r="AN24" s="426">
        <f t="shared" ref="AN24:AN29" ca="1" si="9">IF(ISERROR(AO24),0,AO24)</f>
        <v>0</v>
      </c>
      <c r="AO24" s="426" t="e">
        <f ca="1">TrikampioSkirstinys(ABS('4'!E24) * 50%,ABS('4'!E24) * 200%,ABS('4'!E24))/ABS('4'!E24)</f>
        <v>#VALUE!</v>
      </c>
    </row>
    <row r="25" spans="2:41" s="3" customFormat="1" ht="12.75" hidden="1">
      <c r="B25" s="65" t="s">
        <v>307</v>
      </c>
      <c r="C25" s="484" t="str">
        <f>IF(Kalba="EN",Data2!C50,Data2!B50)</f>
        <v>Elektros energijos išlaidos</v>
      </c>
      <c r="D25" s="170">
        <f ca="1">F25+NPV(FDN,G25:INDEX(G25:AJ25,PAL))</f>
        <v>0</v>
      </c>
      <c r="E25" s="170">
        <f t="shared" ca="1" si="8"/>
        <v>0</v>
      </c>
      <c r="F25" s="170">
        <f ca="1">'4'!F25 * $AN25</f>
        <v>0</v>
      </c>
      <c r="G25" s="170">
        <f ca="1">'4'!G25 * $AN25</f>
        <v>0</v>
      </c>
      <c r="H25" s="170">
        <f ca="1">'4'!H25 * $AN25</f>
        <v>0</v>
      </c>
      <c r="I25" s="170">
        <f ca="1">'4'!I25 * $AN25</f>
        <v>0</v>
      </c>
      <c r="J25" s="170">
        <f ca="1">'4'!J25 * $AN25</f>
        <v>0</v>
      </c>
      <c r="K25" s="170">
        <f ca="1">'4'!K25 * $AN25</f>
        <v>0</v>
      </c>
      <c r="L25" s="170">
        <f ca="1">'4'!L25 * $AN25</f>
        <v>0</v>
      </c>
      <c r="M25" s="170">
        <f ca="1">'4'!M25 * $AN25</f>
        <v>0</v>
      </c>
      <c r="N25" s="170">
        <f ca="1">'4'!N25 * $AN25</f>
        <v>0</v>
      </c>
      <c r="O25" s="170">
        <f ca="1">'4'!O25 * $AN25</f>
        <v>0</v>
      </c>
      <c r="P25" s="170">
        <f ca="1">'4'!P25 * $AN25</f>
        <v>0</v>
      </c>
      <c r="Q25" s="170">
        <f ca="1">'4'!Q25 * $AN25</f>
        <v>0</v>
      </c>
      <c r="R25" s="170">
        <f ca="1">'4'!R25 * $AN25</f>
        <v>0</v>
      </c>
      <c r="S25" s="170">
        <f ca="1">'4'!S25 * $AN25</f>
        <v>0</v>
      </c>
      <c r="T25" s="170">
        <f ca="1">'4'!T25 * $AN25</f>
        <v>0</v>
      </c>
      <c r="U25" s="170">
        <f ca="1">'4'!U25 * $AN25</f>
        <v>0</v>
      </c>
      <c r="V25" s="170">
        <f ca="1">'4'!V25 * $AN25</f>
        <v>0</v>
      </c>
      <c r="W25" s="170">
        <f ca="1">'4'!W25 * $AN25</f>
        <v>0</v>
      </c>
      <c r="X25" s="170">
        <f ca="1">'4'!X25 * $AN25</f>
        <v>0</v>
      </c>
      <c r="Y25" s="170">
        <f ca="1">'4'!Y25 * $AN25</f>
        <v>0</v>
      </c>
      <c r="Z25" s="170">
        <f ca="1">'4'!Z25 * $AN25</f>
        <v>0</v>
      </c>
      <c r="AA25" s="170">
        <f ca="1">'4'!AA25 * $AN25</f>
        <v>0</v>
      </c>
      <c r="AB25" s="170">
        <f ca="1">'4'!AB25 * $AN25</f>
        <v>0</v>
      </c>
      <c r="AC25" s="170">
        <f ca="1">'4'!AC25 * $AN25</f>
        <v>0</v>
      </c>
      <c r="AD25" s="170">
        <f ca="1">'4'!AD25 * $AN25</f>
        <v>0</v>
      </c>
      <c r="AE25" s="170">
        <f ca="1">'4'!AE25 * $AN25</f>
        <v>0</v>
      </c>
      <c r="AF25" s="170">
        <f ca="1">'4'!AF25 * $AN25</f>
        <v>0</v>
      </c>
      <c r="AG25" s="170">
        <f ca="1">'4'!AG25 * $AN25</f>
        <v>0</v>
      </c>
      <c r="AH25" s="170">
        <f ca="1">'4'!AH25 * $AN25</f>
        <v>0</v>
      </c>
      <c r="AI25" s="170">
        <f ca="1">'4'!AI25 * $AN25</f>
        <v>0</v>
      </c>
      <c r="AJ25" s="170">
        <f ca="1">'4'!AJ25 * $AN25</f>
        <v>0</v>
      </c>
      <c r="AM25" s="384">
        <f ca="1">F25+NPV(SDN,G25:INDEX(G25:AJ25,PAL))</f>
        <v>0</v>
      </c>
      <c r="AN25" s="426">
        <f t="shared" ca="1" si="9"/>
        <v>0</v>
      </c>
      <c r="AO25" s="426" t="e">
        <f ca="1">TrikampioSkirstinys(ABS('4'!E25) * 50%,ABS('4'!E25) * 200%,ABS('4'!E25))/ABS('4'!E25)</f>
        <v>#VALUE!</v>
      </c>
    </row>
    <row r="26" spans="2:41" s="3" customFormat="1" ht="12.75" hidden="1">
      <c r="B26" s="65" t="s">
        <v>308</v>
      </c>
      <c r="C26" s="484" t="str">
        <f>IF(Kalba="EN",Data2!C51,Data2!B51)</f>
        <v>Šildymo (išskyrus elektrą) išlaidos</v>
      </c>
      <c r="D26" s="170">
        <f ca="1">F26+NPV(FDN,G26:INDEX(G26:AJ26,PAL))</f>
        <v>0</v>
      </c>
      <c r="E26" s="170">
        <f t="shared" ca="1" si="8"/>
        <v>0</v>
      </c>
      <c r="F26" s="170">
        <f ca="1">'4'!F26 * $AN26</f>
        <v>0</v>
      </c>
      <c r="G26" s="170">
        <f ca="1">'4'!G26 * $AN26</f>
        <v>0</v>
      </c>
      <c r="H26" s="170">
        <f ca="1">'4'!H26 * $AN26</f>
        <v>0</v>
      </c>
      <c r="I26" s="170">
        <f ca="1">'4'!I26 * $AN26</f>
        <v>0</v>
      </c>
      <c r="J26" s="170">
        <f ca="1">'4'!J26 * $AN26</f>
        <v>0</v>
      </c>
      <c r="K26" s="170">
        <f ca="1">'4'!K26 * $AN26</f>
        <v>0</v>
      </c>
      <c r="L26" s="170">
        <f ca="1">'4'!L26 * $AN26</f>
        <v>0</v>
      </c>
      <c r="M26" s="170">
        <f ca="1">'4'!M26 * $AN26</f>
        <v>0</v>
      </c>
      <c r="N26" s="170">
        <f ca="1">'4'!N26 * $AN26</f>
        <v>0</v>
      </c>
      <c r="O26" s="170">
        <f ca="1">'4'!O26 * $AN26</f>
        <v>0</v>
      </c>
      <c r="P26" s="170">
        <f ca="1">'4'!P26 * $AN26</f>
        <v>0</v>
      </c>
      <c r="Q26" s="170">
        <f ca="1">'4'!Q26 * $AN26</f>
        <v>0</v>
      </c>
      <c r="R26" s="170">
        <f ca="1">'4'!R26 * $AN26</f>
        <v>0</v>
      </c>
      <c r="S26" s="170">
        <f ca="1">'4'!S26 * $AN26</f>
        <v>0</v>
      </c>
      <c r="T26" s="170">
        <f ca="1">'4'!T26 * $AN26</f>
        <v>0</v>
      </c>
      <c r="U26" s="170">
        <f ca="1">'4'!U26 * $AN26</f>
        <v>0</v>
      </c>
      <c r="V26" s="170">
        <f ca="1">'4'!V26 * $AN26</f>
        <v>0</v>
      </c>
      <c r="W26" s="170">
        <f ca="1">'4'!W26 * $AN26</f>
        <v>0</v>
      </c>
      <c r="X26" s="170">
        <f ca="1">'4'!X26 * $AN26</f>
        <v>0</v>
      </c>
      <c r="Y26" s="170">
        <f ca="1">'4'!Y26 * $AN26</f>
        <v>0</v>
      </c>
      <c r="Z26" s="170">
        <f ca="1">'4'!Z26 * $AN26</f>
        <v>0</v>
      </c>
      <c r="AA26" s="170">
        <f ca="1">'4'!AA26 * $AN26</f>
        <v>0</v>
      </c>
      <c r="AB26" s="170">
        <f ca="1">'4'!AB26 * $AN26</f>
        <v>0</v>
      </c>
      <c r="AC26" s="170">
        <f ca="1">'4'!AC26 * $AN26</f>
        <v>0</v>
      </c>
      <c r="AD26" s="170">
        <f ca="1">'4'!AD26 * $AN26</f>
        <v>0</v>
      </c>
      <c r="AE26" s="170">
        <f ca="1">'4'!AE26 * $AN26</f>
        <v>0</v>
      </c>
      <c r="AF26" s="170">
        <f ca="1">'4'!AF26 * $AN26</f>
        <v>0</v>
      </c>
      <c r="AG26" s="170">
        <f ca="1">'4'!AG26 * $AN26</f>
        <v>0</v>
      </c>
      <c r="AH26" s="170">
        <f ca="1">'4'!AH26 * $AN26</f>
        <v>0</v>
      </c>
      <c r="AI26" s="170">
        <f ca="1">'4'!AI26 * $AN26</f>
        <v>0</v>
      </c>
      <c r="AJ26" s="170">
        <f ca="1">'4'!AJ26 * $AN26</f>
        <v>0</v>
      </c>
      <c r="AM26" s="384">
        <f ca="1">F26+NPV(SDN,G26:INDEX(G26:AJ26,PAL))</f>
        <v>0</v>
      </c>
      <c r="AN26" s="426">
        <f t="shared" ca="1" si="9"/>
        <v>0</v>
      </c>
      <c r="AO26" s="426" t="e">
        <f ca="1">TrikampioSkirstinys(ABS('4'!E26) * 50%,ABS('4'!E26) * 200%,ABS('4'!E26))/ABS('4'!E26)</f>
        <v>#VALUE!</v>
      </c>
    </row>
    <row r="27" spans="2:41" s="3" customFormat="1" ht="12.75" hidden="1">
      <c r="B27" s="65" t="s">
        <v>310</v>
      </c>
      <c r="C27" s="484" t="str">
        <f>IF(Kalba="EN",Data2!C52,Data2!B52)</f>
        <v>Infrastruktūros būklės palaikymo išlaidos</v>
      </c>
      <c r="D27" s="170">
        <f ca="1">F27+NPV(FDN,G27:INDEX(G27:AJ27,PAL))</f>
        <v>0</v>
      </c>
      <c r="E27" s="170">
        <f t="shared" ca="1" si="8"/>
        <v>0</v>
      </c>
      <c r="F27" s="170">
        <f ca="1">'4'!F27 * $AN27</f>
        <v>0</v>
      </c>
      <c r="G27" s="170">
        <f ca="1">'4'!G27 * $AN27</f>
        <v>0</v>
      </c>
      <c r="H27" s="170">
        <f ca="1">'4'!H27 * $AN27</f>
        <v>0</v>
      </c>
      <c r="I27" s="170">
        <f ca="1">'4'!I27 * $AN27</f>
        <v>0</v>
      </c>
      <c r="J27" s="170">
        <f ca="1">'4'!J27 * $AN27</f>
        <v>0</v>
      </c>
      <c r="K27" s="170">
        <f ca="1">'4'!K27 * $AN27</f>
        <v>0</v>
      </c>
      <c r="L27" s="170">
        <f ca="1">'4'!L27 * $AN27</f>
        <v>0</v>
      </c>
      <c r="M27" s="170">
        <f ca="1">'4'!M27 * $AN27</f>
        <v>0</v>
      </c>
      <c r="N27" s="170">
        <f ca="1">'4'!N27 * $AN27</f>
        <v>0</v>
      </c>
      <c r="O27" s="170">
        <f ca="1">'4'!O27 * $AN27</f>
        <v>0</v>
      </c>
      <c r="P27" s="170">
        <f ca="1">'4'!P27 * $AN27</f>
        <v>0</v>
      </c>
      <c r="Q27" s="170">
        <f ca="1">'4'!Q27 * $AN27</f>
        <v>0</v>
      </c>
      <c r="R27" s="170">
        <f ca="1">'4'!R27 * $AN27</f>
        <v>0</v>
      </c>
      <c r="S27" s="170">
        <f ca="1">'4'!S27 * $AN27</f>
        <v>0</v>
      </c>
      <c r="T27" s="170">
        <f ca="1">'4'!T27 * $AN27</f>
        <v>0</v>
      </c>
      <c r="U27" s="170">
        <f ca="1">'4'!U27 * $AN27</f>
        <v>0</v>
      </c>
      <c r="V27" s="170">
        <f ca="1">'4'!V27 * $AN27</f>
        <v>0</v>
      </c>
      <c r="W27" s="170">
        <f ca="1">'4'!W27 * $AN27</f>
        <v>0</v>
      </c>
      <c r="X27" s="170">
        <f ca="1">'4'!X27 * $AN27</f>
        <v>0</v>
      </c>
      <c r="Y27" s="170">
        <f ca="1">'4'!Y27 * $AN27</f>
        <v>0</v>
      </c>
      <c r="Z27" s="170">
        <f ca="1">'4'!Z27 * $AN27</f>
        <v>0</v>
      </c>
      <c r="AA27" s="170">
        <f ca="1">'4'!AA27 * $AN27</f>
        <v>0</v>
      </c>
      <c r="AB27" s="170">
        <f ca="1">'4'!AB27 * $AN27</f>
        <v>0</v>
      </c>
      <c r="AC27" s="170">
        <f ca="1">'4'!AC27 * $AN27</f>
        <v>0</v>
      </c>
      <c r="AD27" s="170">
        <f ca="1">'4'!AD27 * $AN27</f>
        <v>0</v>
      </c>
      <c r="AE27" s="170">
        <f ca="1">'4'!AE27 * $AN27</f>
        <v>0</v>
      </c>
      <c r="AF27" s="170">
        <f ca="1">'4'!AF27 * $AN27</f>
        <v>0</v>
      </c>
      <c r="AG27" s="170">
        <f ca="1">'4'!AG27 * $AN27</f>
        <v>0</v>
      </c>
      <c r="AH27" s="170">
        <f ca="1">'4'!AH27 * $AN27</f>
        <v>0</v>
      </c>
      <c r="AI27" s="170">
        <f ca="1">'4'!AI27 * $AN27</f>
        <v>0</v>
      </c>
      <c r="AJ27" s="170">
        <f ca="1">'4'!AJ27 * $AN27</f>
        <v>0</v>
      </c>
      <c r="AM27" s="384">
        <f ca="1">F27+NPV(SDN,G27:INDEX(G27:AJ27,PAL))</f>
        <v>0</v>
      </c>
      <c r="AN27" s="426">
        <f t="shared" ca="1" si="9"/>
        <v>0</v>
      </c>
      <c r="AO27" s="426" t="e">
        <f ca="1">TrikampioSkirstinys(ABS('4'!E27) * 50%,ABS('4'!E27) * 200%,ABS('4'!E27))/ABS('4'!E27)</f>
        <v>#VALUE!</v>
      </c>
    </row>
    <row r="28" spans="2:41" s="3" customFormat="1" ht="12.75" hidden="1">
      <c r="B28" s="65" t="s">
        <v>311</v>
      </c>
      <c r="C28" s="484" t="str">
        <f>IF(Kalba="EN",Data2!C53,Data2!B53)</f>
        <v>Kitos išlaidos</v>
      </c>
      <c r="D28" s="170">
        <f ca="1">F28+NPV(FDN,G28:INDEX(G28:AJ28,PAL))</f>
        <v>0</v>
      </c>
      <c r="E28" s="170">
        <f t="shared" ca="1" si="8"/>
        <v>0</v>
      </c>
      <c r="F28" s="170">
        <f ca="1">'4'!F28 * $AN28</f>
        <v>0</v>
      </c>
      <c r="G28" s="170">
        <f ca="1">'4'!G28 * $AN28</f>
        <v>0</v>
      </c>
      <c r="H28" s="170">
        <f ca="1">'4'!H28 * $AN28</f>
        <v>0</v>
      </c>
      <c r="I28" s="170">
        <f ca="1">'4'!I28 * $AN28</f>
        <v>0</v>
      </c>
      <c r="J28" s="170">
        <f ca="1">'4'!J28 * $AN28</f>
        <v>0</v>
      </c>
      <c r="K28" s="170">
        <f ca="1">'4'!K28 * $AN28</f>
        <v>0</v>
      </c>
      <c r="L28" s="170">
        <f ca="1">'4'!L28 * $AN28</f>
        <v>0</v>
      </c>
      <c r="M28" s="170">
        <f ca="1">'4'!M28 * $AN28</f>
        <v>0</v>
      </c>
      <c r="N28" s="170">
        <f ca="1">'4'!N28 * $AN28</f>
        <v>0</v>
      </c>
      <c r="O28" s="170">
        <f ca="1">'4'!O28 * $AN28</f>
        <v>0</v>
      </c>
      <c r="P28" s="170">
        <f ca="1">'4'!P28 * $AN28</f>
        <v>0</v>
      </c>
      <c r="Q28" s="170">
        <f ca="1">'4'!Q28 * $AN28</f>
        <v>0</v>
      </c>
      <c r="R28" s="170">
        <f ca="1">'4'!R28 * $AN28</f>
        <v>0</v>
      </c>
      <c r="S28" s="170">
        <f ca="1">'4'!S28 * $AN28</f>
        <v>0</v>
      </c>
      <c r="T28" s="170">
        <f ca="1">'4'!T28 * $AN28</f>
        <v>0</v>
      </c>
      <c r="U28" s="170">
        <f ca="1">'4'!U28 * $AN28</f>
        <v>0</v>
      </c>
      <c r="V28" s="170">
        <f ca="1">'4'!V28 * $AN28</f>
        <v>0</v>
      </c>
      <c r="W28" s="170">
        <f ca="1">'4'!W28 * $AN28</f>
        <v>0</v>
      </c>
      <c r="X28" s="170">
        <f ca="1">'4'!X28 * $AN28</f>
        <v>0</v>
      </c>
      <c r="Y28" s="170">
        <f ca="1">'4'!Y28 * $AN28</f>
        <v>0</v>
      </c>
      <c r="Z28" s="170">
        <f ca="1">'4'!Z28 * $AN28</f>
        <v>0</v>
      </c>
      <c r="AA28" s="170">
        <f ca="1">'4'!AA28 * $AN28</f>
        <v>0</v>
      </c>
      <c r="AB28" s="170">
        <f ca="1">'4'!AB28 * $AN28</f>
        <v>0</v>
      </c>
      <c r="AC28" s="170">
        <f ca="1">'4'!AC28 * $AN28</f>
        <v>0</v>
      </c>
      <c r="AD28" s="170">
        <f ca="1">'4'!AD28 * $AN28</f>
        <v>0</v>
      </c>
      <c r="AE28" s="170">
        <f ca="1">'4'!AE28 * $AN28</f>
        <v>0</v>
      </c>
      <c r="AF28" s="170">
        <f ca="1">'4'!AF28 * $AN28</f>
        <v>0</v>
      </c>
      <c r="AG28" s="170">
        <f ca="1">'4'!AG28 * $AN28</f>
        <v>0</v>
      </c>
      <c r="AH28" s="170">
        <f ca="1">'4'!AH28 * $AN28</f>
        <v>0</v>
      </c>
      <c r="AI28" s="170">
        <f ca="1">'4'!AI28 * $AN28</f>
        <v>0</v>
      </c>
      <c r="AJ28" s="170">
        <f ca="1">'4'!AJ28 * $AN28</f>
        <v>0</v>
      </c>
      <c r="AM28" s="384">
        <f ca="1">F28+NPV(SDN,G28:INDEX(G28:AJ28,PAL))</f>
        <v>0</v>
      </c>
      <c r="AN28" s="426">
        <f t="shared" ca="1" si="9"/>
        <v>0</v>
      </c>
      <c r="AO28" s="426" t="e">
        <f ca="1">TrikampioSkirstinys(ABS('4'!E28) * 50%,ABS('4'!E28) * 200%,ABS('4'!E28))/ABS('4'!E28)</f>
        <v>#VALUE!</v>
      </c>
    </row>
    <row r="29" spans="2:41" s="3" customFormat="1" ht="12.75" hidden="1">
      <c r="B29" s="65" t="s">
        <v>312</v>
      </c>
      <c r="C29" s="484" t="str">
        <f>IF(Kalba="EN",Data2!C54,Data2!B54)</f>
        <v>Gautų paskolų (G.3.1.) palūkanos</v>
      </c>
      <c r="D29" s="170">
        <f ca="1">F29+NPV(FDN,G29:INDEX(G29:AJ29,PAL))</f>
        <v>0</v>
      </c>
      <c r="E29" s="170">
        <f t="shared" ca="1" si="8"/>
        <v>0</v>
      </c>
      <c r="F29" s="170">
        <f ca="1">'4'!F29 * $AN29</f>
        <v>0</v>
      </c>
      <c r="G29" s="170">
        <f ca="1">'4'!G29 * $AN29</f>
        <v>0</v>
      </c>
      <c r="H29" s="170">
        <f ca="1">'4'!H29 * $AN29</f>
        <v>0</v>
      </c>
      <c r="I29" s="170">
        <f ca="1">'4'!I29 * $AN29</f>
        <v>0</v>
      </c>
      <c r="J29" s="170">
        <f ca="1">'4'!J29 * $AN29</f>
        <v>0</v>
      </c>
      <c r="K29" s="170">
        <f ca="1">'4'!K29 * $AN29</f>
        <v>0</v>
      </c>
      <c r="L29" s="170">
        <f ca="1">'4'!L29 * $AN29</f>
        <v>0</v>
      </c>
      <c r="M29" s="170">
        <f ca="1">'4'!M29 * $AN29</f>
        <v>0</v>
      </c>
      <c r="N29" s="170">
        <f ca="1">'4'!N29 * $AN29</f>
        <v>0</v>
      </c>
      <c r="O29" s="170">
        <f ca="1">'4'!O29 * $AN29</f>
        <v>0</v>
      </c>
      <c r="P29" s="170">
        <f ca="1">'4'!P29 * $AN29</f>
        <v>0</v>
      </c>
      <c r="Q29" s="170">
        <f ca="1">'4'!Q29 * $AN29</f>
        <v>0</v>
      </c>
      <c r="R29" s="170">
        <f ca="1">'4'!R29 * $AN29</f>
        <v>0</v>
      </c>
      <c r="S29" s="170">
        <f ca="1">'4'!S29 * $AN29</f>
        <v>0</v>
      </c>
      <c r="T29" s="170">
        <f ca="1">'4'!T29 * $AN29</f>
        <v>0</v>
      </c>
      <c r="U29" s="170">
        <f ca="1">'4'!U29 * $AN29</f>
        <v>0</v>
      </c>
      <c r="V29" s="170">
        <f ca="1">'4'!V29 * $AN29</f>
        <v>0</v>
      </c>
      <c r="W29" s="170">
        <f ca="1">'4'!W29 * $AN29</f>
        <v>0</v>
      </c>
      <c r="X29" s="170">
        <f ca="1">'4'!X29 * $AN29</f>
        <v>0</v>
      </c>
      <c r="Y29" s="170">
        <f ca="1">'4'!Y29 * $AN29</f>
        <v>0</v>
      </c>
      <c r="Z29" s="170">
        <f ca="1">'4'!Z29 * $AN29</f>
        <v>0</v>
      </c>
      <c r="AA29" s="170">
        <f ca="1">'4'!AA29 * $AN29</f>
        <v>0</v>
      </c>
      <c r="AB29" s="170">
        <f ca="1">'4'!AB29 * $AN29</f>
        <v>0</v>
      </c>
      <c r="AC29" s="170">
        <f ca="1">'4'!AC29 * $AN29</f>
        <v>0</v>
      </c>
      <c r="AD29" s="170">
        <f ca="1">'4'!AD29 * $AN29</f>
        <v>0</v>
      </c>
      <c r="AE29" s="170">
        <f ca="1">'4'!AE29 * $AN29</f>
        <v>0</v>
      </c>
      <c r="AF29" s="170">
        <f ca="1">'4'!AF29 * $AN29</f>
        <v>0</v>
      </c>
      <c r="AG29" s="170">
        <f ca="1">'4'!AG29 * $AN29</f>
        <v>0</v>
      </c>
      <c r="AH29" s="170">
        <f ca="1">'4'!AH29 * $AN29</f>
        <v>0</v>
      </c>
      <c r="AI29" s="170">
        <f ca="1">'4'!AI29 * $AN29</f>
        <v>0</v>
      </c>
      <c r="AJ29" s="170">
        <f ca="1">'4'!AJ29 * $AN29</f>
        <v>0</v>
      </c>
      <c r="AM29" s="384">
        <f ca="1">F29+NPV(SDN,G29:INDEX(G29:AJ29,PAL))</f>
        <v>0</v>
      </c>
      <c r="AN29" s="426">
        <f t="shared" ca="1" si="9"/>
        <v>0</v>
      </c>
      <c r="AO29" s="426" t="e">
        <f ca="1">TrikampioSkirstinys(ABS('4'!E29) * 50%,ABS('4'!E29) * 200%,ABS('4'!E29))/ABS('4'!E29)</f>
        <v>#VALUE!</v>
      </c>
    </row>
    <row r="30" spans="2:41" s="62" customFormat="1" ht="25.5" hidden="1">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10">ROUND(G31-SUM(G32:G33),0)</f>
        <v>0</v>
      </c>
      <c r="H30" s="171">
        <f t="shared" ca="1" si="10"/>
        <v>0</v>
      </c>
      <c r="I30" s="171">
        <f t="shared" ca="1" si="10"/>
        <v>0</v>
      </c>
      <c r="J30" s="171">
        <f t="shared" ca="1" si="10"/>
        <v>0</v>
      </c>
      <c r="K30" s="171">
        <f t="shared" ca="1" si="10"/>
        <v>0</v>
      </c>
      <c r="L30" s="171">
        <f t="shared" ca="1" si="10"/>
        <v>0</v>
      </c>
      <c r="M30" s="171">
        <f t="shared" ca="1" si="10"/>
        <v>0</v>
      </c>
      <c r="N30" s="171">
        <f t="shared" ca="1" si="10"/>
        <v>0</v>
      </c>
      <c r="O30" s="171">
        <f t="shared" ca="1" si="10"/>
        <v>0</v>
      </c>
      <c r="P30" s="171">
        <f t="shared" ca="1" si="10"/>
        <v>0</v>
      </c>
      <c r="Q30" s="171">
        <f t="shared" ca="1" si="10"/>
        <v>0</v>
      </c>
      <c r="R30" s="171">
        <f t="shared" ca="1" si="10"/>
        <v>0</v>
      </c>
      <c r="S30" s="171">
        <f t="shared" ca="1" si="10"/>
        <v>0</v>
      </c>
      <c r="T30" s="171">
        <f t="shared" ca="1" si="10"/>
        <v>0</v>
      </c>
      <c r="U30" s="171">
        <f t="shared" ca="1" si="10"/>
        <v>0</v>
      </c>
      <c r="V30" s="171">
        <f t="shared" ca="1" si="10"/>
        <v>0</v>
      </c>
      <c r="W30" s="171">
        <f t="shared" ca="1" si="10"/>
        <v>0</v>
      </c>
      <c r="X30" s="171">
        <f t="shared" ca="1" si="10"/>
        <v>0</v>
      </c>
      <c r="Y30" s="171">
        <f t="shared" ca="1" si="10"/>
        <v>0</v>
      </c>
      <c r="Z30" s="171">
        <f t="shared" ca="1" si="10"/>
        <v>0</v>
      </c>
      <c r="AA30" s="171">
        <f t="shared" ca="1" si="10"/>
        <v>0</v>
      </c>
      <c r="AB30" s="171">
        <f t="shared" ca="1" si="10"/>
        <v>0</v>
      </c>
      <c r="AC30" s="171">
        <f t="shared" ca="1" si="10"/>
        <v>0</v>
      </c>
      <c r="AD30" s="171">
        <f t="shared" ca="1" si="10"/>
        <v>0</v>
      </c>
      <c r="AE30" s="171">
        <f t="shared" ca="1" si="10"/>
        <v>0</v>
      </c>
      <c r="AF30" s="171">
        <f t="shared" ca="1" si="10"/>
        <v>0</v>
      </c>
      <c r="AG30" s="171">
        <f t="shared" ca="1" si="10"/>
        <v>0</v>
      </c>
      <c r="AH30" s="171">
        <f t="shared" ca="1" si="10"/>
        <v>0</v>
      </c>
      <c r="AI30" s="171">
        <f t="shared" ca="1" si="10"/>
        <v>0</v>
      </c>
      <c r="AJ30" s="171">
        <f t="shared" ca="1" si="10"/>
        <v>0</v>
      </c>
      <c r="AM30" s="383">
        <f ca="1">ROUND(AM31-SUM(AM32:AM33),0)</f>
        <v>0</v>
      </c>
      <c r="AN30" s="426"/>
      <c r="AO30" s="383"/>
    </row>
    <row r="31" spans="2:41" s="3" customFormat="1" ht="12.75" hidden="1">
      <c r="B31" s="65" t="s">
        <v>314</v>
      </c>
      <c r="C31" s="484" t="str">
        <f>IF(Kalba="EN",Data2!C56,Data2!B56)</f>
        <v>Bendra importo/pirkimo PVM suma</v>
      </c>
      <c r="D31" s="170">
        <f ca="1">F31+NPV(FDN,G31:INDEX(G31:AJ31,PAL))</f>
        <v>0</v>
      </c>
      <c r="E31" s="170">
        <f ca="1">SUMIF($F$5:$AJ$5,"&lt;="&amp;PAL,$F31:$AJ31)</f>
        <v>0</v>
      </c>
      <c r="F31" s="170">
        <f t="shared" ref="F31:AJ31" ca="1" si="11">SUMPRODUCT(F8:F15,Pirkimo_PVM)+SUMPRODUCT(F23:F28,Pirkimo_PVM_II)</f>
        <v>0</v>
      </c>
      <c r="G31" s="170">
        <f t="shared" ca="1" si="11"/>
        <v>0</v>
      </c>
      <c r="H31" s="170">
        <f t="shared" ca="1" si="11"/>
        <v>0</v>
      </c>
      <c r="I31" s="170">
        <f t="shared" ca="1" si="11"/>
        <v>0</v>
      </c>
      <c r="J31" s="170">
        <f t="shared" ca="1" si="11"/>
        <v>0</v>
      </c>
      <c r="K31" s="170">
        <f t="shared" ca="1" si="11"/>
        <v>0</v>
      </c>
      <c r="L31" s="170">
        <f t="shared" ca="1" si="11"/>
        <v>0</v>
      </c>
      <c r="M31" s="170">
        <f t="shared" ca="1" si="11"/>
        <v>0</v>
      </c>
      <c r="N31" s="170">
        <f t="shared" ca="1" si="11"/>
        <v>0</v>
      </c>
      <c r="O31" s="170">
        <f t="shared" ca="1" si="11"/>
        <v>0</v>
      </c>
      <c r="P31" s="170">
        <f t="shared" ca="1" si="11"/>
        <v>0</v>
      </c>
      <c r="Q31" s="170">
        <f t="shared" ca="1" si="11"/>
        <v>0</v>
      </c>
      <c r="R31" s="170">
        <f t="shared" ca="1" si="11"/>
        <v>0</v>
      </c>
      <c r="S31" s="170">
        <f t="shared" ca="1" si="11"/>
        <v>0</v>
      </c>
      <c r="T31" s="170">
        <f t="shared" ca="1" si="11"/>
        <v>0</v>
      </c>
      <c r="U31" s="170">
        <f t="shared" ca="1" si="11"/>
        <v>0</v>
      </c>
      <c r="V31" s="170">
        <f t="shared" ca="1" si="11"/>
        <v>0</v>
      </c>
      <c r="W31" s="170">
        <f t="shared" ca="1" si="11"/>
        <v>0</v>
      </c>
      <c r="X31" s="170">
        <f t="shared" ca="1" si="11"/>
        <v>0</v>
      </c>
      <c r="Y31" s="170">
        <f t="shared" ca="1" si="11"/>
        <v>0</v>
      </c>
      <c r="Z31" s="170">
        <f t="shared" ca="1" si="11"/>
        <v>0</v>
      </c>
      <c r="AA31" s="170">
        <f t="shared" ca="1" si="11"/>
        <v>0</v>
      </c>
      <c r="AB31" s="170">
        <f t="shared" ca="1" si="11"/>
        <v>0</v>
      </c>
      <c r="AC31" s="170">
        <f t="shared" ca="1" si="11"/>
        <v>0</v>
      </c>
      <c r="AD31" s="170">
        <f t="shared" ca="1" si="11"/>
        <v>0</v>
      </c>
      <c r="AE31" s="170">
        <f t="shared" ca="1" si="11"/>
        <v>0</v>
      </c>
      <c r="AF31" s="170">
        <f t="shared" ca="1" si="11"/>
        <v>0</v>
      </c>
      <c r="AG31" s="170">
        <f t="shared" ca="1" si="11"/>
        <v>0</v>
      </c>
      <c r="AH31" s="170">
        <f t="shared" ca="1" si="11"/>
        <v>0</v>
      </c>
      <c r="AI31" s="170">
        <f t="shared" ca="1" si="11"/>
        <v>0</v>
      </c>
      <c r="AJ31" s="170">
        <f t="shared" ca="1" si="11"/>
        <v>0</v>
      </c>
      <c r="AM31" s="384">
        <f ca="1">F31+NPV(SDN,G31:INDEX(G31:AJ31,PAL))</f>
        <v>0</v>
      </c>
      <c r="AN31" s="426"/>
      <c r="AO31" s="384"/>
    </row>
    <row r="32" spans="2:41" s="3" customFormat="1" ht="12.75" hidden="1">
      <c r="B32" s="65" t="s">
        <v>316</v>
      </c>
      <c r="C32" s="484" t="str">
        <f>IF(Kalba="EN",Data2!C57,Data2!B57)</f>
        <v>Bendra pardavimo PVM suma</v>
      </c>
      <c r="D32" s="170">
        <f ca="1">F32+NPV(FDN,G32:INDEX(G32:AJ32,PAL))</f>
        <v>0</v>
      </c>
      <c r="E32" s="170">
        <f ca="1">SUMIF($F$5:$AJ$5,"&lt;="&amp;PAL,$F32:$AJ32)</f>
        <v>0</v>
      </c>
      <c r="F32" s="170">
        <f t="shared" ref="F32:AJ32" ca="1" si="12">SUMPRODUCT(F18:F19,Pardavimo_PVM)</f>
        <v>0</v>
      </c>
      <c r="G32" s="170">
        <f t="shared" ca="1" si="12"/>
        <v>0</v>
      </c>
      <c r="H32" s="170">
        <f t="shared" ca="1" si="12"/>
        <v>0</v>
      </c>
      <c r="I32" s="170">
        <f t="shared" ca="1" si="12"/>
        <v>0</v>
      </c>
      <c r="J32" s="170">
        <f t="shared" ca="1" si="12"/>
        <v>0</v>
      </c>
      <c r="K32" s="170">
        <f t="shared" ca="1" si="12"/>
        <v>0</v>
      </c>
      <c r="L32" s="170">
        <f t="shared" ca="1" si="12"/>
        <v>0</v>
      </c>
      <c r="M32" s="170">
        <f t="shared" ca="1" si="12"/>
        <v>0</v>
      </c>
      <c r="N32" s="170">
        <f t="shared" ca="1" si="12"/>
        <v>0</v>
      </c>
      <c r="O32" s="170">
        <f t="shared" ca="1" si="12"/>
        <v>0</v>
      </c>
      <c r="P32" s="170">
        <f t="shared" ca="1" si="12"/>
        <v>0</v>
      </c>
      <c r="Q32" s="170">
        <f t="shared" ca="1" si="12"/>
        <v>0</v>
      </c>
      <c r="R32" s="170">
        <f t="shared" ca="1" si="12"/>
        <v>0</v>
      </c>
      <c r="S32" s="170">
        <f t="shared" ca="1" si="12"/>
        <v>0</v>
      </c>
      <c r="T32" s="170">
        <f t="shared" ca="1" si="12"/>
        <v>0</v>
      </c>
      <c r="U32" s="170">
        <f t="shared" ca="1" si="12"/>
        <v>0</v>
      </c>
      <c r="V32" s="170">
        <f t="shared" ca="1" si="12"/>
        <v>0</v>
      </c>
      <c r="W32" s="170">
        <f t="shared" ca="1" si="12"/>
        <v>0</v>
      </c>
      <c r="X32" s="170">
        <f t="shared" ca="1" si="12"/>
        <v>0</v>
      </c>
      <c r="Y32" s="170">
        <f t="shared" ca="1" si="12"/>
        <v>0</v>
      </c>
      <c r="Z32" s="170">
        <f t="shared" ca="1" si="12"/>
        <v>0</v>
      </c>
      <c r="AA32" s="170">
        <f t="shared" ca="1" si="12"/>
        <v>0</v>
      </c>
      <c r="AB32" s="170">
        <f t="shared" ca="1" si="12"/>
        <v>0</v>
      </c>
      <c r="AC32" s="170">
        <f t="shared" ca="1" si="12"/>
        <v>0</v>
      </c>
      <c r="AD32" s="170">
        <f t="shared" ca="1" si="12"/>
        <v>0</v>
      </c>
      <c r="AE32" s="170">
        <f t="shared" ca="1" si="12"/>
        <v>0</v>
      </c>
      <c r="AF32" s="170">
        <f t="shared" ca="1" si="12"/>
        <v>0</v>
      </c>
      <c r="AG32" s="170">
        <f t="shared" ca="1" si="12"/>
        <v>0</v>
      </c>
      <c r="AH32" s="170">
        <f t="shared" ca="1" si="12"/>
        <v>0</v>
      </c>
      <c r="AI32" s="170">
        <f t="shared" ca="1" si="12"/>
        <v>0</v>
      </c>
      <c r="AJ32" s="170">
        <f t="shared" ca="1" si="12"/>
        <v>0</v>
      </c>
      <c r="AM32" s="384">
        <f ca="1">F32+NPV(SDN,G32:INDEX(G32:AJ32,PAL))</f>
        <v>0</v>
      </c>
      <c r="AN32" s="426"/>
      <c r="AO32" s="384"/>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384">
        <f ca="1">F33+NPV(SDN,G33:INDEX(G33:AJ33,PAL))</f>
        <v>0</v>
      </c>
      <c r="AN33" s="426"/>
      <c r="AO33" s="384"/>
    </row>
    <row r="34" spans="2:41" s="62" customFormat="1" ht="12.75" hidden="1">
      <c r="B34" s="5" t="s">
        <v>28</v>
      </c>
      <c r="C34" s="483" t="str">
        <f>IF(Kalba="EN",Data2!C59,Data2!B59)</f>
        <v>Grynosios pajamos</v>
      </c>
      <c r="D34" s="171">
        <f ca="1">ROUND(SUM(D17)-SUM(D15,D22),0)</f>
        <v>0</v>
      </c>
      <c r="E34" s="63">
        <f t="shared" ref="E34:AJ34" ca="1" si="13">ROUND(SUM(E17)-SUM(E15,E22),0)</f>
        <v>0</v>
      </c>
      <c r="F34" s="171">
        <f t="shared" ca="1" si="13"/>
        <v>0</v>
      </c>
      <c r="G34" s="171">
        <f t="shared" ca="1" si="13"/>
        <v>0</v>
      </c>
      <c r="H34" s="171">
        <f t="shared" ca="1" si="13"/>
        <v>0</v>
      </c>
      <c r="I34" s="171">
        <f t="shared" ca="1" si="13"/>
        <v>0</v>
      </c>
      <c r="J34" s="171">
        <f t="shared" ca="1" si="13"/>
        <v>0</v>
      </c>
      <c r="K34" s="171">
        <f t="shared" ca="1" si="13"/>
        <v>0</v>
      </c>
      <c r="L34" s="171">
        <f t="shared" ca="1" si="13"/>
        <v>0</v>
      </c>
      <c r="M34" s="171">
        <f t="shared" ca="1" si="13"/>
        <v>0</v>
      </c>
      <c r="N34" s="171">
        <f t="shared" ca="1" si="13"/>
        <v>0</v>
      </c>
      <c r="O34" s="171">
        <f t="shared" ca="1" si="13"/>
        <v>0</v>
      </c>
      <c r="P34" s="171">
        <f t="shared" ca="1" si="13"/>
        <v>0</v>
      </c>
      <c r="Q34" s="171">
        <f t="shared" ca="1" si="13"/>
        <v>0</v>
      </c>
      <c r="R34" s="171">
        <f t="shared" ca="1" si="13"/>
        <v>0</v>
      </c>
      <c r="S34" s="171">
        <f t="shared" ca="1" si="13"/>
        <v>0</v>
      </c>
      <c r="T34" s="171">
        <f t="shared" ca="1" si="13"/>
        <v>0</v>
      </c>
      <c r="U34" s="171">
        <f t="shared" ca="1" si="13"/>
        <v>0</v>
      </c>
      <c r="V34" s="171">
        <f t="shared" ca="1" si="13"/>
        <v>0</v>
      </c>
      <c r="W34" s="171">
        <f t="shared" ca="1" si="13"/>
        <v>0</v>
      </c>
      <c r="X34" s="171">
        <f t="shared" ca="1" si="13"/>
        <v>0</v>
      </c>
      <c r="Y34" s="171">
        <f t="shared" ca="1" si="13"/>
        <v>0</v>
      </c>
      <c r="Z34" s="171">
        <f t="shared" ca="1" si="13"/>
        <v>0</v>
      </c>
      <c r="AA34" s="171">
        <f t="shared" ca="1" si="13"/>
        <v>0</v>
      </c>
      <c r="AB34" s="171">
        <f t="shared" ca="1" si="13"/>
        <v>0</v>
      </c>
      <c r="AC34" s="171">
        <f t="shared" ca="1" si="13"/>
        <v>0</v>
      </c>
      <c r="AD34" s="171">
        <f t="shared" ca="1" si="13"/>
        <v>0</v>
      </c>
      <c r="AE34" s="171">
        <f t="shared" ca="1" si="13"/>
        <v>0</v>
      </c>
      <c r="AF34" s="171">
        <f t="shared" ca="1" si="13"/>
        <v>0</v>
      </c>
      <c r="AG34" s="171">
        <f t="shared" ca="1" si="13"/>
        <v>0</v>
      </c>
      <c r="AH34" s="171">
        <f t="shared" ca="1" si="13"/>
        <v>0</v>
      </c>
      <c r="AI34" s="171">
        <f t="shared" ca="1" si="13"/>
        <v>0</v>
      </c>
      <c r="AJ34" s="171">
        <f t="shared" ca="1" si="13"/>
        <v>0</v>
      </c>
      <c r="AM34" s="383">
        <f>ROUND(SUM(AN17)-SUM(AN7,AN21),0)</f>
        <v>0</v>
      </c>
      <c r="AN34" s="426"/>
      <c r="AO34" s="383"/>
    </row>
    <row r="35" spans="2:41" s="62" customFormat="1" ht="12.75" hidden="1">
      <c r="B35" s="67" t="s">
        <v>320</v>
      </c>
      <c r="C35" s="483" t="str">
        <f>IF(Kalba="EN",Data2!C60,Data2!B60)</f>
        <v>Finansavimas, iš viso</v>
      </c>
      <c r="D35" s="171">
        <f ca="1">SUM(E36,E41,E44)</f>
        <v>0</v>
      </c>
      <c r="E35" s="171">
        <f t="shared" ref="E35:AJ35" ca="1" si="14">SUM(E36,E41,E44)</f>
        <v>0</v>
      </c>
      <c r="F35" s="171">
        <f t="shared" ca="1" si="14"/>
        <v>0</v>
      </c>
      <c r="G35" s="171">
        <f t="shared" ca="1" si="14"/>
        <v>0</v>
      </c>
      <c r="H35" s="171">
        <f t="shared" ca="1" si="14"/>
        <v>0</v>
      </c>
      <c r="I35" s="171">
        <f t="shared" ca="1" si="14"/>
        <v>0</v>
      </c>
      <c r="J35" s="171">
        <f t="shared" ca="1" si="14"/>
        <v>0</v>
      </c>
      <c r="K35" s="171">
        <f t="shared" ca="1" si="14"/>
        <v>0</v>
      </c>
      <c r="L35" s="171">
        <f t="shared" ca="1" si="14"/>
        <v>0</v>
      </c>
      <c r="M35" s="171">
        <f t="shared" ca="1" si="14"/>
        <v>0</v>
      </c>
      <c r="N35" s="171">
        <f t="shared" ca="1" si="14"/>
        <v>0</v>
      </c>
      <c r="O35" s="171">
        <f t="shared" ca="1" si="14"/>
        <v>0</v>
      </c>
      <c r="P35" s="171">
        <f t="shared" ca="1" si="14"/>
        <v>0</v>
      </c>
      <c r="Q35" s="171">
        <f t="shared" ca="1" si="14"/>
        <v>0</v>
      </c>
      <c r="R35" s="171">
        <f t="shared" ca="1" si="14"/>
        <v>0</v>
      </c>
      <c r="S35" s="171">
        <f t="shared" ca="1" si="14"/>
        <v>0</v>
      </c>
      <c r="T35" s="171">
        <f t="shared" ca="1" si="14"/>
        <v>0</v>
      </c>
      <c r="U35" s="171">
        <f t="shared" ca="1" si="14"/>
        <v>0</v>
      </c>
      <c r="V35" s="171">
        <f t="shared" ca="1" si="14"/>
        <v>0</v>
      </c>
      <c r="W35" s="171">
        <f t="shared" ca="1" si="14"/>
        <v>0</v>
      </c>
      <c r="X35" s="171">
        <f t="shared" ca="1" si="14"/>
        <v>0</v>
      </c>
      <c r="Y35" s="171">
        <f t="shared" ca="1" si="14"/>
        <v>0</v>
      </c>
      <c r="Z35" s="171">
        <f t="shared" ca="1" si="14"/>
        <v>0</v>
      </c>
      <c r="AA35" s="171">
        <f t="shared" ca="1" si="14"/>
        <v>0</v>
      </c>
      <c r="AB35" s="171">
        <f t="shared" ca="1" si="14"/>
        <v>0</v>
      </c>
      <c r="AC35" s="171">
        <f t="shared" ca="1" si="14"/>
        <v>0</v>
      </c>
      <c r="AD35" s="171">
        <f t="shared" ca="1" si="14"/>
        <v>0</v>
      </c>
      <c r="AE35" s="171">
        <f t="shared" ca="1" si="14"/>
        <v>0</v>
      </c>
      <c r="AF35" s="171">
        <f t="shared" ca="1" si="14"/>
        <v>0</v>
      </c>
      <c r="AG35" s="171">
        <f t="shared" ca="1" si="14"/>
        <v>0</v>
      </c>
      <c r="AH35" s="171">
        <f t="shared" ca="1" si="14"/>
        <v>0</v>
      </c>
      <c r="AI35" s="171">
        <f t="shared" ca="1" si="14"/>
        <v>0</v>
      </c>
      <c r="AJ35" s="171">
        <f t="shared" ca="1" si="14"/>
        <v>0</v>
      </c>
      <c r="AM35" s="383">
        <f>SUM(AN36,AN41,AN44)</f>
        <v>0</v>
      </c>
      <c r="AN35" s="426"/>
      <c r="AO35" s="383"/>
    </row>
    <row r="36" spans="2:41" s="62" customFormat="1" ht="12.75" hidden="1">
      <c r="B36" s="67" t="s">
        <v>32</v>
      </c>
      <c r="C36" s="483" t="str">
        <f>IF(Kalba="EN",Data2!C61,Data2!B61)</f>
        <v>Prašomas finansavimas</v>
      </c>
      <c r="D36" s="171">
        <f ca="1">ROUND(SUM(D37:D40),0)</f>
        <v>0</v>
      </c>
      <c r="E36" s="171">
        <f ca="1">ROUND(SUM(E37:E40),0)</f>
        <v>0</v>
      </c>
      <c r="F36" s="171">
        <f t="shared" ref="F36:AJ36" ca="1" si="15">ROUND(SUM(F37:F40),0)</f>
        <v>0</v>
      </c>
      <c r="G36" s="171">
        <f t="shared" ca="1" si="15"/>
        <v>0</v>
      </c>
      <c r="H36" s="171">
        <f t="shared" ca="1" si="15"/>
        <v>0</v>
      </c>
      <c r="I36" s="171">
        <f t="shared" ca="1" si="15"/>
        <v>0</v>
      </c>
      <c r="J36" s="171">
        <f t="shared" ca="1" si="15"/>
        <v>0</v>
      </c>
      <c r="K36" s="171">
        <f t="shared" ca="1" si="15"/>
        <v>0</v>
      </c>
      <c r="L36" s="171">
        <f t="shared" ca="1" si="15"/>
        <v>0</v>
      </c>
      <c r="M36" s="171">
        <f t="shared" ca="1" si="15"/>
        <v>0</v>
      </c>
      <c r="N36" s="171">
        <f t="shared" ca="1" si="15"/>
        <v>0</v>
      </c>
      <c r="O36" s="171">
        <f t="shared" ca="1" si="15"/>
        <v>0</v>
      </c>
      <c r="P36" s="171">
        <f t="shared" ca="1" si="15"/>
        <v>0</v>
      </c>
      <c r="Q36" s="171">
        <f t="shared" ca="1" si="15"/>
        <v>0</v>
      </c>
      <c r="R36" s="171">
        <f t="shared" ca="1" si="15"/>
        <v>0</v>
      </c>
      <c r="S36" s="171">
        <f t="shared" ca="1" si="15"/>
        <v>0</v>
      </c>
      <c r="T36" s="171">
        <f t="shared" ca="1" si="15"/>
        <v>0</v>
      </c>
      <c r="U36" s="171">
        <f t="shared" ca="1" si="15"/>
        <v>0</v>
      </c>
      <c r="V36" s="171">
        <f t="shared" ca="1" si="15"/>
        <v>0</v>
      </c>
      <c r="W36" s="171">
        <f t="shared" ca="1" si="15"/>
        <v>0</v>
      </c>
      <c r="X36" s="171">
        <f t="shared" ca="1" si="15"/>
        <v>0</v>
      </c>
      <c r="Y36" s="171">
        <f t="shared" ca="1" si="15"/>
        <v>0</v>
      </c>
      <c r="Z36" s="171">
        <f t="shared" ca="1" si="15"/>
        <v>0</v>
      </c>
      <c r="AA36" s="171">
        <f t="shared" ca="1" si="15"/>
        <v>0</v>
      </c>
      <c r="AB36" s="171">
        <f t="shared" ca="1" si="15"/>
        <v>0</v>
      </c>
      <c r="AC36" s="171">
        <f t="shared" ca="1" si="15"/>
        <v>0</v>
      </c>
      <c r="AD36" s="171">
        <f t="shared" ca="1" si="15"/>
        <v>0</v>
      </c>
      <c r="AE36" s="171">
        <f t="shared" ca="1" si="15"/>
        <v>0</v>
      </c>
      <c r="AF36" s="171">
        <f t="shared" ca="1" si="15"/>
        <v>0</v>
      </c>
      <c r="AG36" s="171">
        <f t="shared" ca="1" si="15"/>
        <v>0</v>
      </c>
      <c r="AH36" s="171">
        <f t="shared" ca="1" si="15"/>
        <v>0</v>
      </c>
      <c r="AI36" s="171">
        <f t="shared" ca="1" si="15"/>
        <v>0</v>
      </c>
      <c r="AJ36" s="171">
        <f t="shared" ca="1" si="15"/>
        <v>0</v>
      </c>
      <c r="AM36" s="383">
        <f ca="1">ROUND(SUM(AM37:AM40),0)</f>
        <v>0</v>
      </c>
      <c r="AN36" s="426"/>
      <c r="AO36" s="383"/>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384">
        <f ca="1">F37+NPV(SDN,G37:INDEX(G37:AJ37,PAL))</f>
        <v>0</v>
      </c>
      <c r="AN37" s="426"/>
      <c r="AO37" s="384"/>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384">
        <f ca="1">F38+NPV(SDN,G38:INDEX(G38:AJ38,PAL))</f>
        <v>0</v>
      </c>
      <c r="AN38" s="426"/>
      <c r="AO38" s="384"/>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384">
        <f ca="1">F39+NPV(SDN,G39:INDEX(G39:AJ39,PAL))</f>
        <v>0</v>
      </c>
      <c r="AN39" s="426"/>
      <c r="AO39" s="384"/>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384">
        <f ca="1">F40+NPV(SDN,G40:INDEX(G40:AJ40,PAL))</f>
        <v>0</v>
      </c>
      <c r="AN40" s="426"/>
      <c r="AO40" s="384"/>
    </row>
    <row r="41" spans="2:41" s="62" customFormat="1" ht="12.75" hidden="1">
      <c r="B41" s="67" t="s">
        <v>41</v>
      </c>
      <c r="C41" s="483" t="str">
        <f>IF(Kalba="EN",Data2!C66,Data2!B66)</f>
        <v>Nuosavos lėšos</v>
      </c>
      <c r="D41" s="171">
        <f ca="1">ROUND(SUM(D42:D43),0)</f>
        <v>0</v>
      </c>
      <c r="E41" s="171">
        <f ca="1">ROUND(SUM(E42:E43),0)</f>
        <v>0</v>
      </c>
      <c r="F41" s="171">
        <f t="shared" ref="F41:AJ41" ca="1" si="16">ROUND(SUM(F42:F43),0)</f>
        <v>0</v>
      </c>
      <c r="G41" s="171">
        <f t="shared" ca="1" si="16"/>
        <v>0</v>
      </c>
      <c r="H41" s="171">
        <f t="shared" ca="1" si="16"/>
        <v>0</v>
      </c>
      <c r="I41" s="171">
        <f t="shared" ca="1" si="16"/>
        <v>0</v>
      </c>
      <c r="J41" s="171">
        <f t="shared" ca="1" si="16"/>
        <v>0</v>
      </c>
      <c r="K41" s="171">
        <f t="shared" ca="1" si="16"/>
        <v>0</v>
      </c>
      <c r="L41" s="171">
        <f t="shared" ca="1" si="16"/>
        <v>0</v>
      </c>
      <c r="M41" s="171">
        <f t="shared" ca="1" si="16"/>
        <v>0</v>
      </c>
      <c r="N41" s="171">
        <f t="shared" ca="1" si="16"/>
        <v>0</v>
      </c>
      <c r="O41" s="171">
        <f t="shared" ca="1" si="16"/>
        <v>0</v>
      </c>
      <c r="P41" s="171">
        <f t="shared" ca="1" si="16"/>
        <v>0</v>
      </c>
      <c r="Q41" s="171">
        <f t="shared" ca="1" si="16"/>
        <v>0</v>
      </c>
      <c r="R41" s="171">
        <f t="shared" si="16"/>
        <v>0</v>
      </c>
      <c r="S41" s="171">
        <f t="shared" si="16"/>
        <v>0</v>
      </c>
      <c r="T41" s="171">
        <f t="shared" ca="1" si="16"/>
        <v>0</v>
      </c>
      <c r="U41" s="171">
        <f t="shared" ca="1" si="16"/>
        <v>0</v>
      </c>
      <c r="V41" s="171">
        <f t="shared" si="16"/>
        <v>0</v>
      </c>
      <c r="W41" s="171">
        <f t="shared" si="16"/>
        <v>0</v>
      </c>
      <c r="X41" s="171">
        <f t="shared" si="16"/>
        <v>0</v>
      </c>
      <c r="Y41" s="171">
        <f t="shared" si="16"/>
        <v>0</v>
      </c>
      <c r="Z41" s="171">
        <f t="shared" si="16"/>
        <v>0</v>
      </c>
      <c r="AA41" s="171">
        <f t="shared" si="16"/>
        <v>0</v>
      </c>
      <c r="AB41" s="171">
        <f t="shared" si="16"/>
        <v>0</v>
      </c>
      <c r="AC41" s="171">
        <f t="shared" si="16"/>
        <v>0</v>
      </c>
      <c r="AD41" s="171">
        <f t="shared" si="16"/>
        <v>0</v>
      </c>
      <c r="AE41" s="171">
        <f t="shared" si="16"/>
        <v>0</v>
      </c>
      <c r="AF41" s="171">
        <f t="shared" si="16"/>
        <v>0</v>
      </c>
      <c r="AG41" s="171">
        <f t="shared" si="16"/>
        <v>0</v>
      </c>
      <c r="AH41" s="171">
        <f t="shared" si="16"/>
        <v>0</v>
      </c>
      <c r="AI41" s="171">
        <f t="shared" si="16"/>
        <v>0</v>
      </c>
      <c r="AJ41" s="171">
        <f t="shared" si="16"/>
        <v>0</v>
      </c>
      <c r="AM41" s="383">
        <f ca="1">ROUND(SUM(AM42:AM43),0)</f>
        <v>0</v>
      </c>
      <c r="AN41" s="426"/>
      <c r="AO41" s="383"/>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'4'!Y42</f>
        <v>0</v>
      </c>
      <c r="G42" s="170">
        <f ca="1">'4'!Z42</f>
        <v>0</v>
      </c>
      <c r="H42" s="170">
        <f ca="1">'4'!AA42</f>
        <v>0</v>
      </c>
      <c r="I42" s="170">
        <f ca="1">'4'!AB42</f>
        <v>0</v>
      </c>
      <c r="J42" s="170">
        <f ca="1">'4'!AC42</f>
        <v>0</v>
      </c>
      <c r="K42" s="170">
        <f ca="1">'4'!AD42</f>
        <v>0</v>
      </c>
      <c r="L42" s="170">
        <f ca="1">'4'!AE42</f>
        <v>0</v>
      </c>
      <c r="M42" s="170">
        <f ca="1">'4'!AF42</f>
        <v>0</v>
      </c>
      <c r="N42" s="170">
        <f ca="1">'4'!AG42</f>
        <v>0</v>
      </c>
      <c r="O42" s="170">
        <f ca="1">'4'!AH42</f>
        <v>0</v>
      </c>
      <c r="P42" s="170">
        <f ca="1">'4'!AI42</f>
        <v>0</v>
      </c>
      <c r="Q42" s="170">
        <f ca="1">'4'!AJ42</f>
        <v>0</v>
      </c>
      <c r="R42" s="170">
        <f>'4'!AK42</f>
        <v>0</v>
      </c>
      <c r="S42" s="170">
        <f>'4'!AL42</f>
        <v>0</v>
      </c>
      <c r="T42" s="170">
        <f ca="1">'4'!AM42</f>
        <v>0</v>
      </c>
      <c r="U42" s="170">
        <f ca="1">'4'!AN42</f>
        <v>0</v>
      </c>
      <c r="V42" s="170">
        <f>'4'!AO42</f>
        <v>0</v>
      </c>
      <c r="W42" s="170">
        <f>'4'!AP42</f>
        <v>0</v>
      </c>
      <c r="X42" s="170">
        <f>'4'!AQ42</f>
        <v>0</v>
      </c>
      <c r="Y42" s="170">
        <f>'4'!AR42</f>
        <v>0</v>
      </c>
      <c r="Z42" s="170">
        <f>'4'!AS42</f>
        <v>0</v>
      </c>
      <c r="AA42" s="170">
        <f>'4'!AT42</f>
        <v>0</v>
      </c>
      <c r="AB42" s="170">
        <f>'4'!AU42</f>
        <v>0</v>
      </c>
      <c r="AC42" s="170">
        <f>'4'!AV42</f>
        <v>0</v>
      </c>
      <c r="AD42" s="170">
        <f>'4'!AW42</f>
        <v>0</v>
      </c>
      <c r="AE42" s="170">
        <f>'4'!AX42</f>
        <v>0</v>
      </c>
      <c r="AF42" s="170">
        <f>'4'!AY42</f>
        <v>0</v>
      </c>
      <c r="AG42" s="170">
        <f>'4'!AZ42</f>
        <v>0</v>
      </c>
      <c r="AH42" s="170">
        <f>'4'!BA42</f>
        <v>0</v>
      </c>
      <c r="AI42" s="170">
        <f>'4'!BB42</f>
        <v>0</v>
      </c>
      <c r="AJ42" s="170">
        <f>'4'!BC42</f>
        <v>0</v>
      </c>
      <c r="AM42" s="384">
        <f ca="1">F42+NPV(SDN,G42:INDEX(G42:AJ42,PAL))</f>
        <v>0</v>
      </c>
      <c r="AN42" s="426"/>
      <c r="AO42" s="384"/>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'4'!Y43</f>
        <v>0</v>
      </c>
      <c r="G43" s="170">
        <f ca="1">'4'!Z43</f>
        <v>0</v>
      </c>
      <c r="H43" s="170">
        <f ca="1">'4'!AA43</f>
        <v>0</v>
      </c>
      <c r="I43" s="170">
        <f ca="1">'4'!AB43</f>
        <v>0</v>
      </c>
      <c r="J43" s="170">
        <f ca="1">'4'!AC43</f>
        <v>0</v>
      </c>
      <c r="K43" s="170">
        <f ca="1">'4'!AD43</f>
        <v>0</v>
      </c>
      <c r="L43" s="170">
        <f ca="1">'4'!AE43</f>
        <v>0</v>
      </c>
      <c r="M43" s="170">
        <f ca="1">'4'!AF43</f>
        <v>0</v>
      </c>
      <c r="N43" s="170">
        <f ca="1">'4'!AG43</f>
        <v>0</v>
      </c>
      <c r="O43" s="170">
        <f ca="1">'4'!AH43</f>
        <v>0</v>
      </c>
      <c r="P43" s="170">
        <f ca="1">'4'!AI43</f>
        <v>0</v>
      </c>
      <c r="Q43" s="170">
        <f ca="1">'4'!AJ43</f>
        <v>0</v>
      </c>
      <c r="R43" s="170">
        <f>'4'!AK43</f>
        <v>0</v>
      </c>
      <c r="S43" s="170">
        <f>'4'!AL43</f>
        <v>0</v>
      </c>
      <c r="T43" s="170">
        <f ca="1">'4'!AM43</f>
        <v>0</v>
      </c>
      <c r="U43" s="170">
        <f ca="1">'4'!AN43</f>
        <v>0</v>
      </c>
      <c r="V43" s="170">
        <f>'4'!AO43</f>
        <v>0</v>
      </c>
      <c r="W43" s="170">
        <f>'4'!AP43</f>
        <v>0</v>
      </c>
      <c r="X43" s="170">
        <f>'4'!AQ43</f>
        <v>0</v>
      </c>
      <c r="Y43" s="170">
        <f>'4'!AR43</f>
        <v>0</v>
      </c>
      <c r="Z43" s="170">
        <f>'4'!AS43</f>
        <v>0</v>
      </c>
      <c r="AA43" s="170">
        <f>'4'!AT43</f>
        <v>0</v>
      </c>
      <c r="AB43" s="170">
        <f>'4'!AU43</f>
        <v>0</v>
      </c>
      <c r="AC43" s="170">
        <f>'4'!AV43</f>
        <v>0</v>
      </c>
      <c r="AD43" s="170">
        <f>'4'!AW43</f>
        <v>0</v>
      </c>
      <c r="AE43" s="170">
        <f>'4'!AX43</f>
        <v>0</v>
      </c>
      <c r="AF43" s="170">
        <f>'4'!AY43</f>
        <v>0</v>
      </c>
      <c r="AG43" s="170">
        <f>'4'!AZ43</f>
        <v>0</v>
      </c>
      <c r="AH43" s="170">
        <f>'4'!BA43</f>
        <v>0</v>
      </c>
      <c r="AI43" s="170">
        <f>'4'!BB43</f>
        <v>0</v>
      </c>
      <c r="AJ43" s="170">
        <f>'4'!BC43</f>
        <v>0</v>
      </c>
      <c r="AM43" s="384">
        <f ca="1">F43+NPV(SDN,G43:INDEX(G43:AJ43,PAL))</f>
        <v>0</v>
      </c>
      <c r="AN43" s="426"/>
      <c r="AO43" s="384"/>
    </row>
    <row r="44" spans="2:41" s="62" customFormat="1" ht="12.75" hidden="1">
      <c r="B44" s="67" t="s">
        <v>44</v>
      </c>
      <c r="C44" s="483" t="str">
        <f>IF(Kalba="EN",Data2!C69,Data2!B69)</f>
        <v>Paskolos</v>
      </c>
      <c r="D44" s="171">
        <f ca="1">ROUND(SUM(D45)-SUM(D46),0)</f>
        <v>0</v>
      </c>
      <c r="E44" s="171">
        <f ca="1">ROUND(SUM(E45)-SUM(E46),0)</f>
        <v>0</v>
      </c>
      <c r="F44" s="171">
        <f t="shared" ref="F44:AJ44" ca="1" si="17">ROUND(SUM(F45)-SUM(F46),0)</f>
        <v>0</v>
      </c>
      <c r="G44" s="171">
        <f t="shared" ca="1" si="17"/>
        <v>0</v>
      </c>
      <c r="H44" s="171">
        <f t="shared" ca="1" si="17"/>
        <v>0</v>
      </c>
      <c r="I44" s="171">
        <f t="shared" ca="1" si="17"/>
        <v>0</v>
      </c>
      <c r="J44" s="171">
        <f t="shared" ca="1" si="17"/>
        <v>0</v>
      </c>
      <c r="K44" s="171">
        <f t="shared" ca="1" si="17"/>
        <v>0</v>
      </c>
      <c r="L44" s="171">
        <f t="shared" ca="1" si="17"/>
        <v>0</v>
      </c>
      <c r="M44" s="171">
        <f t="shared" ca="1" si="17"/>
        <v>0</v>
      </c>
      <c r="N44" s="171">
        <f t="shared" ca="1" si="17"/>
        <v>0</v>
      </c>
      <c r="O44" s="171">
        <f t="shared" ca="1" si="17"/>
        <v>0</v>
      </c>
      <c r="P44" s="171">
        <f t="shared" ca="1" si="17"/>
        <v>0</v>
      </c>
      <c r="Q44" s="171">
        <f t="shared" ca="1" si="17"/>
        <v>0</v>
      </c>
      <c r="R44" s="171">
        <f t="shared" si="17"/>
        <v>0</v>
      </c>
      <c r="S44" s="171">
        <f t="shared" si="17"/>
        <v>0</v>
      </c>
      <c r="T44" s="171">
        <f t="shared" ca="1" si="17"/>
        <v>0</v>
      </c>
      <c r="U44" s="171">
        <f t="shared" ca="1" si="17"/>
        <v>0</v>
      </c>
      <c r="V44" s="171">
        <f t="shared" si="17"/>
        <v>0</v>
      </c>
      <c r="W44" s="171">
        <f t="shared" si="17"/>
        <v>0</v>
      </c>
      <c r="X44" s="171">
        <f t="shared" si="17"/>
        <v>0</v>
      </c>
      <c r="Y44" s="171">
        <f t="shared" si="17"/>
        <v>0</v>
      </c>
      <c r="Z44" s="171">
        <f t="shared" si="17"/>
        <v>0</v>
      </c>
      <c r="AA44" s="171">
        <f t="shared" si="17"/>
        <v>0</v>
      </c>
      <c r="AB44" s="171">
        <f t="shared" si="17"/>
        <v>0</v>
      </c>
      <c r="AC44" s="171">
        <f t="shared" si="17"/>
        <v>0</v>
      </c>
      <c r="AD44" s="171">
        <f t="shared" si="17"/>
        <v>0</v>
      </c>
      <c r="AE44" s="171">
        <f t="shared" si="17"/>
        <v>0</v>
      </c>
      <c r="AF44" s="171">
        <f t="shared" si="17"/>
        <v>0</v>
      </c>
      <c r="AG44" s="171">
        <f t="shared" si="17"/>
        <v>0</v>
      </c>
      <c r="AH44" s="171">
        <f t="shared" si="17"/>
        <v>0</v>
      </c>
      <c r="AI44" s="171">
        <f t="shared" si="17"/>
        <v>0</v>
      </c>
      <c r="AJ44" s="171">
        <f t="shared" si="17"/>
        <v>0</v>
      </c>
      <c r="AM44" s="383">
        <f ca="1">ROUND(SUM(AM45)-SUM(AM46),0)</f>
        <v>0</v>
      </c>
      <c r="AN44" s="426"/>
      <c r="AO44" s="383"/>
    </row>
    <row r="45" spans="2:41" s="3" customFormat="1" ht="12.75" hidden="1">
      <c r="B45" s="65" t="s">
        <v>46</v>
      </c>
      <c r="C45" s="484" t="str">
        <f>IF(Kalba="EN",Data2!C70,Data2!B70)</f>
        <v>Paskolos</v>
      </c>
      <c r="D45" s="170">
        <f ca="1">F45+NPV(FDN,G45:INDEX(G45:AJ45,PAL))</f>
        <v>0</v>
      </c>
      <c r="E45" s="170">
        <f ca="1">SUMIF($F$5:$AJ$5,"&lt;="&amp;PAL,$F45:$AJ45)</f>
        <v>0</v>
      </c>
      <c r="F45" s="170">
        <f ca="1">'4'!Y45</f>
        <v>0</v>
      </c>
      <c r="G45" s="170">
        <f ca="1">'4'!Z45</f>
        <v>0</v>
      </c>
      <c r="H45" s="170">
        <f ca="1">'4'!AA45</f>
        <v>0</v>
      </c>
      <c r="I45" s="170">
        <f ca="1">'4'!AB45</f>
        <v>0</v>
      </c>
      <c r="J45" s="170">
        <f ca="1">'4'!AC45</f>
        <v>0</v>
      </c>
      <c r="K45" s="170">
        <f ca="1">'4'!AD45</f>
        <v>0</v>
      </c>
      <c r="L45" s="170">
        <f ca="1">'4'!AE45</f>
        <v>0</v>
      </c>
      <c r="M45" s="170">
        <f ca="1">'4'!AF45</f>
        <v>0</v>
      </c>
      <c r="N45" s="170">
        <f ca="1">'4'!AG45</f>
        <v>0</v>
      </c>
      <c r="O45" s="170">
        <f ca="1">'4'!AH45</f>
        <v>0</v>
      </c>
      <c r="P45" s="170">
        <f ca="1">'4'!AI45</f>
        <v>0</v>
      </c>
      <c r="Q45" s="170">
        <f ca="1">'4'!AJ45</f>
        <v>0</v>
      </c>
      <c r="R45" s="170">
        <f>'4'!AK45</f>
        <v>0</v>
      </c>
      <c r="S45" s="170">
        <f>'4'!AL45</f>
        <v>0</v>
      </c>
      <c r="T45" s="170">
        <f ca="1">'4'!AM45</f>
        <v>0</v>
      </c>
      <c r="U45" s="170">
        <f ca="1">'4'!AN45</f>
        <v>0</v>
      </c>
      <c r="V45" s="170">
        <f>'4'!AO45</f>
        <v>0</v>
      </c>
      <c r="W45" s="170">
        <f>'4'!AP45</f>
        <v>0</v>
      </c>
      <c r="X45" s="170">
        <f>'4'!AQ45</f>
        <v>0</v>
      </c>
      <c r="Y45" s="170">
        <f>'4'!AR45</f>
        <v>0</v>
      </c>
      <c r="Z45" s="170">
        <f>'4'!AS45</f>
        <v>0</v>
      </c>
      <c r="AA45" s="170">
        <f>'4'!AT45</f>
        <v>0</v>
      </c>
      <c r="AB45" s="170">
        <f>'4'!AU45</f>
        <v>0</v>
      </c>
      <c r="AC45" s="170">
        <f>'4'!AV45</f>
        <v>0</v>
      </c>
      <c r="AD45" s="170">
        <f>'4'!AW45</f>
        <v>0</v>
      </c>
      <c r="AE45" s="170">
        <f>'4'!AX45</f>
        <v>0</v>
      </c>
      <c r="AF45" s="170">
        <f>'4'!AY45</f>
        <v>0</v>
      </c>
      <c r="AG45" s="170">
        <f>'4'!AZ45</f>
        <v>0</v>
      </c>
      <c r="AH45" s="170">
        <f>'4'!BA45</f>
        <v>0</v>
      </c>
      <c r="AI45" s="170">
        <f>'4'!BB45</f>
        <v>0</v>
      </c>
      <c r="AJ45" s="170">
        <f>'4'!BC45</f>
        <v>0</v>
      </c>
      <c r="AM45" s="384">
        <f ca="1">F45+NPV(SDN,G45:INDEX(G45:AJ45,PAL))</f>
        <v>0</v>
      </c>
      <c r="AN45" s="426"/>
      <c r="AO45" s="384"/>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'4'!Y46</f>
        <v>0</v>
      </c>
      <c r="G46" s="170">
        <f ca="1">'4'!Z46</f>
        <v>0</v>
      </c>
      <c r="H46" s="170">
        <f ca="1">'4'!AA46</f>
        <v>0</v>
      </c>
      <c r="I46" s="170">
        <f ca="1">'4'!AB46</f>
        <v>0</v>
      </c>
      <c r="J46" s="170">
        <f ca="1">'4'!AC46</f>
        <v>0</v>
      </c>
      <c r="K46" s="170">
        <f ca="1">'4'!AD46</f>
        <v>0</v>
      </c>
      <c r="L46" s="170">
        <f ca="1">'4'!AE46</f>
        <v>0</v>
      </c>
      <c r="M46" s="170">
        <f ca="1">'4'!AF46</f>
        <v>0</v>
      </c>
      <c r="N46" s="170">
        <f ca="1">'4'!AG46</f>
        <v>0</v>
      </c>
      <c r="O46" s="170">
        <f ca="1">'4'!AH46</f>
        <v>0</v>
      </c>
      <c r="P46" s="170">
        <f ca="1">'4'!AI46</f>
        <v>0</v>
      </c>
      <c r="Q46" s="170">
        <f ca="1">'4'!AJ46</f>
        <v>0</v>
      </c>
      <c r="R46" s="170">
        <f>'4'!AK46</f>
        <v>0</v>
      </c>
      <c r="S46" s="170">
        <f>'4'!AL46</f>
        <v>0</v>
      </c>
      <c r="T46" s="170">
        <f ca="1">'4'!AM46</f>
        <v>0</v>
      </c>
      <c r="U46" s="170">
        <f ca="1">'4'!AN46</f>
        <v>0</v>
      </c>
      <c r="V46" s="170">
        <f>'4'!AO46</f>
        <v>0</v>
      </c>
      <c r="W46" s="170">
        <f>'4'!AP46</f>
        <v>0</v>
      </c>
      <c r="X46" s="170">
        <f>'4'!AQ46</f>
        <v>0</v>
      </c>
      <c r="Y46" s="170">
        <f>'4'!AR46</f>
        <v>0</v>
      </c>
      <c r="Z46" s="170">
        <f>'4'!AS46</f>
        <v>0</v>
      </c>
      <c r="AA46" s="170">
        <f>'4'!AT46</f>
        <v>0</v>
      </c>
      <c r="AB46" s="170">
        <f>'4'!AU46</f>
        <v>0</v>
      </c>
      <c r="AC46" s="170">
        <f>'4'!AV46</f>
        <v>0</v>
      </c>
      <c r="AD46" s="170">
        <f>'4'!AW46</f>
        <v>0</v>
      </c>
      <c r="AE46" s="170">
        <f>'4'!AX46</f>
        <v>0</v>
      </c>
      <c r="AF46" s="170">
        <f>'4'!AY46</f>
        <v>0</v>
      </c>
      <c r="AG46" s="170">
        <f>'4'!AZ46</f>
        <v>0</v>
      </c>
      <c r="AH46" s="170">
        <f>'4'!BA46</f>
        <v>0</v>
      </c>
      <c r="AI46" s="170">
        <f>'4'!BB46</f>
        <v>0</v>
      </c>
      <c r="AJ46" s="170">
        <f>'4'!BC46</f>
        <v>0</v>
      </c>
      <c r="AM46" s="384">
        <f ca="1">F46+NPV(SDN,G46:INDEX(G46:AJ46,PAL))</f>
        <v>0</v>
      </c>
      <c r="AN46" s="426"/>
      <c r="AO46" s="384"/>
    </row>
    <row r="47" spans="2:41" s="62" customFormat="1" ht="12.75" hidden="1">
      <c r="B47" s="67" t="s">
        <v>49</v>
      </c>
      <c r="C47" s="483" t="str">
        <f>IF(Kalba="EN",Data2!C72,Data2!B72)</f>
        <v>Socialinio ekonominio (SE) poveikio finansinė išraiška</v>
      </c>
      <c r="D47" s="171">
        <f t="shared" ref="D47:AJ47" ca="1" si="18">SUM(D48)-SUM(D56)</f>
        <v>0</v>
      </c>
      <c r="E47" s="171">
        <f t="shared" ca="1" si="18"/>
        <v>0</v>
      </c>
      <c r="F47" s="171">
        <f t="shared" ca="1" si="18"/>
        <v>0</v>
      </c>
      <c r="G47" s="171">
        <f t="shared" ca="1" si="18"/>
        <v>0</v>
      </c>
      <c r="H47" s="171">
        <f t="shared" ca="1" si="18"/>
        <v>0</v>
      </c>
      <c r="I47" s="171">
        <f t="shared" ca="1" si="18"/>
        <v>0</v>
      </c>
      <c r="J47" s="171">
        <f t="shared" ca="1" si="18"/>
        <v>0</v>
      </c>
      <c r="K47" s="171">
        <f t="shared" ca="1" si="18"/>
        <v>0</v>
      </c>
      <c r="L47" s="171">
        <f t="shared" ca="1" si="18"/>
        <v>0</v>
      </c>
      <c r="M47" s="171">
        <f t="shared" ca="1" si="18"/>
        <v>0</v>
      </c>
      <c r="N47" s="171">
        <f t="shared" ca="1" si="18"/>
        <v>0</v>
      </c>
      <c r="O47" s="171">
        <f t="shared" ca="1" si="18"/>
        <v>0</v>
      </c>
      <c r="P47" s="171">
        <f t="shared" ca="1" si="18"/>
        <v>0</v>
      </c>
      <c r="Q47" s="171">
        <f t="shared" ca="1" si="18"/>
        <v>0</v>
      </c>
      <c r="R47" s="171">
        <f t="shared" ca="1" si="18"/>
        <v>0</v>
      </c>
      <c r="S47" s="171">
        <f t="shared" ca="1" si="18"/>
        <v>0</v>
      </c>
      <c r="T47" s="171">
        <f t="shared" ca="1" si="18"/>
        <v>0</v>
      </c>
      <c r="U47" s="171">
        <f t="shared" ca="1" si="18"/>
        <v>0</v>
      </c>
      <c r="V47" s="171">
        <f t="shared" ca="1" si="18"/>
        <v>0</v>
      </c>
      <c r="W47" s="171">
        <f t="shared" ca="1" si="18"/>
        <v>0</v>
      </c>
      <c r="X47" s="171">
        <f t="shared" ca="1" si="18"/>
        <v>0</v>
      </c>
      <c r="Y47" s="171">
        <f t="shared" ca="1" si="18"/>
        <v>0</v>
      </c>
      <c r="Z47" s="171">
        <f t="shared" ca="1" si="18"/>
        <v>0</v>
      </c>
      <c r="AA47" s="171">
        <f t="shared" ca="1" si="18"/>
        <v>0</v>
      </c>
      <c r="AB47" s="171">
        <f t="shared" ca="1" si="18"/>
        <v>0</v>
      </c>
      <c r="AC47" s="171">
        <f t="shared" ca="1" si="18"/>
        <v>0</v>
      </c>
      <c r="AD47" s="171">
        <f t="shared" ca="1" si="18"/>
        <v>0</v>
      </c>
      <c r="AE47" s="171">
        <f t="shared" ca="1" si="18"/>
        <v>0</v>
      </c>
      <c r="AF47" s="171">
        <f t="shared" ca="1" si="18"/>
        <v>0</v>
      </c>
      <c r="AG47" s="171">
        <f t="shared" ca="1" si="18"/>
        <v>0</v>
      </c>
      <c r="AH47" s="171">
        <f t="shared" ca="1" si="18"/>
        <v>0</v>
      </c>
      <c r="AI47" s="171">
        <f t="shared" ca="1" si="18"/>
        <v>0</v>
      </c>
      <c r="AJ47" s="171">
        <f t="shared" ca="1" si="18"/>
        <v>0</v>
      </c>
      <c r="AM47" s="383">
        <f ca="1">SUM(AM48)-SUM(AM56)</f>
        <v>0</v>
      </c>
      <c r="AN47" s="383"/>
      <c r="AO47" s="383"/>
    </row>
    <row r="48" spans="2:41" s="62" customFormat="1" ht="12.75" hidden="1">
      <c r="B48" s="67" t="s">
        <v>50</v>
      </c>
      <c r="C48" s="483" t="str">
        <f>IF(Kalba="EN",Data2!C73,Data2!B73)</f>
        <v>SE nauda</v>
      </c>
      <c r="D48" s="171">
        <f t="shared" ref="D48:AJ48" ca="1" si="19">ROUND(SUM(D49:D55),0)</f>
        <v>0</v>
      </c>
      <c r="E48" s="171">
        <f t="shared" ca="1" si="19"/>
        <v>0</v>
      </c>
      <c r="F48" s="171">
        <f t="shared" ca="1" si="19"/>
        <v>0</v>
      </c>
      <c r="G48" s="171">
        <f t="shared" ca="1" si="19"/>
        <v>0</v>
      </c>
      <c r="H48" s="171">
        <f t="shared" ca="1" si="19"/>
        <v>0</v>
      </c>
      <c r="I48" s="171">
        <f t="shared" ca="1" si="19"/>
        <v>0</v>
      </c>
      <c r="J48" s="171">
        <f t="shared" ca="1" si="19"/>
        <v>0</v>
      </c>
      <c r="K48" s="171">
        <f t="shared" ca="1" si="19"/>
        <v>0</v>
      </c>
      <c r="L48" s="171">
        <f t="shared" ca="1" si="19"/>
        <v>0</v>
      </c>
      <c r="M48" s="171">
        <f t="shared" ca="1" si="19"/>
        <v>0</v>
      </c>
      <c r="N48" s="171">
        <f t="shared" ca="1" si="19"/>
        <v>0</v>
      </c>
      <c r="O48" s="171">
        <f t="shared" ca="1" si="19"/>
        <v>0</v>
      </c>
      <c r="P48" s="171">
        <f t="shared" ca="1" si="19"/>
        <v>0</v>
      </c>
      <c r="Q48" s="171">
        <f t="shared" ca="1" si="19"/>
        <v>0</v>
      </c>
      <c r="R48" s="171">
        <f t="shared" ca="1" si="19"/>
        <v>0</v>
      </c>
      <c r="S48" s="171">
        <f t="shared" ca="1" si="19"/>
        <v>0</v>
      </c>
      <c r="T48" s="171">
        <f t="shared" ca="1" si="19"/>
        <v>0</v>
      </c>
      <c r="U48" s="171">
        <f t="shared" ca="1" si="19"/>
        <v>0</v>
      </c>
      <c r="V48" s="171">
        <f t="shared" ca="1" si="19"/>
        <v>0</v>
      </c>
      <c r="W48" s="171">
        <f t="shared" ca="1" si="19"/>
        <v>0</v>
      </c>
      <c r="X48" s="171">
        <f t="shared" ca="1" si="19"/>
        <v>0</v>
      </c>
      <c r="Y48" s="171">
        <f t="shared" ca="1" si="19"/>
        <v>0</v>
      </c>
      <c r="Z48" s="171">
        <f t="shared" ca="1" si="19"/>
        <v>0</v>
      </c>
      <c r="AA48" s="171">
        <f t="shared" ca="1" si="19"/>
        <v>0</v>
      </c>
      <c r="AB48" s="171">
        <f t="shared" ca="1" si="19"/>
        <v>0</v>
      </c>
      <c r="AC48" s="171">
        <f t="shared" ca="1" si="19"/>
        <v>0</v>
      </c>
      <c r="AD48" s="171">
        <f t="shared" ca="1" si="19"/>
        <v>0</v>
      </c>
      <c r="AE48" s="171">
        <f t="shared" ca="1" si="19"/>
        <v>0</v>
      </c>
      <c r="AF48" s="171">
        <f t="shared" ca="1" si="19"/>
        <v>0</v>
      </c>
      <c r="AG48" s="171">
        <f t="shared" ca="1" si="19"/>
        <v>0</v>
      </c>
      <c r="AH48" s="171">
        <f t="shared" ca="1" si="19"/>
        <v>0</v>
      </c>
      <c r="AI48" s="171">
        <f t="shared" ca="1" si="19"/>
        <v>0</v>
      </c>
      <c r="AJ48" s="171">
        <f t="shared" ca="1" si="19"/>
        <v>0</v>
      </c>
      <c r="AM48" s="383">
        <f ca="1">ROUND(SUM(AM49:AM55),0)</f>
        <v>0</v>
      </c>
      <c r="AN48" s="383"/>
      <c r="AO48" s="383"/>
    </row>
    <row r="49" spans="2:41" s="3" customFormat="1" ht="12.75" hidden="1">
      <c r="B49" s="65" t="s">
        <v>51</v>
      </c>
      <c r="C49" s="485" t="str">
        <f>IF(Kalba="EN",Data2!C$75,Data2!B$75)</f>
        <v>bendra SE naudos komponеntų finansinė išraiška</v>
      </c>
      <c r="D49" s="170">
        <f ca="1">F49+NPV(FDN,G49:INDEX(G49:AJ49,PAL))</f>
        <v>0</v>
      </c>
      <c r="E49" s="170">
        <f t="shared" ref="E49:E55" ca="1" si="20">SUMIF($F$5:$AJ$5,"&lt;="&amp;PAL,$F49:$AJ49)</f>
        <v>0</v>
      </c>
      <c r="F49" s="170">
        <f ca="1">'4'!Y49 * $AN49</f>
        <v>0</v>
      </c>
      <c r="G49" s="170">
        <f ca="1">'4'!Z49 * $AN49</f>
        <v>0</v>
      </c>
      <c r="H49" s="170">
        <f ca="1">'4'!AA49 * $AN49</f>
        <v>0</v>
      </c>
      <c r="I49" s="170">
        <f ca="1">'4'!AB49 * $AN49</f>
        <v>0</v>
      </c>
      <c r="J49" s="170">
        <f ca="1">'4'!AC49 * $AN49</f>
        <v>0</v>
      </c>
      <c r="K49" s="170">
        <f ca="1">'4'!AD49 * $AN49</f>
        <v>0</v>
      </c>
      <c r="L49" s="170">
        <f ca="1">'4'!AE49 * $AN49</f>
        <v>0</v>
      </c>
      <c r="M49" s="170">
        <f ca="1">'4'!AF49 * $AN49</f>
        <v>0</v>
      </c>
      <c r="N49" s="170">
        <f ca="1">'4'!AG49 * $AN49</f>
        <v>0</v>
      </c>
      <c r="O49" s="170">
        <f ca="1">'4'!AH49 * $AN49</f>
        <v>0</v>
      </c>
      <c r="P49" s="170">
        <f ca="1">'4'!AI49 * $AN49</f>
        <v>0</v>
      </c>
      <c r="Q49" s="170">
        <f ca="1">'4'!AJ49 * $AN49</f>
        <v>0</v>
      </c>
      <c r="R49" s="170">
        <f ca="1">'4'!AK49 * $AN49</f>
        <v>0</v>
      </c>
      <c r="S49" s="170">
        <f ca="1">'4'!AL49 * $AN49</f>
        <v>0</v>
      </c>
      <c r="T49" s="170">
        <f ca="1">'4'!AM49 * $AN49</f>
        <v>0</v>
      </c>
      <c r="U49" s="170">
        <f ca="1">'4'!AN49 * $AN49</f>
        <v>0</v>
      </c>
      <c r="V49" s="170">
        <f ca="1">'4'!AO49 * $AN49</f>
        <v>0</v>
      </c>
      <c r="W49" s="170">
        <f ca="1">'4'!AP49 * $AN49</f>
        <v>0</v>
      </c>
      <c r="X49" s="170">
        <f ca="1">'4'!AQ49 * $AN49</f>
        <v>0</v>
      </c>
      <c r="Y49" s="170">
        <f ca="1">'4'!AR49 * $AN49</f>
        <v>0</v>
      </c>
      <c r="Z49" s="170">
        <f ca="1">'4'!AS49 * $AN49</f>
        <v>0</v>
      </c>
      <c r="AA49" s="170">
        <f ca="1">'4'!AT49 * $AN49</f>
        <v>0</v>
      </c>
      <c r="AB49" s="170">
        <f ca="1">'4'!AU49 * $AN49</f>
        <v>0</v>
      </c>
      <c r="AC49" s="170">
        <f ca="1">'4'!AV49 * $AN49</f>
        <v>0</v>
      </c>
      <c r="AD49" s="170">
        <f ca="1">'4'!AW49 * $AN49</f>
        <v>0</v>
      </c>
      <c r="AE49" s="170">
        <f ca="1">'4'!AX49 * $AN49</f>
        <v>0</v>
      </c>
      <c r="AF49" s="170">
        <f ca="1">'4'!AY49 * $AN49</f>
        <v>0</v>
      </c>
      <c r="AG49" s="170">
        <f ca="1">'4'!AZ49 * $AN49</f>
        <v>0</v>
      </c>
      <c r="AH49" s="170">
        <f ca="1">'4'!BA49 * $AN49</f>
        <v>0</v>
      </c>
      <c r="AI49" s="170">
        <f ca="1">'4'!BB49 * $AN49</f>
        <v>0</v>
      </c>
      <c r="AJ49" s="170">
        <f ca="1">'4'!BC49 * $AN49</f>
        <v>0</v>
      </c>
      <c r="AM49" s="384">
        <f ca="1">F49+NPV(SDN,G49:INDEX(G49:AJ49,PAL))</f>
        <v>0</v>
      </c>
      <c r="AN49" s="426">
        <f ca="1">IF(ISERROR(AO49),0,AO49)</f>
        <v>0</v>
      </c>
      <c r="AO49" s="426" t="e">
        <f ca="1">NormalusSkirstinys(ABS('4'!E49),ABS('4'!E49)*50%)/ABS('4'!E49)</f>
        <v>#DIV/0!</v>
      </c>
    </row>
    <row r="50" spans="2:41" s="3" customFormat="1" ht="12.75" hidden="1">
      <c r="B50" s="65" t="s">
        <v>52</v>
      </c>
      <c r="C50" s="485" t="str">
        <f>IF(Kalba="EN",Data2!C$75,Data2!B$75)</f>
        <v>bendra SE naudos komponеntų finansinė išraiška</v>
      </c>
      <c r="D50" s="170">
        <f ca="1">F50+NPV(FDN,G50:INDEX(G50:AJ50,PAL))</f>
        <v>0</v>
      </c>
      <c r="E50" s="170">
        <f t="shared" ca="1" si="20"/>
        <v>0</v>
      </c>
      <c r="F50" s="170">
        <f ca="1">'4'!Y50 * $AN50</f>
        <v>0</v>
      </c>
      <c r="G50" s="170">
        <f ca="1">'4'!Z50 * $AN50</f>
        <v>0</v>
      </c>
      <c r="H50" s="170">
        <f ca="1">'4'!AA50 * $AN50</f>
        <v>0</v>
      </c>
      <c r="I50" s="170">
        <f ca="1">'4'!AB50 * $AN50</f>
        <v>0</v>
      </c>
      <c r="J50" s="170">
        <f ca="1">'4'!AC50 * $AN50</f>
        <v>0</v>
      </c>
      <c r="K50" s="170">
        <f ca="1">'4'!AD50 * $AN50</f>
        <v>0</v>
      </c>
      <c r="L50" s="170">
        <f ca="1">'4'!AE50 * $AN50</f>
        <v>0</v>
      </c>
      <c r="M50" s="170">
        <f ca="1">'4'!AF50 * $AN50</f>
        <v>0</v>
      </c>
      <c r="N50" s="170">
        <f ca="1">'4'!AG50 * $AN50</f>
        <v>0</v>
      </c>
      <c r="O50" s="170">
        <f ca="1">'4'!AH50 * $AN50</f>
        <v>0</v>
      </c>
      <c r="P50" s="170">
        <f ca="1">'4'!AI50 * $AN50</f>
        <v>0</v>
      </c>
      <c r="Q50" s="170">
        <f ca="1">'4'!AJ50 * $AN50</f>
        <v>0</v>
      </c>
      <c r="R50" s="170">
        <f ca="1">'4'!AK50 * $AN50</f>
        <v>0</v>
      </c>
      <c r="S50" s="170">
        <f ca="1">'4'!AL50 * $AN50</f>
        <v>0</v>
      </c>
      <c r="T50" s="170">
        <f ca="1">'4'!AM50 * $AN50</f>
        <v>0</v>
      </c>
      <c r="U50" s="170">
        <f ca="1">'4'!AN50 * $AN50</f>
        <v>0</v>
      </c>
      <c r="V50" s="170">
        <f ca="1">'4'!AO50 * $AN50</f>
        <v>0</v>
      </c>
      <c r="W50" s="170">
        <f ca="1">'4'!AP50 * $AN50</f>
        <v>0</v>
      </c>
      <c r="X50" s="170">
        <f ca="1">'4'!AQ50 * $AN50</f>
        <v>0</v>
      </c>
      <c r="Y50" s="170">
        <f ca="1">'4'!AR50 * $AN50</f>
        <v>0</v>
      </c>
      <c r="Z50" s="170">
        <f ca="1">'4'!AS50 * $AN50</f>
        <v>0</v>
      </c>
      <c r="AA50" s="170">
        <f ca="1">'4'!AT50 * $AN50</f>
        <v>0</v>
      </c>
      <c r="AB50" s="170">
        <f ca="1">'4'!AU50 * $AN50</f>
        <v>0</v>
      </c>
      <c r="AC50" s="170">
        <f ca="1">'4'!AV50 * $AN50</f>
        <v>0</v>
      </c>
      <c r="AD50" s="170">
        <f ca="1">'4'!AW50 * $AN50</f>
        <v>0</v>
      </c>
      <c r="AE50" s="170">
        <f ca="1">'4'!AX50 * $AN50</f>
        <v>0</v>
      </c>
      <c r="AF50" s="170">
        <f ca="1">'4'!AY50 * $AN50</f>
        <v>0</v>
      </c>
      <c r="AG50" s="170">
        <f ca="1">'4'!AZ50 * $AN50</f>
        <v>0</v>
      </c>
      <c r="AH50" s="170">
        <f ca="1">'4'!BA50 * $AN50</f>
        <v>0</v>
      </c>
      <c r="AI50" s="170">
        <f ca="1">'4'!BB50 * $AN50</f>
        <v>0</v>
      </c>
      <c r="AJ50" s="170">
        <f ca="1">'4'!BC50 * $AN50</f>
        <v>0</v>
      </c>
      <c r="AM50" s="384">
        <f ca="1">F50+NPV(SDN,G50:INDEX(G50:AJ50,PAL))</f>
        <v>0</v>
      </c>
      <c r="AN50" s="426">
        <f t="shared" ref="AN50:AN55" ca="1" si="21">IF(ISERROR(AO50),0,AO50)</f>
        <v>0</v>
      </c>
      <c r="AO50" s="426" t="e">
        <f ca="1">NormalusSkirstinys(ABS('4'!E50),ABS('4'!E50)*50%)/ABS('4'!E50)</f>
        <v>#DIV/0!</v>
      </c>
    </row>
    <row r="51" spans="2:41" s="3" customFormat="1" ht="12.75" hidden="1">
      <c r="B51" s="65" t="s">
        <v>346</v>
      </c>
      <c r="C51" s="485" t="str">
        <f>IF(Kalba="EN",Data2!C$75,Data2!B$75)</f>
        <v>bendra SE naudos komponеntų finansinė išraiška</v>
      </c>
      <c r="D51" s="170">
        <f ca="1">F51+NPV(FDN,G51:INDEX(G51:AJ51,PAL))</f>
        <v>0</v>
      </c>
      <c r="E51" s="170">
        <f t="shared" ca="1" si="20"/>
        <v>0</v>
      </c>
      <c r="F51" s="170">
        <f ca="1">'4'!Y51 * $AN51</f>
        <v>0</v>
      </c>
      <c r="G51" s="170">
        <f ca="1">'4'!Z51 * $AN51</f>
        <v>0</v>
      </c>
      <c r="H51" s="170">
        <f ca="1">'4'!AA51 * $AN51</f>
        <v>0</v>
      </c>
      <c r="I51" s="170">
        <f ca="1">'4'!AB51 * $AN51</f>
        <v>0</v>
      </c>
      <c r="J51" s="170">
        <f ca="1">'4'!AC51 * $AN51</f>
        <v>0</v>
      </c>
      <c r="K51" s="170">
        <f ca="1">'4'!AD51 * $AN51</f>
        <v>0</v>
      </c>
      <c r="L51" s="170">
        <f ca="1">'4'!AE51 * $AN51</f>
        <v>0</v>
      </c>
      <c r="M51" s="170">
        <f ca="1">'4'!AF51 * $AN51</f>
        <v>0</v>
      </c>
      <c r="N51" s="170">
        <f ca="1">'4'!AG51 * $AN51</f>
        <v>0</v>
      </c>
      <c r="O51" s="170">
        <f ca="1">'4'!AH51 * $AN51</f>
        <v>0</v>
      </c>
      <c r="P51" s="170">
        <f ca="1">'4'!AI51 * $AN51</f>
        <v>0</v>
      </c>
      <c r="Q51" s="170">
        <f ca="1">'4'!AJ51 * $AN51</f>
        <v>0</v>
      </c>
      <c r="R51" s="170">
        <f ca="1">'4'!AK51 * $AN51</f>
        <v>0</v>
      </c>
      <c r="S51" s="170">
        <f ca="1">'4'!AL51 * $AN51</f>
        <v>0</v>
      </c>
      <c r="T51" s="170">
        <f ca="1">'4'!AM51 * $AN51</f>
        <v>0</v>
      </c>
      <c r="U51" s="170">
        <f ca="1">'4'!AN51 * $AN51</f>
        <v>0</v>
      </c>
      <c r="V51" s="170">
        <f ca="1">'4'!AO51 * $AN51</f>
        <v>0</v>
      </c>
      <c r="W51" s="170">
        <f ca="1">'4'!AP51 * $AN51</f>
        <v>0</v>
      </c>
      <c r="X51" s="170">
        <f ca="1">'4'!AQ51 * $AN51</f>
        <v>0</v>
      </c>
      <c r="Y51" s="170">
        <f ca="1">'4'!AR51 * $AN51</f>
        <v>0</v>
      </c>
      <c r="Z51" s="170">
        <f ca="1">'4'!AS51 * $AN51</f>
        <v>0</v>
      </c>
      <c r="AA51" s="170">
        <f ca="1">'4'!AT51 * $AN51</f>
        <v>0</v>
      </c>
      <c r="AB51" s="170">
        <f ca="1">'4'!AU51 * $AN51</f>
        <v>0</v>
      </c>
      <c r="AC51" s="170">
        <f ca="1">'4'!AV51 * $AN51</f>
        <v>0</v>
      </c>
      <c r="AD51" s="170">
        <f ca="1">'4'!AW51 * $AN51</f>
        <v>0</v>
      </c>
      <c r="AE51" s="170">
        <f ca="1">'4'!AX51 * $AN51</f>
        <v>0</v>
      </c>
      <c r="AF51" s="170">
        <f ca="1">'4'!AY51 * $AN51</f>
        <v>0</v>
      </c>
      <c r="AG51" s="170">
        <f ca="1">'4'!AZ51 * $AN51</f>
        <v>0</v>
      </c>
      <c r="AH51" s="170">
        <f ca="1">'4'!BA51 * $AN51</f>
        <v>0</v>
      </c>
      <c r="AI51" s="170">
        <f ca="1">'4'!BB51 * $AN51</f>
        <v>0</v>
      </c>
      <c r="AJ51" s="170">
        <f ca="1">'4'!BC51 * $AN51</f>
        <v>0</v>
      </c>
      <c r="AM51" s="384">
        <f ca="1">F51+NPV(SDN,G51:INDEX(G51:AJ51,PAL))</f>
        <v>0</v>
      </c>
      <c r="AN51" s="426">
        <f t="shared" ca="1" si="21"/>
        <v>0</v>
      </c>
      <c r="AO51" s="426" t="e">
        <f ca="1">NormalusSkirstinys(ABS('4'!E51),ABS('4'!E51)*50%)/ABS('4'!E51)</f>
        <v>#DIV/0!</v>
      </c>
    </row>
    <row r="52" spans="2:41" s="3" customFormat="1" ht="12.75" hidden="1">
      <c r="B52" s="65" t="s">
        <v>347</v>
      </c>
      <c r="C52" s="485" t="str">
        <f>IF(Kalba="EN",Data2!C$75,Data2!B$75)</f>
        <v>bendra SE naudos komponеntų finansinė išraiška</v>
      </c>
      <c r="D52" s="170">
        <f ca="1">F52+NPV(FDN,G52:INDEX(G52:AJ52,PAL))</f>
        <v>0</v>
      </c>
      <c r="E52" s="170">
        <f t="shared" ca="1" si="20"/>
        <v>0</v>
      </c>
      <c r="F52" s="170">
        <f ca="1">'4'!Y52 * $AN52</f>
        <v>0</v>
      </c>
      <c r="G52" s="170">
        <f ca="1">'4'!Z52 * $AN52</f>
        <v>0</v>
      </c>
      <c r="H52" s="170">
        <f ca="1">'4'!AA52 * $AN52</f>
        <v>0</v>
      </c>
      <c r="I52" s="170">
        <f ca="1">'4'!AB52 * $AN52</f>
        <v>0</v>
      </c>
      <c r="J52" s="170">
        <f ca="1">'4'!AC52 * $AN52</f>
        <v>0</v>
      </c>
      <c r="K52" s="170">
        <f ca="1">'4'!AD52 * $AN52</f>
        <v>0</v>
      </c>
      <c r="L52" s="170">
        <f ca="1">'4'!AE52 * $AN52</f>
        <v>0</v>
      </c>
      <c r="M52" s="170">
        <f ca="1">'4'!AF52 * $AN52</f>
        <v>0</v>
      </c>
      <c r="N52" s="170">
        <f ca="1">'4'!AG52 * $AN52</f>
        <v>0</v>
      </c>
      <c r="O52" s="170">
        <f ca="1">'4'!AH52 * $AN52</f>
        <v>0</v>
      </c>
      <c r="P52" s="170">
        <f ca="1">'4'!AI52 * $AN52</f>
        <v>0</v>
      </c>
      <c r="Q52" s="170">
        <f ca="1">'4'!AJ52 * $AN52</f>
        <v>0</v>
      </c>
      <c r="R52" s="170">
        <f ca="1">'4'!AK52 * $AN52</f>
        <v>0</v>
      </c>
      <c r="S52" s="170">
        <f ca="1">'4'!AL52 * $AN52</f>
        <v>0</v>
      </c>
      <c r="T52" s="170">
        <f ca="1">'4'!AM52 * $AN52</f>
        <v>0</v>
      </c>
      <c r="U52" s="170">
        <f ca="1">'4'!AN52 * $AN52</f>
        <v>0</v>
      </c>
      <c r="V52" s="170">
        <f ca="1">'4'!AO52 * $AN52</f>
        <v>0</v>
      </c>
      <c r="W52" s="170">
        <f ca="1">'4'!AP52 * $AN52</f>
        <v>0</v>
      </c>
      <c r="X52" s="170">
        <f ca="1">'4'!AQ52 * $AN52</f>
        <v>0</v>
      </c>
      <c r="Y52" s="170">
        <f ca="1">'4'!AR52 * $AN52</f>
        <v>0</v>
      </c>
      <c r="Z52" s="170">
        <f ca="1">'4'!AS52 * $AN52</f>
        <v>0</v>
      </c>
      <c r="AA52" s="170">
        <f ca="1">'4'!AT52 * $AN52</f>
        <v>0</v>
      </c>
      <c r="AB52" s="170">
        <f ca="1">'4'!AU52 * $AN52</f>
        <v>0</v>
      </c>
      <c r="AC52" s="170">
        <f ca="1">'4'!AV52 * $AN52</f>
        <v>0</v>
      </c>
      <c r="AD52" s="170">
        <f ca="1">'4'!AW52 * $AN52</f>
        <v>0</v>
      </c>
      <c r="AE52" s="170">
        <f ca="1">'4'!AX52 * $AN52</f>
        <v>0</v>
      </c>
      <c r="AF52" s="170">
        <f ca="1">'4'!AY52 * $AN52</f>
        <v>0</v>
      </c>
      <c r="AG52" s="170">
        <f ca="1">'4'!AZ52 * $AN52</f>
        <v>0</v>
      </c>
      <c r="AH52" s="170">
        <f ca="1">'4'!BA52 * $AN52</f>
        <v>0</v>
      </c>
      <c r="AI52" s="170">
        <f ca="1">'4'!BB52 * $AN52</f>
        <v>0</v>
      </c>
      <c r="AJ52" s="170">
        <f ca="1">'4'!BC52 * $AN52</f>
        <v>0</v>
      </c>
      <c r="AM52" s="384">
        <f ca="1">F52+NPV(SDN,G52:INDEX(G52:AJ52,PAL))</f>
        <v>0</v>
      </c>
      <c r="AN52" s="426">
        <f t="shared" ca="1" si="21"/>
        <v>0</v>
      </c>
      <c r="AO52" s="426" t="e">
        <f ca="1">NormalusSkirstinys(ABS('4'!E52),ABS('4'!E52)*50%)/ABS('4'!E52)</f>
        <v>#DIV/0!</v>
      </c>
    </row>
    <row r="53" spans="2:41" s="3" customFormat="1" ht="12.75" hidden="1">
      <c r="B53" s="65" t="s">
        <v>348</v>
      </c>
      <c r="C53" s="485" t="str">
        <f>IF(Kalba="EN",Data2!C$75,Data2!B$75)</f>
        <v>bendra SE naudos komponеntų finansinė išraiška</v>
      </c>
      <c r="D53" s="170">
        <f ca="1">F53+NPV(FDN,G53:INDEX(G53:AJ53,PAL))</f>
        <v>0</v>
      </c>
      <c r="E53" s="170">
        <f t="shared" ca="1" si="20"/>
        <v>0</v>
      </c>
      <c r="F53" s="170">
        <f ca="1">'4'!Y53 * $AN53</f>
        <v>0</v>
      </c>
      <c r="G53" s="170">
        <f ca="1">'4'!Z53 * $AN53</f>
        <v>0</v>
      </c>
      <c r="H53" s="170">
        <f ca="1">'4'!AA53 * $AN53</f>
        <v>0</v>
      </c>
      <c r="I53" s="170">
        <f ca="1">'4'!AB53 * $AN53</f>
        <v>0</v>
      </c>
      <c r="J53" s="170">
        <f ca="1">'4'!AC53 * $AN53</f>
        <v>0</v>
      </c>
      <c r="K53" s="170">
        <f ca="1">'4'!AD53 * $AN53</f>
        <v>0</v>
      </c>
      <c r="L53" s="170">
        <f ca="1">'4'!AE53 * $AN53</f>
        <v>0</v>
      </c>
      <c r="M53" s="170">
        <f ca="1">'4'!AF53 * $AN53</f>
        <v>0</v>
      </c>
      <c r="N53" s="170">
        <f ca="1">'4'!AG53 * $AN53</f>
        <v>0</v>
      </c>
      <c r="O53" s="170">
        <f ca="1">'4'!AH53 * $AN53</f>
        <v>0</v>
      </c>
      <c r="P53" s="170">
        <f ca="1">'4'!AI53 * $AN53</f>
        <v>0</v>
      </c>
      <c r="Q53" s="170">
        <f ca="1">'4'!AJ53 * $AN53</f>
        <v>0</v>
      </c>
      <c r="R53" s="170">
        <f ca="1">'4'!AK53 * $AN53</f>
        <v>0</v>
      </c>
      <c r="S53" s="170">
        <f ca="1">'4'!AL53 * $AN53</f>
        <v>0</v>
      </c>
      <c r="T53" s="170">
        <f ca="1">'4'!AM53 * $AN53</f>
        <v>0</v>
      </c>
      <c r="U53" s="170">
        <f ca="1">'4'!AN53 * $AN53</f>
        <v>0</v>
      </c>
      <c r="V53" s="170">
        <f ca="1">'4'!AO53 * $AN53</f>
        <v>0</v>
      </c>
      <c r="W53" s="170">
        <f ca="1">'4'!AP53 * $AN53</f>
        <v>0</v>
      </c>
      <c r="X53" s="170">
        <f ca="1">'4'!AQ53 * $AN53</f>
        <v>0</v>
      </c>
      <c r="Y53" s="170">
        <f ca="1">'4'!AR53 * $AN53</f>
        <v>0</v>
      </c>
      <c r="Z53" s="170">
        <f ca="1">'4'!AS53 * $AN53</f>
        <v>0</v>
      </c>
      <c r="AA53" s="170">
        <f ca="1">'4'!AT53 * $AN53</f>
        <v>0</v>
      </c>
      <c r="AB53" s="170">
        <f ca="1">'4'!AU53 * $AN53</f>
        <v>0</v>
      </c>
      <c r="AC53" s="170">
        <f ca="1">'4'!AV53 * $AN53</f>
        <v>0</v>
      </c>
      <c r="AD53" s="170">
        <f ca="1">'4'!AW53 * $AN53</f>
        <v>0</v>
      </c>
      <c r="AE53" s="170">
        <f ca="1">'4'!AX53 * $AN53</f>
        <v>0</v>
      </c>
      <c r="AF53" s="170">
        <f ca="1">'4'!AY53 * $AN53</f>
        <v>0</v>
      </c>
      <c r="AG53" s="170">
        <f ca="1">'4'!AZ53 * $AN53</f>
        <v>0</v>
      </c>
      <c r="AH53" s="170">
        <f ca="1">'4'!BA53 * $AN53</f>
        <v>0</v>
      </c>
      <c r="AI53" s="170">
        <f ca="1">'4'!BB53 * $AN53</f>
        <v>0</v>
      </c>
      <c r="AJ53" s="170">
        <f ca="1">'4'!BC53 * $AN53</f>
        <v>0</v>
      </c>
      <c r="AM53" s="384">
        <f ca="1">F53+NPV(SDN,G53:INDEX(G53:AJ53,PAL))</f>
        <v>0</v>
      </c>
      <c r="AN53" s="426">
        <f t="shared" ca="1" si="21"/>
        <v>0</v>
      </c>
      <c r="AO53" s="426" t="e">
        <f ca="1">NormalusSkirstinys(ABS('4'!E53),ABS('4'!E53)*50%)/ABS('4'!E53)</f>
        <v>#DIV/0!</v>
      </c>
    </row>
    <row r="54" spans="2:41" s="3" customFormat="1" ht="12.75" hidden="1">
      <c r="B54" s="65" t="s">
        <v>349</v>
      </c>
      <c r="C54" s="485" t="str">
        <f>IF(Kalba="EN",Data2!C$75,Data2!B$75)</f>
        <v>bendra SE naudos komponеntų finansinė išraiška</v>
      </c>
      <c r="D54" s="170">
        <f ca="1">F54+NPV(FDN,G54:INDEX(G54:AJ54,PAL))</f>
        <v>0</v>
      </c>
      <c r="E54" s="170">
        <f t="shared" ca="1" si="20"/>
        <v>0</v>
      </c>
      <c r="F54" s="170">
        <f ca="1">'4'!Y54 * $AN54</f>
        <v>0</v>
      </c>
      <c r="G54" s="170">
        <f ca="1">'4'!Z54 * $AN54</f>
        <v>0</v>
      </c>
      <c r="H54" s="170">
        <f ca="1">'4'!AA54 * $AN54</f>
        <v>0</v>
      </c>
      <c r="I54" s="170">
        <f ca="1">'4'!AB54 * $AN54</f>
        <v>0</v>
      </c>
      <c r="J54" s="170">
        <f ca="1">'4'!AC54 * $AN54</f>
        <v>0</v>
      </c>
      <c r="K54" s="170">
        <f ca="1">'4'!AD54 * $AN54</f>
        <v>0</v>
      </c>
      <c r="L54" s="170">
        <f ca="1">'4'!AE54 * $AN54</f>
        <v>0</v>
      </c>
      <c r="M54" s="170">
        <f ca="1">'4'!AF54 * $AN54</f>
        <v>0</v>
      </c>
      <c r="N54" s="170">
        <f ca="1">'4'!AG54 * $AN54</f>
        <v>0</v>
      </c>
      <c r="O54" s="170">
        <f ca="1">'4'!AH54 * $AN54</f>
        <v>0</v>
      </c>
      <c r="P54" s="170">
        <f ca="1">'4'!AI54 * $AN54</f>
        <v>0</v>
      </c>
      <c r="Q54" s="170">
        <f ca="1">'4'!AJ54 * $AN54</f>
        <v>0</v>
      </c>
      <c r="R54" s="170">
        <f ca="1">'4'!AK54 * $AN54</f>
        <v>0</v>
      </c>
      <c r="S54" s="170">
        <f ca="1">'4'!AL54 * $AN54</f>
        <v>0</v>
      </c>
      <c r="T54" s="170">
        <f ca="1">'4'!AM54 * $AN54</f>
        <v>0</v>
      </c>
      <c r="U54" s="170">
        <f ca="1">'4'!AN54 * $AN54</f>
        <v>0</v>
      </c>
      <c r="V54" s="170">
        <f ca="1">'4'!AO54 * $AN54</f>
        <v>0</v>
      </c>
      <c r="W54" s="170">
        <f ca="1">'4'!AP54 * $AN54</f>
        <v>0</v>
      </c>
      <c r="X54" s="170">
        <f ca="1">'4'!AQ54 * $AN54</f>
        <v>0</v>
      </c>
      <c r="Y54" s="170">
        <f ca="1">'4'!AR54 * $AN54</f>
        <v>0</v>
      </c>
      <c r="Z54" s="170">
        <f ca="1">'4'!AS54 * $AN54</f>
        <v>0</v>
      </c>
      <c r="AA54" s="170">
        <f ca="1">'4'!AT54 * $AN54</f>
        <v>0</v>
      </c>
      <c r="AB54" s="170">
        <f ca="1">'4'!AU54 * $AN54</f>
        <v>0</v>
      </c>
      <c r="AC54" s="170">
        <f ca="1">'4'!AV54 * $AN54</f>
        <v>0</v>
      </c>
      <c r="AD54" s="170">
        <f ca="1">'4'!AW54 * $AN54</f>
        <v>0</v>
      </c>
      <c r="AE54" s="170">
        <f ca="1">'4'!AX54 * $AN54</f>
        <v>0</v>
      </c>
      <c r="AF54" s="170">
        <f ca="1">'4'!AY54 * $AN54</f>
        <v>0</v>
      </c>
      <c r="AG54" s="170">
        <f ca="1">'4'!AZ54 * $AN54</f>
        <v>0</v>
      </c>
      <c r="AH54" s="170">
        <f ca="1">'4'!BA54 * $AN54</f>
        <v>0</v>
      </c>
      <c r="AI54" s="170">
        <f ca="1">'4'!BB54 * $AN54</f>
        <v>0</v>
      </c>
      <c r="AJ54" s="170">
        <f ca="1">'4'!BC54 * $AN54</f>
        <v>0</v>
      </c>
      <c r="AM54" s="384">
        <f ca="1">F54+NPV(SDN,G54:INDEX(G54:AJ54,PAL))</f>
        <v>0</v>
      </c>
      <c r="AN54" s="426">
        <f t="shared" ca="1" si="21"/>
        <v>0</v>
      </c>
      <c r="AO54" s="426" t="e">
        <f ca="1">NormalusSkirstinys(ABS('4'!E54),ABS('4'!E54)*50%)/ABS('4'!E54)</f>
        <v>#DIV/0!</v>
      </c>
    </row>
    <row r="55" spans="2:41" s="3" customFormat="1" ht="12.75" hidden="1">
      <c r="B55" s="65" t="s">
        <v>350</v>
      </c>
      <c r="C55" s="485" t="str">
        <f>IF(Kalba="EN",Data2!C$75,Data2!B$75)</f>
        <v>bendra SE naudos komponеntų finansinė išraiška</v>
      </c>
      <c r="D55" s="170">
        <f ca="1">F55+NPV(FDN,G55:INDEX(G55:AJ55,PAL))</f>
        <v>0</v>
      </c>
      <c r="E55" s="170">
        <f t="shared" ca="1" si="20"/>
        <v>0</v>
      </c>
      <c r="F55" s="170">
        <f ca="1">'4'!Y55 * $AN55</f>
        <v>0</v>
      </c>
      <c r="G55" s="170">
        <f ca="1">'4'!Z55 * $AN55</f>
        <v>0</v>
      </c>
      <c r="H55" s="170">
        <f ca="1">'4'!AA55 * $AN55</f>
        <v>0</v>
      </c>
      <c r="I55" s="170">
        <f ca="1">'4'!AB55 * $AN55</f>
        <v>0</v>
      </c>
      <c r="J55" s="170">
        <f ca="1">'4'!AC55 * $AN55</f>
        <v>0</v>
      </c>
      <c r="K55" s="170">
        <f ca="1">'4'!AD55 * $AN55</f>
        <v>0</v>
      </c>
      <c r="L55" s="170">
        <f ca="1">'4'!AE55 * $AN55</f>
        <v>0</v>
      </c>
      <c r="M55" s="170">
        <f ca="1">'4'!AF55 * $AN55</f>
        <v>0</v>
      </c>
      <c r="N55" s="170">
        <f ca="1">'4'!AG55 * $AN55</f>
        <v>0</v>
      </c>
      <c r="O55" s="170">
        <f ca="1">'4'!AH55 * $AN55</f>
        <v>0</v>
      </c>
      <c r="P55" s="170">
        <f ca="1">'4'!AI55 * $AN55</f>
        <v>0</v>
      </c>
      <c r="Q55" s="170">
        <f ca="1">'4'!AJ55 * $AN55</f>
        <v>0</v>
      </c>
      <c r="R55" s="170">
        <f ca="1">'4'!AK55 * $AN55</f>
        <v>0</v>
      </c>
      <c r="S55" s="170">
        <f ca="1">'4'!AL55 * $AN55</f>
        <v>0</v>
      </c>
      <c r="T55" s="170">
        <f ca="1">'4'!AM55 * $AN55</f>
        <v>0</v>
      </c>
      <c r="U55" s="170">
        <f ca="1">'4'!AN55 * $AN55</f>
        <v>0</v>
      </c>
      <c r="V55" s="170">
        <f ca="1">'4'!AO55 * $AN55</f>
        <v>0</v>
      </c>
      <c r="W55" s="170">
        <f ca="1">'4'!AP55 * $AN55</f>
        <v>0</v>
      </c>
      <c r="X55" s="170">
        <f ca="1">'4'!AQ55 * $AN55</f>
        <v>0</v>
      </c>
      <c r="Y55" s="170">
        <f ca="1">'4'!AR55 * $AN55</f>
        <v>0</v>
      </c>
      <c r="Z55" s="170">
        <f ca="1">'4'!AS55 * $AN55</f>
        <v>0</v>
      </c>
      <c r="AA55" s="170">
        <f ca="1">'4'!AT55 * $AN55</f>
        <v>0</v>
      </c>
      <c r="AB55" s="170">
        <f ca="1">'4'!AU55 * $AN55</f>
        <v>0</v>
      </c>
      <c r="AC55" s="170">
        <f ca="1">'4'!AV55 * $AN55</f>
        <v>0</v>
      </c>
      <c r="AD55" s="170">
        <f ca="1">'4'!AW55 * $AN55</f>
        <v>0</v>
      </c>
      <c r="AE55" s="170">
        <f ca="1">'4'!AX55 * $AN55</f>
        <v>0</v>
      </c>
      <c r="AF55" s="170">
        <f ca="1">'4'!AY55 * $AN55</f>
        <v>0</v>
      </c>
      <c r="AG55" s="170">
        <f ca="1">'4'!AZ55 * $AN55</f>
        <v>0</v>
      </c>
      <c r="AH55" s="170">
        <f ca="1">'4'!BA55 * $AN55</f>
        <v>0</v>
      </c>
      <c r="AI55" s="170">
        <f ca="1">'4'!BB55 * $AN55</f>
        <v>0</v>
      </c>
      <c r="AJ55" s="170">
        <f ca="1">'4'!BC55 * $AN55</f>
        <v>0</v>
      </c>
      <c r="AM55" s="384">
        <f ca="1">F55+NPV(SDN,G55:INDEX(G55:AJ55,PAL))</f>
        <v>0</v>
      </c>
      <c r="AN55" s="426">
        <f t="shared" ca="1" si="21"/>
        <v>0</v>
      </c>
      <c r="AO55" s="426" t="e">
        <f ca="1">NormalusSkirstinys(ABS('4'!E55),ABS('4'!E55)*50%)/ABS('4'!E55)</f>
        <v>#DIV/0!</v>
      </c>
    </row>
    <row r="56" spans="2:41" s="3" customFormat="1" ht="12.75" hidden="1">
      <c r="B56" s="67" t="s">
        <v>53</v>
      </c>
      <c r="C56" s="181" t="str">
        <f>IF(Kalba="EN",Data2!C76,Data2!B76)</f>
        <v>SE žala</v>
      </c>
      <c r="D56" s="171">
        <f t="shared" ref="D56:AJ56" ca="1" si="22">ROUND(SUM(D57:D59),0)</f>
        <v>0</v>
      </c>
      <c r="E56" s="171">
        <f t="shared" ca="1" si="22"/>
        <v>0</v>
      </c>
      <c r="F56" s="171">
        <f t="shared" ca="1" si="22"/>
        <v>0</v>
      </c>
      <c r="G56" s="171">
        <f t="shared" ca="1" si="22"/>
        <v>0</v>
      </c>
      <c r="H56" s="171">
        <f t="shared" ca="1" si="22"/>
        <v>0</v>
      </c>
      <c r="I56" s="171">
        <f t="shared" ca="1" si="22"/>
        <v>0</v>
      </c>
      <c r="J56" s="171">
        <f t="shared" ca="1" si="22"/>
        <v>0</v>
      </c>
      <c r="K56" s="171">
        <f t="shared" ca="1" si="22"/>
        <v>0</v>
      </c>
      <c r="L56" s="171">
        <f t="shared" ca="1" si="22"/>
        <v>0</v>
      </c>
      <c r="M56" s="171">
        <f t="shared" ca="1" si="22"/>
        <v>0</v>
      </c>
      <c r="N56" s="171">
        <f t="shared" ca="1" si="22"/>
        <v>0</v>
      </c>
      <c r="O56" s="171">
        <f t="shared" ca="1" si="22"/>
        <v>0</v>
      </c>
      <c r="P56" s="171">
        <f t="shared" ca="1" si="22"/>
        <v>0</v>
      </c>
      <c r="Q56" s="171">
        <f t="shared" ca="1" si="22"/>
        <v>0</v>
      </c>
      <c r="R56" s="171">
        <f t="shared" ca="1" si="22"/>
        <v>0</v>
      </c>
      <c r="S56" s="171">
        <f t="shared" ca="1" si="22"/>
        <v>0</v>
      </c>
      <c r="T56" s="171">
        <f t="shared" ca="1" si="22"/>
        <v>0</v>
      </c>
      <c r="U56" s="171">
        <f t="shared" ca="1" si="22"/>
        <v>0</v>
      </c>
      <c r="V56" s="171">
        <f t="shared" ca="1" si="22"/>
        <v>0</v>
      </c>
      <c r="W56" s="171">
        <f t="shared" ca="1" si="22"/>
        <v>0</v>
      </c>
      <c r="X56" s="171">
        <f t="shared" ca="1" si="22"/>
        <v>0</v>
      </c>
      <c r="Y56" s="171">
        <f t="shared" ca="1" si="22"/>
        <v>0</v>
      </c>
      <c r="Z56" s="171">
        <f t="shared" ca="1" si="22"/>
        <v>0</v>
      </c>
      <c r="AA56" s="171">
        <f t="shared" ca="1" si="22"/>
        <v>0</v>
      </c>
      <c r="AB56" s="171">
        <f t="shared" ca="1" si="22"/>
        <v>0</v>
      </c>
      <c r="AC56" s="171">
        <f t="shared" ca="1" si="22"/>
        <v>0</v>
      </c>
      <c r="AD56" s="171">
        <f t="shared" ca="1" si="22"/>
        <v>0</v>
      </c>
      <c r="AE56" s="171">
        <f t="shared" ca="1" si="22"/>
        <v>0</v>
      </c>
      <c r="AF56" s="171">
        <f t="shared" ca="1" si="22"/>
        <v>0</v>
      </c>
      <c r="AG56" s="171">
        <f t="shared" ca="1" si="22"/>
        <v>0</v>
      </c>
      <c r="AH56" s="171">
        <f t="shared" ca="1" si="22"/>
        <v>0</v>
      </c>
      <c r="AI56" s="171">
        <f t="shared" ca="1" si="22"/>
        <v>0</v>
      </c>
      <c r="AJ56" s="171">
        <f t="shared" ca="1" si="22"/>
        <v>0</v>
      </c>
      <c r="AM56" s="383">
        <f ca="1">ROUND(SUM(AM57:AM59),0)</f>
        <v>0</v>
      </c>
      <c r="AN56" s="383"/>
      <c r="AO56" s="383"/>
    </row>
    <row r="57" spans="2:41" s="3" customFormat="1" ht="12.75" hidden="1">
      <c r="B57" s="65" t="s">
        <v>351</v>
      </c>
      <c r="C57" s="485" t="str">
        <f>IF(Kalba="EN",Data2!C$78,Data2!B$78)</f>
        <v>bendra SE žalos komponеntų finansinė išraiška</v>
      </c>
      <c r="D57" s="170">
        <f ca="1">F57+NPV(FDN,G57:INDEX(G57:AJ57,PAL))</f>
        <v>0</v>
      </c>
      <c r="E57" s="170">
        <f ca="1">SUMIF($F$5:$AJ$5,"&lt;="&amp;PAL,$F57:$AJ57)</f>
        <v>0</v>
      </c>
      <c r="F57" s="170">
        <f ca="1">'4'!Y57 * $AN57</f>
        <v>0</v>
      </c>
      <c r="G57" s="170">
        <f ca="1">'4'!Z57 * $AN57</f>
        <v>0</v>
      </c>
      <c r="H57" s="170">
        <f ca="1">'4'!AA57 * $AN57</f>
        <v>0</v>
      </c>
      <c r="I57" s="170">
        <f ca="1">'4'!AB57 * $AN57</f>
        <v>0</v>
      </c>
      <c r="J57" s="170">
        <f ca="1">'4'!AC57 * $AN57</f>
        <v>0</v>
      </c>
      <c r="K57" s="170">
        <f ca="1">'4'!AD57 * $AN57</f>
        <v>0</v>
      </c>
      <c r="L57" s="170">
        <f ca="1">'4'!AE57 * $AN57</f>
        <v>0</v>
      </c>
      <c r="M57" s="170">
        <f ca="1">'4'!AF57 * $AN57</f>
        <v>0</v>
      </c>
      <c r="N57" s="170">
        <f ca="1">'4'!AG57 * $AN57</f>
        <v>0</v>
      </c>
      <c r="O57" s="170">
        <f ca="1">'4'!AH57 * $AN57</f>
        <v>0</v>
      </c>
      <c r="P57" s="170">
        <f ca="1">'4'!AI57 * $AN57</f>
        <v>0</v>
      </c>
      <c r="Q57" s="170">
        <f ca="1">'4'!AJ57 * $AN57</f>
        <v>0</v>
      </c>
      <c r="R57" s="170">
        <f ca="1">'4'!AK57 * $AN57</f>
        <v>0</v>
      </c>
      <c r="S57" s="170">
        <f ca="1">'4'!AL57 * $AN57</f>
        <v>0</v>
      </c>
      <c r="T57" s="170">
        <f ca="1">'4'!AM57 * $AN57</f>
        <v>0</v>
      </c>
      <c r="U57" s="170">
        <f ca="1">'4'!AN57 * $AN57</f>
        <v>0</v>
      </c>
      <c r="V57" s="170">
        <f ca="1">'4'!AO57 * $AN57</f>
        <v>0</v>
      </c>
      <c r="W57" s="170">
        <f ca="1">'4'!AP57 * $AN57</f>
        <v>0</v>
      </c>
      <c r="X57" s="170">
        <f ca="1">'4'!AQ57 * $AN57</f>
        <v>0</v>
      </c>
      <c r="Y57" s="170">
        <f ca="1">'4'!AR57 * $AN57</f>
        <v>0</v>
      </c>
      <c r="Z57" s="170">
        <f ca="1">'4'!AS57 * $AN57</f>
        <v>0</v>
      </c>
      <c r="AA57" s="170">
        <f ca="1">'4'!AT57 * $AN57</f>
        <v>0</v>
      </c>
      <c r="AB57" s="170">
        <f ca="1">'4'!AU57 * $AN57</f>
        <v>0</v>
      </c>
      <c r="AC57" s="170">
        <f ca="1">'4'!AV57 * $AN57</f>
        <v>0</v>
      </c>
      <c r="AD57" s="170">
        <f ca="1">'4'!AW57 * $AN57</f>
        <v>0</v>
      </c>
      <c r="AE57" s="170">
        <f ca="1">'4'!AX57 * $AN57</f>
        <v>0</v>
      </c>
      <c r="AF57" s="170">
        <f ca="1">'4'!AY57 * $AN57</f>
        <v>0</v>
      </c>
      <c r="AG57" s="170">
        <f ca="1">'4'!AZ57 * $AN57</f>
        <v>0</v>
      </c>
      <c r="AH57" s="170">
        <f ca="1">'4'!BA57 * $AN57</f>
        <v>0</v>
      </c>
      <c r="AI57" s="170">
        <f ca="1">'4'!BB57 * $AN57</f>
        <v>0</v>
      </c>
      <c r="AJ57" s="170">
        <f ca="1">'4'!BC57 * $AN57</f>
        <v>0</v>
      </c>
      <c r="AM57" s="384">
        <f ca="1">F57+NPV(SDN,G57:INDEX(G57:AJ57,PAL))</f>
        <v>0</v>
      </c>
      <c r="AN57" s="426">
        <f t="shared" ref="AN57:AN59" ca="1" si="23">IF(ISERROR(AO57),0,AO57)</f>
        <v>0</v>
      </c>
      <c r="AO57" s="426" t="e">
        <f ca="1">NormalusSkirstinys(ABS('4'!E57),ABS('4'!E57)*50%)/ABS('4'!E57)</f>
        <v>#DIV/0!</v>
      </c>
    </row>
    <row r="58" spans="2:41" s="3" customFormat="1" ht="12.75" hidden="1">
      <c r="B58" s="65" t="s">
        <v>352</v>
      </c>
      <c r="C58" s="485" t="str">
        <f>IF(Kalba="EN",Data2!C$78,Data2!B$78)</f>
        <v>bendra SE žalos komponеntų finansinė išraiška</v>
      </c>
      <c r="D58" s="170">
        <f ca="1">F58+NPV(FDN,G58:INDEX(G58:AJ58,PAL))</f>
        <v>0</v>
      </c>
      <c r="E58" s="170">
        <f ca="1">SUMIF($F$5:$AJ$5,"&lt;="&amp;PAL,$F58:$AJ58)</f>
        <v>0</v>
      </c>
      <c r="F58" s="170">
        <f ca="1">'4'!Y58 * $AN58</f>
        <v>0</v>
      </c>
      <c r="G58" s="170">
        <f ca="1">'4'!Z58 * $AN58</f>
        <v>0</v>
      </c>
      <c r="H58" s="170">
        <f ca="1">'4'!AA58 * $AN58</f>
        <v>0</v>
      </c>
      <c r="I58" s="170">
        <f ca="1">'4'!AB58 * $AN58</f>
        <v>0</v>
      </c>
      <c r="J58" s="170">
        <f ca="1">'4'!AC58 * $AN58</f>
        <v>0</v>
      </c>
      <c r="K58" s="170">
        <f ca="1">'4'!AD58 * $AN58</f>
        <v>0</v>
      </c>
      <c r="L58" s="170">
        <f ca="1">'4'!AE58 * $AN58</f>
        <v>0</v>
      </c>
      <c r="M58" s="170">
        <f ca="1">'4'!AF58 * $AN58</f>
        <v>0</v>
      </c>
      <c r="N58" s="170">
        <f ca="1">'4'!AG58 * $AN58</f>
        <v>0</v>
      </c>
      <c r="O58" s="170">
        <f ca="1">'4'!AH58 * $AN58</f>
        <v>0</v>
      </c>
      <c r="P58" s="170">
        <f ca="1">'4'!AI58 * $AN58</f>
        <v>0</v>
      </c>
      <c r="Q58" s="170">
        <f ca="1">'4'!AJ58 * $AN58</f>
        <v>0</v>
      </c>
      <c r="R58" s="170">
        <f ca="1">'4'!AK58 * $AN58</f>
        <v>0</v>
      </c>
      <c r="S58" s="170">
        <f ca="1">'4'!AL58 * $AN58</f>
        <v>0</v>
      </c>
      <c r="T58" s="170">
        <f ca="1">'4'!AM58 * $AN58</f>
        <v>0</v>
      </c>
      <c r="U58" s="170">
        <f ca="1">'4'!AN58 * $AN58</f>
        <v>0</v>
      </c>
      <c r="V58" s="170">
        <f ca="1">'4'!AO58 * $AN58</f>
        <v>0</v>
      </c>
      <c r="W58" s="170">
        <f ca="1">'4'!AP58 * $AN58</f>
        <v>0</v>
      </c>
      <c r="X58" s="170">
        <f ca="1">'4'!AQ58 * $AN58</f>
        <v>0</v>
      </c>
      <c r="Y58" s="170">
        <f ca="1">'4'!AR58 * $AN58</f>
        <v>0</v>
      </c>
      <c r="Z58" s="170">
        <f ca="1">'4'!AS58 * $AN58</f>
        <v>0</v>
      </c>
      <c r="AA58" s="170">
        <f ca="1">'4'!AT58 * $AN58</f>
        <v>0</v>
      </c>
      <c r="AB58" s="170">
        <f ca="1">'4'!AU58 * $AN58</f>
        <v>0</v>
      </c>
      <c r="AC58" s="170">
        <f ca="1">'4'!AV58 * $AN58</f>
        <v>0</v>
      </c>
      <c r="AD58" s="170">
        <f ca="1">'4'!AW58 * $AN58</f>
        <v>0</v>
      </c>
      <c r="AE58" s="170">
        <f ca="1">'4'!AX58 * $AN58</f>
        <v>0</v>
      </c>
      <c r="AF58" s="170">
        <f ca="1">'4'!AY58 * $AN58</f>
        <v>0</v>
      </c>
      <c r="AG58" s="170">
        <f ca="1">'4'!AZ58 * $AN58</f>
        <v>0</v>
      </c>
      <c r="AH58" s="170">
        <f ca="1">'4'!BA58 * $AN58</f>
        <v>0</v>
      </c>
      <c r="AI58" s="170">
        <f ca="1">'4'!BB58 * $AN58</f>
        <v>0</v>
      </c>
      <c r="AJ58" s="170">
        <f ca="1">'4'!BC58 * $AN58</f>
        <v>0</v>
      </c>
      <c r="AM58" s="384">
        <f ca="1">F58+NPV(SDN,G58:INDEX(G58:AJ58,PAL))</f>
        <v>0</v>
      </c>
      <c r="AN58" s="426">
        <f t="shared" ca="1" si="23"/>
        <v>0</v>
      </c>
      <c r="AO58" s="426" t="e">
        <f ca="1">NormalusSkirstinys(ABS('4'!E58),ABS('4'!E58)*50%)/ABS('4'!E58)</f>
        <v>#DIV/0!</v>
      </c>
    </row>
    <row r="59" spans="2:41" s="3" customFormat="1" ht="13.5" hidden="1" thickBot="1">
      <c r="B59" s="65" t="s">
        <v>353</v>
      </c>
      <c r="C59" s="485" t="str">
        <f>IF(Kalba="EN",Data2!C$78,Data2!B$78)</f>
        <v>bendra SE žalos komponеntų finansinė išraiška</v>
      </c>
      <c r="D59" s="170">
        <f ca="1">F59+NPV(FDN,G59:INDEX(G59:AJ59,PAL))</f>
        <v>0</v>
      </c>
      <c r="E59" s="170">
        <f ca="1">SUMIF($F$5:$AJ$5,"&lt;="&amp;PAL,$F59:$AJ59)</f>
        <v>0</v>
      </c>
      <c r="F59" s="170">
        <f ca="1">'4'!Y59 * $AN59</f>
        <v>0</v>
      </c>
      <c r="G59" s="170">
        <f ca="1">'4'!Z59 * $AN59</f>
        <v>0</v>
      </c>
      <c r="H59" s="170">
        <f ca="1">'4'!AA59 * $AN59</f>
        <v>0</v>
      </c>
      <c r="I59" s="170">
        <f ca="1">'4'!AB59 * $AN59</f>
        <v>0</v>
      </c>
      <c r="J59" s="170">
        <f ca="1">'4'!AC59 * $AN59</f>
        <v>0</v>
      </c>
      <c r="K59" s="170">
        <f ca="1">'4'!AD59 * $AN59</f>
        <v>0</v>
      </c>
      <c r="L59" s="170">
        <f ca="1">'4'!AE59 * $AN59</f>
        <v>0</v>
      </c>
      <c r="M59" s="170">
        <f ca="1">'4'!AF59 * $AN59</f>
        <v>0</v>
      </c>
      <c r="N59" s="170">
        <f ca="1">'4'!AG59 * $AN59</f>
        <v>0</v>
      </c>
      <c r="O59" s="170">
        <f ca="1">'4'!AH59 * $AN59</f>
        <v>0</v>
      </c>
      <c r="P59" s="170">
        <f ca="1">'4'!AI59 * $AN59</f>
        <v>0</v>
      </c>
      <c r="Q59" s="170">
        <f ca="1">'4'!AJ59 * $AN59</f>
        <v>0</v>
      </c>
      <c r="R59" s="170">
        <f ca="1">'4'!AK59 * $AN59</f>
        <v>0</v>
      </c>
      <c r="S59" s="170">
        <f ca="1">'4'!AL59 * $AN59</f>
        <v>0</v>
      </c>
      <c r="T59" s="170">
        <f ca="1">'4'!AM59 * $AN59</f>
        <v>0</v>
      </c>
      <c r="U59" s="170">
        <f ca="1">'4'!AN59 * $AN59</f>
        <v>0</v>
      </c>
      <c r="V59" s="170">
        <f ca="1">'4'!AO59 * $AN59</f>
        <v>0</v>
      </c>
      <c r="W59" s="170">
        <f ca="1">'4'!AP59 * $AN59</f>
        <v>0</v>
      </c>
      <c r="X59" s="170">
        <f ca="1">'4'!AQ59 * $AN59</f>
        <v>0</v>
      </c>
      <c r="Y59" s="170">
        <f ca="1">'4'!AR59 * $AN59</f>
        <v>0</v>
      </c>
      <c r="Z59" s="170">
        <f ca="1">'4'!AS59 * $AN59</f>
        <v>0</v>
      </c>
      <c r="AA59" s="170">
        <f ca="1">'4'!AT59 * $AN59</f>
        <v>0</v>
      </c>
      <c r="AB59" s="170">
        <f ca="1">'4'!AU59 * $AN59</f>
        <v>0</v>
      </c>
      <c r="AC59" s="170">
        <f ca="1">'4'!AV59 * $AN59</f>
        <v>0</v>
      </c>
      <c r="AD59" s="170">
        <f ca="1">'4'!AW59 * $AN59</f>
        <v>0</v>
      </c>
      <c r="AE59" s="170">
        <f ca="1">'4'!AX59 * $AN59</f>
        <v>0</v>
      </c>
      <c r="AF59" s="170">
        <f ca="1">'4'!AY59 * $AN59</f>
        <v>0</v>
      </c>
      <c r="AG59" s="170">
        <f ca="1">'4'!AZ59 * $AN59</f>
        <v>0</v>
      </c>
      <c r="AH59" s="170">
        <f ca="1">'4'!BA59 * $AN59</f>
        <v>0</v>
      </c>
      <c r="AI59" s="170">
        <f ca="1">'4'!BB59 * $AN59</f>
        <v>0</v>
      </c>
      <c r="AJ59" s="170">
        <f ca="1">'4'!BC59 * $AN59</f>
        <v>0</v>
      </c>
      <c r="AM59" s="395">
        <f ca="1">F59+NPV(SDN,G59:INDEX(G59:AJ59,PAL))</f>
        <v>0</v>
      </c>
      <c r="AN59" s="427">
        <f t="shared" ca="1" si="23"/>
        <v>0</v>
      </c>
      <c r="AO59" s="427" t="e">
        <f ca="1">NormalusSkirstinys(ABS('4'!E59),ABS('4'!E59)*50%)/ABS('4'!E59)</f>
        <v>#DIV/0!</v>
      </c>
    </row>
    <row r="60" spans="2:41" s="3" customFormat="1" ht="12.75" hidden="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1" s="3" customFormat="1" ht="12.75" hidden="1">
      <c r="C61" s="405" t="str">
        <f>IF(Kalba="EN",Data2!C79,Data2!B79)</f>
        <v>Finansinės analizės (FA) rodiklių apskaičiavimas</v>
      </c>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row>
    <row r="62" spans="2:41" s="3" customFormat="1" ht="12.75" hidden="1">
      <c r="C62" s="69" t="str">
        <f>IF(Kalba="EN",Data2!C80,Data2!B80)</f>
        <v>FA rodiklių investicijoms lėšų srautas (realiąja išraiška)</v>
      </c>
      <c r="D62" s="70"/>
      <c r="E62" s="70"/>
      <c r="F62" s="66">
        <f t="shared" ref="F62:AJ62" ca="1" si="24">ROUND(SUM(F16:F17)-SUM(F7,F22),0)</f>
        <v>0</v>
      </c>
      <c r="G62" s="66">
        <f t="shared" ca="1" si="24"/>
        <v>0</v>
      </c>
      <c r="H62" s="66">
        <f t="shared" ca="1" si="24"/>
        <v>0</v>
      </c>
      <c r="I62" s="66">
        <f t="shared" ca="1" si="24"/>
        <v>0</v>
      </c>
      <c r="J62" s="66">
        <f t="shared" ca="1" si="24"/>
        <v>0</v>
      </c>
      <c r="K62" s="66">
        <f t="shared" ca="1" si="24"/>
        <v>0</v>
      </c>
      <c r="L62" s="66">
        <f t="shared" ca="1" si="24"/>
        <v>0</v>
      </c>
      <c r="M62" s="66">
        <f t="shared" ca="1" si="24"/>
        <v>0</v>
      </c>
      <c r="N62" s="66">
        <f t="shared" ca="1" si="24"/>
        <v>0</v>
      </c>
      <c r="O62" s="66">
        <f t="shared" ca="1" si="24"/>
        <v>0</v>
      </c>
      <c r="P62" s="66">
        <f t="shared" ca="1" si="24"/>
        <v>0</v>
      </c>
      <c r="Q62" s="66">
        <f t="shared" ca="1" si="24"/>
        <v>0</v>
      </c>
      <c r="R62" s="66">
        <f t="shared" ca="1" si="24"/>
        <v>0</v>
      </c>
      <c r="S62" s="66">
        <f t="shared" ca="1" si="24"/>
        <v>0</v>
      </c>
      <c r="T62" s="66">
        <f t="shared" ca="1" si="24"/>
        <v>0</v>
      </c>
      <c r="U62" s="66">
        <f t="shared" ca="1" si="24"/>
        <v>0</v>
      </c>
      <c r="V62" s="66">
        <f t="shared" ca="1" si="24"/>
        <v>0</v>
      </c>
      <c r="W62" s="66">
        <f t="shared" ca="1" si="24"/>
        <v>0</v>
      </c>
      <c r="X62" s="66">
        <f t="shared" ca="1" si="24"/>
        <v>0</v>
      </c>
      <c r="Y62" s="66">
        <f t="shared" ca="1" si="24"/>
        <v>0</v>
      </c>
      <c r="Z62" s="66">
        <f t="shared" ca="1" si="24"/>
        <v>0</v>
      </c>
      <c r="AA62" s="66">
        <f t="shared" ca="1" si="24"/>
        <v>0</v>
      </c>
      <c r="AB62" s="66">
        <f t="shared" ca="1" si="24"/>
        <v>0</v>
      </c>
      <c r="AC62" s="66">
        <f t="shared" ca="1" si="24"/>
        <v>0</v>
      </c>
      <c r="AD62" s="66">
        <f t="shared" ca="1" si="24"/>
        <v>0</v>
      </c>
      <c r="AE62" s="66">
        <f t="shared" ca="1" si="24"/>
        <v>0</v>
      </c>
      <c r="AF62" s="66">
        <f t="shared" ca="1" si="24"/>
        <v>0</v>
      </c>
      <c r="AG62" s="66">
        <f t="shared" ca="1" si="24"/>
        <v>0</v>
      </c>
      <c r="AH62" s="66">
        <f t="shared" ca="1" si="24"/>
        <v>0</v>
      </c>
      <c r="AI62" s="66">
        <f t="shared" ca="1" si="24"/>
        <v>0</v>
      </c>
      <c r="AJ62" s="66">
        <f t="shared" ca="1" si="24"/>
        <v>0</v>
      </c>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5">ROUND(SUM(G17,G35)-SUM(G7,G21,G30)+F63,0)</f>
        <v>0</v>
      </c>
      <c r="H63" s="66">
        <f t="shared" ca="1" si="25"/>
        <v>0</v>
      </c>
      <c r="I63" s="66">
        <f t="shared" ca="1" si="25"/>
        <v>0</v>
      </c>
      <c r="J63" s="66">
        <f t="shared" ca="1" si="25"/>
        <v>0</v>
      </c>
      <c r="K63" s="66">
        <f t="shared" ca="1" si="25"/>
        <v>0</v>
      </c>
      <c r="L63" s="66">
        <f t="shared" ca="1" si="25"/>
        <v>0</v>
      </c>
      <c r="M63" s="66">
        <f t="shared" ca="1" si="25"/>
        <v>0</v>
      </c>
      <c r="N63" s="66">
        <f t="shared" ca="1" si="25"/>
        <v>0</v>
      </c>
      <c r="O63" s="66">
        <f t="shared" ca="1" si="25"/>
        <v>0</v>
      </c>
      <c r="P63" s="66">
        <f t="shared" ca="1" si="25"/>
        <v>0</v>
      </c>
      <c r="Q63" s="66">
        <f t="shared" ca="1" si="25"/>
        <v>0</v>
      </c>
      <c r="R63" s="66">
        <f t="shared" ca="1" si="25"/>
        <v>0</v>
      </c>
      <c r="S63" s="66">
        <f t="shared" ca="1" si="25"/>
        <v>0</v>
      </c>
      <c r="T63" s="66">
        <f t="shared" ca="1" si="25"/>
        <v>0</v>
      </c>
      <c r="U63" s="66">
        <f t="shared" ca="1" si="25"/>
        <v>0</v>
      </c>
      <c r="V63" s="66">
        <f t="shared" ca="1" si="25"/>
        <v>0</v>
      </c>
      <c r="W63" s="66">
        <f t="shared" ca="1" si="25"/>
        <v>0</v>
      </c>
      <c r="X63" s="66">
        <f t="shared" ca="1" si="25"/>
        <v>0</v>
      </c>
      <c r="Y63" s="66">
        <f t="shared" ca="1" si="25"/>
        <v>0</v>
      </c>
      <c r="Z63" s="66">
        <f t="shared" ca="1" si="25"/>
        <v>0</v>
      </c>
      <c r="AA63" s="66">
        <f t="shared" ca="1" si="25"/>
        <v>0</v>
      </c>
      <c r="AB63" s="66">
        <f t="shared" ca="1" si="25"/>
        <v>0</v>
      </c>
      <c r="AC63" s="66">
        <f t="shared" ca="1" si="25"/>
        <v>0</v>
      </c>
      <c r="AD63" s="66">
        <f t="shared" ca="1" si="25"/>
        <v>0</v>
      </c>
      <c r="AE63" s="66">
        <f t="shared" ca="1" si="25"/>
        <v>0</v>
      </c>
      <c r="AF63" s="66">
        <f t="shared" ca="1" si="25"/>
        <v>0</v>
      </c>
      <c r="AG63" s="66">
        <f t="shared" ca="1" si="25"/>
        <v>0</v>
      </c>
      <c r="AH63" s="66">
        <f t="shared" ca="1" si="25"/>
        <v>0</v>
      </c>
      <c r="AI63" s="66">
        <f t="shared" ca="1" si="25"/>
        <v>0</v>
      </c>
      <c r="AJ63" s="66">
        <f t="shared" ca="1" si="25"/>
        <v>0</v>
      </c>
    </row>
    <row r="64" spans="2:41" s="3" customFormat="1" ht="12.75" hidden="1">
      <c r="C64" s="69" t="str">
        <f>IF(Kalba="EN",Data2!C84,Data2!B84)</f>
        <v>FA rodiklių kapitalui lėšų srautas (realiąja išraiška)</v>
      </c>
      <c r="D64" s="70"/>
      <c r="E64" s="70"/>
      <c r="F64" s="66">
        <f t="shared" ref="F64:AJ64" ca="1" si="26">SUM(F16,F17)-SUM(F21,F38,F40,F41,F46)+IF(AND(F5&gt;Investiciju_metu_skaicius,F22&gt;0,SUM(F38:F40,F41,F44)&gt;0),MIN(F22,SUM(F38:F40,F41,F44)),0)</f>
        <v>0</v>
      </c>
      <c r="G64" s="66">
        <f t="shared" ca="1" si="26"/>
        <v>0</v>
      </c>
      <c r="H64" s="66">
        <f t="shared" ca="1" si="26"/>
        <v>0</v>
      </c>
      <c r="I64" s="66">
        <f t="shared" ca="1" si="26"/>
        <v>0</v>
      </c>
      <c r="J64" s="66">
        <f t="shared" ca="1" si="26"/>
        <v>0</v>
      </c>
      <c r="K64" s="66">
        <f t="shared" ca="1" si="26"/>
        <v>0</v>
      </c>
      <c r="L64" s="66">
        <f t="shared" ca="1" si="26"/>
        <v>0</v>
      </c>
      <c r="M64" s="66">
        <f t="shared" ca="1" si="26"/>
        <v>0</v>
      </c>
      <c r="N64" s="66">
        <f t="shared" ca="1" si="26"/>
        <v>0</v>
      </c>
      <c r="O64" s="66">
        <f t="shared" ca="1" si="26"/>
        <v>0</v>
      </c>
      <c r="P64" s="66">
        <f t="shared" ca="1" si="26"/>
        <v>0</v>
      </c>
      <c r="Q64" s="66">
        <f t="shared" ca="1" si="26"/>
        <v>0</v>
      </c>
      <c r="R64" s="66">
        <f t="shared" ca="1" si="26"/>
        <v>0</v>
      </c>
      <c r="S64" s="66">
        <f t="shared" ca="1" si="26"/>
        <v>0</v>
      </c>
      <c r="T64" s="66">
        <f t="shared" ca="1" si="26"/>
        <v>0</v>
      </c>
      <c r="U64" s="66">
        <f t="shared" ca="1" si="26"/>
        <v>0</v>
      </c>
      <c r="V64" s="66">
        <f t="shared" ca="1" si="26"/>
        <v>0</v>
      </c>
      <c r="W64" s="66">
        <f t="shared" ca="1" si="26"/>
        <v>0</v>
      </c>
      <c r="X64" s="66">
        <f t="shared" ca="1" si="26"/>
        <v>0</v>
      </c>
      <c r="Y64" s="66">
        <f t="shared" ca="1" si="26"/>
        <v>0</v>
      </c>
      <c r="Z64" s="66">
        <f t="shared" ca="1" si="26"/>
        <v>0</v>
      </c>
      <c r="AA64" s="66">
        <f t="shared" ca="1" si="26"/>
        <v>0</v>
      </c>
      <c r="AB64" s="66">
        <f t="shared" ca="1" si="26"/>
        <v>0</v>
      </c>
      <c r="AC64" s="66">
        <f t="shared" ca="1" si="26"/>
        <v>0</v>
      </c>
      <c r="AD64" s="66">
        <f t="shared" ca="1" si="26"/>
        <v>0</v>
      </c>
      <c r="AE64" s="66">
        <f t="shared" ca="1" si="26"/>
        <v>0</v>
      </c>
      <c r="AF64" s="66">
        <f t="shared" ca="1" si="26"/>
        <v>0</v>
      </c>
      <c r="AG64" s="66">
        <f t="shared" ca="1" si="26"/>
        <v>0</v>
      </c>
      <c r="AH64" s="66">
        <f t="shared" ca="1" si="26"/>
        <v>0</v>
      </c>
      <c r="AI64" s="66">
        <f t="shared" ca="1" si="26"/>
        <v>0</v>
      </c>
      <c r="AJ64" s="66">
        <f t="shared" ca="1" si="26"/>
        <v>0</v>
      </c>
    </row>
    <row r="65" spans="3:36" s="3" customFormat="1" ht="12.75" hidden="1">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hidden="1">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hidden="1">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1: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1:36" s="3" customFormat="1" ht="12.75" hidden="1">
      <c r="C82" s="80" t="str">
        <f>IF(Kalba="EN",Data2!C104,Data2!B104)</f>
        <v>Ekonominis naudos ir išlaidų santykis - ENIS</v>
      </c>
      <c r="D82" s="81"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1:36"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1:36" ht="64.5" thickTop="1">
      <c r="A84" s="439"/>
      <c r="B84" s="436" t="s">
        <v>646</v>
      </c>
      <c r="C84" s="430" t="s">
        <v>656</v>
      </c>
      <c r="D84" s="430" t="s">
        <v>644</v>
      </c>
      <c r="E84" s="440" t="s">
        <v>645</v>
      </c>
      <c r="F84" s="431"/>
    </row>
    <row r="85" spans="1:36">
      <c r="A85" s="439"/>
      <c r="B85" s="437" t="s">
        <v>477</v>
      </c>
      <c r="C85" s="79">
        <v>0</v>
      </c>
      <c r="D85" s="429" t="e">
        <f>Data5!I3</f>
        <v>#DIV/0!</v>
      </c>
      <c r="E85" s="432">
        <f>Data5!J3</f>
        <v>0</v>
      </c>
    </row>
    <row r="86" spans="1:36">
      <c r="A86" s="439"/>
      <c r="B86" s="437" t="s">
        <v>478</v>
      </c>
      <c r="C86" s="488">
        <v>0</v>
      </c>
      <c r="D86" s="429" t="e">
        <f>Data5!I4</f>
        <v>#DIV/0!</v>
      </c>
      <c r="E86" s="433">
        <f>Data5!J4</f>
        <v>0</v>
      </c>
    </row>
    <row r="87" spans="1:36">
      <c r="A87" s="439"/>
      <c r="B87" s="437" t="s">
        <v>484</v>
      </c>
      <c r="C87" s="79">
        <v>0</v>
      </c>
      <c r="D87" s="429" t="e">
        <f>Data5!I5</f>
        <v>#DIV/0!</v>
      </c>
      <c r="E87" s="432">
        <f>Data5!J5</f>
        <v>0</v>
      </c>
    </row>
    <row r="88" spans="1:36" ht="15.75" thickBot="1">
      <c r="A88" s="439"/>
      <c r="B88" s="438" t="s">
        <v>485</v>
      </c>
      <c r="C88" s="489">
        <v>0</v>
      </c>
      <c r="D88" s="434" t="e">
        <f>Data5!I6</f>
        <v>#DIV/0!</v>
      </c>
      <c r="E88" s="435">
        <f>Data5!J6</f>
        <v>0</v>
      </c>
    </row>
    <row r="89" spans="1:36" ht="15" customHeight="1" thickTop="1"/>
  </sheetData>
  <sheetProtection algorithmName="SHA-512" hashValue="D69O93gWdHx9IsSnuVHrfjFj6+zizIQt8BbiK86oAxUfc47le0e5SXi9q9f5nqu73ILVQMR+oJCNyMyK69+lbA==" saltValue="/ySoBPbEn1uea/uVtUPw7Q==" spinCount="100000" sheet="1" objects="1" scenarios="1"/>
  <mergeCells count="3">
    <mergeCell ref="C2:E2"/>
    <mergeCell ref="C3:E3"/>
    <mergeCell ref="C4:E4"/>
  </mergeCells>
  <conditionalFormatting sqref="C4:E4">
    <cfRule type="expression" dxfId="6" priority="1" stopIfTrue="1">
      <formula>LEN($C$4)&gt;0</formula>
    </cfRule>
  </conditionalFormatting>
  <conditionalFormatting sqref="B7:C59">
    <cfRule type="expression" dxfId="5" priority="2" stopIfTrue="1">
      <formula>#REF!=1</formula>
    </cfRule>
  </conditionalFormatting>
  <dataValidations count="1">
    <dataValidation type="decimal" allowBlank="1" showInputMessage="1" showErrorMessage="1" sqref="F45:AJ46 F42:AJ43 F8:AJ16 F18:AJ20 F23:AJ29 F33:AJ33 F49:AJ55 F37:AJ40 F57:AJ59">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7" customWidth="1"/>
    <col min="14" max="14" width="1.42578125" style="27"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5"/>
      <c r="C2" s="702" t="s">
        <v>655</v>
      </c>
      <c r="D2" s="702"/>
      <c r="E2" s="702"/>
      <c r="F2" s="27"/>
      <c r="G2" s="27"/>
      <c r="H2" s="27"/>
      <c r="I2" s="27"/>
      <c r="J2" s="27"/>
      <c r="K2" s="27"/>
      <c r="L2" s="27"/>
      <c r="M2" s="27"/>
      <c r="N2" s="27"/>
    </row>
    <row r="3" spans="2:14" s="11" customFormat="1" ht="26.25" customHeight="1">
      <c r="B3" s="166"/>
      <c r="C3" s="704"/>
      <c r="D3" s="704"/>
      <c r="E3" s="704"/>
      <c r="F3" s="167"/>
      <c r="G3" s="168"/>
      <c r="H3" s="167"/>
      <c r="I3" s="167"/>
      <c r="J3" s="167"/>
      <c r="K3" s="167"/>
      <c r="L3" s="167"/>
      <c r="M3" s="167"/>
      <c r="N3" s="167"/>
    </row>
    <row r="4" spans="2:14" s="3" customFormat="1" ht="7.5" customHeight="1">
      <c r="B4" s="54"/>
      <c r="C4" s="701"/>
      <c r="D4" s="701"/>
      <c r="E4" s="701"/>
      <c r="F4" s="27"/>
      <c r="G4" s="2"/>
      <c r="H4" s="27"/>
      <c r="I4" s="27"/>
      <c r="J4" s="27"/>
      <c r="K4" s="27"/>
      <c r="L4" s="27"/>
      <c r="M4" s="27"/>
      <c r="N4" s="27"/>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jFCGLKXC2bJcM3Szm8/de8ty3v+RJOPOAgJ4x2WApV2tXGFrsRcQXWBOhd0A6ppSRJmd8n5ydmRmPp4UFVynag==" saltValue="/Ch7abjjykyJcWpta2ixRg==" spinCount="100000" sheet="1" objects="1" scenarios="1"/>
  <mergeCells count="3">
    <mergeCell ref="C2:E2"/>
    <mergeCell ref="C3:E3"/>
    <mergeCell ref="C4:E4"/>
  </mergeCells>
  <conditionalFormatting sqref="C4:E4">
    <cfRule type="expression" dxfId="4"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G34" sqref="G34"/>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16384" width="9.140625" style="2"/>
  </cols>
  <sheetData>
    <row r="1" spans="2:36" ht="7.5" customHeight="1"/>
    <row r="2" spans="2:36" s="3" customFormat="1" ht="27.75" customHeight="1">
      <c r="B2" s="165"/>
      <c r="C2" s="703" t="s">
        <v>984</v>
      </c>
      <c r="D2" s="703"/>
      <c r="E2" s="703"/>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36" s="11" customFormat="1" ht="26.25" customHeight="1">
      <c r="B3" s="166"/>
      <c r="C3" s="704"/>
      <c r="D3" s="704"/>
      <c r="E3" s="704"/>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36"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6" s="3" customFormat="1" ht="12.75">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36" s="3" customFormat="1" ht="14.25"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row>
    <row r="7" spans="2:36"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row>
    <row r="8" spans="2:36" s="3" customFormat="1" ht="12.75">
      <c r="B8" s="65" t="s">
        <v>7</v>
      </c>
      <c r="C8" s="484" t="str">
        <f>IF(Kalba="EN",Data2!C33,Data2!B33)</f>
        <v>Žemė</v>
      </c>
      <c r="D8" s="170">
        <f ca="1">F8+NPV(FDN,G8:INDEX(G8:AJ8,PAL))</f>
        <v>0</v>
      </c>
      <c r="E8" s="170">
        <f t="shared" ref="E8:E16" ca="1" si="2">SUMIF($F$5:$AJ$5,"&lt;="&amp;PAL,$F8:$AJ8)</f>
        <v>0</v>
      </c>
      <c r="F8" s="170">
        <f ca="1">'4'!F8+A.0!F8+B.0!F8+C.0!F8+D.0!F8</f>
        <v>0</v>
      </c>
      <c r="G8" s="170">
        <f ca="1">'4'!G8+A.0!G8+B.0!G8+C.0!G8+D.0!G8</f>
        <v>0</v>
      </c>
      <c r="H8" s="170">
        <f ca="1">'4'!H8+A.0!H8+B.0!H8+C.0!H8+D.0!H8</f>
        <v>0</v>
      </c>
      <c r="I8" s="170">
        <f ca="1">'4'!I8+A.0!I8+B.0!I8+C.0!I8+D.0!I8</f>
        <v>0</v>
      </c>
      <c r="J8" s="170">
        <f ca="1">'4'!J8+A.0!J8+B.0!J8+C.0!J8+D.0!J8</f>
        <v>0</v>
      </c>
      <c r="K8" s="170">
        <f ca="1">'4'!K8+A.0!K8+B.0!K8+C.0!K8+D.0!K8</f>
        <v>0</v>
      </c>
      <c r="L8" s="170">
        <f ca="1">'4'!L8+A.0!L8+B.0!L8+C.0!L8+D.0!L8</f>
        <v>0</v>
      </c>
      <c r="M8" s="170">
        <f ca="1">'4'!M8+A.0!M8+B.0!M8+C.0!M8+D.0!M8</f>
        <v>0</v>
      </c>
      <c r="N8" s="170">
        <f ca="1">'4'!N8+A.0!N8+B.0!N8+C.0!N8+D.0!N8</f>
        <v>0</v>
      </c>
      <c r="O8" s="170">
        <f ca="1">'4'!O8+A.0!O8+B.0!O8+C.0!O8+D.0!O8</f>
        <v>0</v>
      </c>
      <c r="P8" s="170">
        <f ca="1">'4'!P8+A.0!P8+B.0!P8+C.0!P8+D.0!P8</f>
        <v>0</v>
      </c>
      <c r="Q8" s="170">
        <f ca="1">'4'!Q8+A.0!Q8+B.0!Q8+C.0!Q8+D.0!Q8</f>
        <v>0</v>
      </c>
      <c r="R8" s="170">
        <f ca="1">'4'!R8+A.0!R8+B.0!R8+C.0!R8+D.0!R8</f>
        <v>0</v>
      </c>
      <c r="S8" s="170">
        <f ca="1">'4'!S8+A.0!S8+B.0!S8+C.0!S8+D.0!S8</f>
        <v>0</v>
      </c>
      <c r="T8" s="170">
        <f ca="1">'4'!T8+A.0!T8+B.0!T8+C.0!T8+D.0!T8</f>
        <v>0</v>
      </c>
      <c r="U8" s="170">
        <f ca="1">'4'!U8+A.0!U8+B.0!U8+C.0!U8+D.0!U8</f>
        <v>0</v>
      </c>
      <c r="V8" s="170">
        <f ca="1">'4'!V8+A.0!V8+B.0!V8+C.0!V8+D.0!V8</f>
        <v>0</v>
      </c>
      <c r="W8" s="170">
        <f ca="1">'4'!W8+A.0!W8+B.0!W8+C.0!W8+D.0!W8</f>
        <v>0</v>
      </c>
      <c r="X8" s="170">
        <f ca="1">'4'!X8+A.0!X8+B.0!X8+C.0!X8+D.0!X8</f>
        <v>0</v>
      </c>
      <c r="Y8" s="170">
        <f ca="1">'4'!Y8+A.0!Y8+B.0!Y8+C.0!Y8+D.0!Y8</f>
        <v>0</v>
      </c>
      <c r="Z8" s="170">
        <f ca="1">'4'!Z8+A.0!Z8+B.0!Z8+C.0!Z8+D.0!Z8</f>
        <v>0</v>
      </c>
      <c r="AA8" s="170">
        <f ca="1">'4'!AA8+A.0!AA8+B.0!AA8+C.0!AA8+D.0!AA8</f>
        <v>0</v>
      </c>
      <c r="AB8" s="170">
        <f ca="1">'4'!AB8+A.0!AB8+B.0!AB8+C.0!AB8+D.0!AB8</f>
        <v>0</v>
      </c>
      <c r="AC8" s="170">
        <f ca="1">'4'!AC8+A.0!AC8+B.0!AC8+C.0!AC8+D.0!AC8</f>
        <v>0</v>
      </c>
      <c r="AD8" s="170">
        <f ca="1">'4'!AD8+A.0!AD8+B.0!AD8+C.0!AD8+D.0!AD8</f>
        <v>0</v>
      </c>
      <c r="AE8" s="170">
        <f ca="1">'4'!AE8+A.0!AE8+B.0!AE8+C.0!AE8+D.0!AE8</f>
        <v>0</v>
      </c>
      <c r="AF8" s="170">
        <f ca="1">'4'!AF8+A.0!AF8+B.0!AF8+C.0!AF8+D.0!AF8</f>
        <v>0</v>
      </c>
      <c r="AG8" s="170">
        <f ca="1">'4'!AG8+A.0!AG8+B.0!AG8+C.0!AG8+D.0!AG8</f>
        <v>0</v>
      </c>
      <c r="AH8" s="170">
        <f ca="1">'4'!AH8+A.0!AH8+B.0!AH8+C.0!AH8+D.0!AH8</f>
        <v>0</v>
      </c>
      <c r="AI8" s="170">
        <f ca="1">'4'!AI8+A.0!AI8+B.0!AI8+C.0!AI8+D.0!AI8</f>
        <v>0</v>
      </c>
      <c r="AJ8" s="170">
        <f ca="1">'4'!AJ8+A.0!AJ8+B.0!AJ8+C.0!AJ8+D.0!AJ8</f>
        <v>0</v>
      </c>
    </row>
    <row r="9" spans="2:36" s="3" customFormat="1" ht="12.75">
      <c r="B9" s="65" t="s">
        <v>9</v>
      </c>
      <c r="C9" s="484" t="str">
        <f>IF(Kalba="EN",Data2!C34,Data2!B34)</f>
        <v>Nekilnojamasis turtas</v>
      </c>
      <c r="D9" s="170">
        <f ca="1">F9+NPV(FDN,G9:INDEX(G9:AJ9,PAL))</f>
        <v>0</v>
      </c>
      <c r="E9" s="170">
        <f t="shared" ca="1" si="2"/>
        <v>0</v>
      </c>
      <c r="F9" s="170">
        <f ca="1">'4'!F9+A.0!F9+B.0!F9+C.0!F9+D.0!F9</f>
        <v>0</v>
      </c>
      <c r="G9" s="170">
        <f ca="1">'4'!G9+A.0!G9+B.0!G9+C.0!G9+D.0!G9</f>
        <v>0</v>
      </c>
      <c r="H9" s="170">
        <f ca="1">'4'!H9+A.0!H9+B.0!H9+C.0!H9+D.0!H9</f>
        <v>0</v>
      </c>
      <c r="I9" s="170">
        <f ca="1">'4'!I9+A.0!I9+B.0!I9+C.0!I9+D.0!I9</f>
        <v>0</v>
      </c>
      <c r="J9" s="170">
        <f ca="1">'4'!J9+A.0!J9+B.0!J9+C.0!J9+D.0!J9</f>
        <v>0</v>
      </c>
      <c r="K9" s="170">
        <f ca="1">'4'!K9+A.0!K9+B.0!K9+C.0!K9+D.0!K9</f>
        <v>0</v>
      </c>
      <c r="L9" s="170">
        <f ca="1">'4'!L9+A.0!L9+B.0!L9+C.0!L9+D.0!L9</f>
        <v>0</v>
      </c>
      <c r="M9" s="170">
        <f ca="1">'4'!M9+A.0!M9+B.0!M9+C.0!M9+D.0!M9</f>
        <v>0</v>
      </c>
      <c r="N9" s="170">
        <f ca="1">'4'!N9+A.0!N9+B.0!N9+C.0!N9+D.0!N9</f>
        <v>0</v>
      </c>
      <c r="O9" s="170">
        <f ca="1">'4'!O9+A.0!O9+B.0!O9+C.0!O9+D.0!O9</f>
        <v>0</v>
      </c>
      <c r="P9" s="170">
        <f ca="1">'4'!P9+A.0!P9+B.0!P9+C.0!P9+D.0!P9</f>
        <v>0</v>
      </c>
      <c r="Q9" s="170">
        <f ca="1">'4'!Q9+A.0!Q9+B.0!Q9+C.0!Q9+D.0!Q9</f>
        <v>0</v>
      </c>
      <c r="R9" s="170">
        <f ca="1">'4'!R9+A.0!R9+B.0!R9+C.0!R9+D.0!R9</f>
        <v>0</v>
      </c>
      <c r="S9" s="170">
        <f ca="1">'4'!S9+A.0!S9+B.0!S9+C.0!S9+D.0!S9</f>
        <v>0</v>
      </c>
      <c r="T9" s="170">
        <f ca="1">'4'!T9+A.0!T9+B.0!T9+C.0!T9+D.0!T9</f>
        <v>0</v>
      </c>
      <c r="U9" s="170">
        <f ca="1">'4'!U9+A.0!U9+B.0!U9+C.0!U9+D.0!U9</f>
        <v>0</v>
      </c>
      <c r="V9" s="170">
        <f ca="1">'4'!V9+A.0!V9+B.0!V9+C.0!V9+D.0!V9</f>
        <v>0</v>
      </c>
      <c r="W9" s="170">
        <f ca="1">'4'!W9+A.0!W9+B.0!W9+C.0!W9+D.0!W9</f>
        <v>0</v>
      </c>
      <c r="X9" s="170">
        <f ca="1">'4'!X9+A.0!X9+B.0!X9+C.0!X9+D.0!X9</f>
        <v>0</v>
      </c>
      <c r="Y9" s="170">
        <f ca="1">'4'!Y9+A.0!Y9+B.0!Y9+C.0!Y9+D.0!Y9</f>
        <v>0</v>
      </c>
      <c r="Z9" s="170">
        <f ca="1">'4'!Z9+A.0!Z9+B.0!Z9+C.0!Z9+D.0!Z9</f>
        <v>0</v>
      </c>
      <c r="AA9" s="170">
        <f ca="1">'4'!AA9+A.0!AA9+B.0!AA9+C.0!AA9+D.0!AA9</f>
        <v>0</v>
      </c>
      <c r="AB9" s="170">
        <f ca="1">'4'!AB9+A.0!AB9+B.0!AB9+C.0!AB9+D.0!AB9</f>
        <v>0</v>
      </c>
      <c r="AC9" s="170">
        <f ca="1">'4'!AC9+A.0!AC9+B.0!AC9+C.0!AC9+D.0!AC9</f>
        <v>0</v>
      </c>
      <c r="AD9" s="170">
        <f ca="1">'4'!AD9+A.0!AD9+B.0!AD9+C.0!AD9+D.0!AD9</f>
        <v>0</v>
      </c>
      <c r="AE9" s="170">
        <f ca="1">'4'!AE9+A.0!AE9+B.0!AE9+C.0!AE9+D.0!AE9</f>
        <v>0</v>
      </c>
      <c r="AF9" s="170">
        <f ca="1">'4'!AF9+A.0!AF9+B.0!AF9+C.0!AF9+D.0!AF9</f>
        <v>0</v>
      </c>
      <c r="AG9" s="170">
        <f ca="1">'4'!AG9+A.0!AG9+B.0!AG9+C.0!AG9+D.0!AG9</f>
        <v>0</v>
      </c>
      <c r="AH9" s="170">
        <f ca="1">'4'!AH9+A.0!AH9+B.0!AH9+C.0!AH9+D.0!AH9</f>
        <v>0</v>
      </c>
      <c r="AI9" s="170">
        <f ca="1">'4'!AI9+A.0!AI9+B.0!AI9+C.0!AI9+D.0!AI9</f>
        <v>0</v>
      </c>
      <c r="AJ9" s="170">
        <f ca="1">'4'!AJ9+A.0!AJ9+B.0!AJ9+C.0!AJ9+D.0!AJ9</f>
        <v>0</v>
      </c>
    </row>
    <row r="10" spans="2:36" s="3" customFormat="1" ht="12.75">
      <c r="B10" s="65" t="s">
        <v>11</v>
      </c>
      <c r="C10" s="484" t="str">
        <f>IF(Kalba="EN",Data2!C35,Data2!B35)</f>
        <v>Statyba, rekonstravimas, kapitalinis remontas ir kiti darbai</v>
      </c>
      <c r="D10" s="170">
        <f ca="1">F10+NPV(FDN,G10:INDEX(G10:AJ10,PAL))</f>
        <v>0</v>
      </c>
      <c r="E10" s="170">
        <f t="shared" ca="1" si="2"/>
        <v>0</v>
      </c>
      <c r="F10" s="170">
        <f ca="1">'4'!F10+A.0!F10+B.0!F10+C.0!F10+D.0!F10</f>
        <v>0</v>
      </c>
      <c r="G10" s="170">
        <f ca="1">'4'!G10+A.0!G10+B.0!G10+C.0!G10+D.0!G10</f>
        <v>0</v>
      </c>
      <c r="H10" s="170">
        <f ca="1">'4'!H10+A.0!H10+B.0!H10+C.0!H10+D.0!H10</f>
        <v>0</v>
      </c>
      <c r="I10" s="170">
        <f ca="1">'4'!I10+A.0!I10+B.0!I10+C.0!I10+D.0!I10</f>
        <v>0</v>
      </c>
      <c r="J10" s="170">
        <f ca="1">'4'!J10+A.0!J10+B.0!J10+C.0!J10+D.0!J10</f>
        <v>0</v>
      </c>
      <c r="K10" s="170">
        <f ca="1">'4'!K10+A.0!K10+B.0!K10+C.0!K10+D.0!K10</f>
        <v>0</v>
      </c>
      <c r="L10" s="170">
        <f ca="1">'4'!L10+A.0!L10+B.0!L10+C.0!L10+D.0!L10</f>
        <v>0</v>
      </c>
      <c r="M10" s="170">
        <f ca="1">'4'!M10+A.0!M10+B.0!M10+C.0!M10+D.0!M10</f>
        <v>0</v>
      </c>
      <c r="N10" s="170">
        <f ca="1">'4'!N10+A.0!N10+B.0!N10+C.0!N10+D.0!N10</f>
        <v>0</v>
      </c>
      <c r="O10" s="170">
        <f ca="1">'4'!O10+A.0!O10+B.0!O10+C.0!O10+D.0!O10</f>
        <v>0</v>
      </c>
      <c r="P10" s="170">
        <f ca="1">'4'!P10+A.0!P10+B.0!P10+C.0!P10+D.0!P10</f>
        <v>0</v>
      </c>
      <c r="Q10" s="170">
        <f ca="1">'4'!Q10+A.0!Q10+B.0!Q10+C.0!Q10+D.0!Q10</f>
        <v>0</v>
      </c>
      <c r="R10" s="170">
        <f ca="1">'4'!R10+A.0!R10+B.0!R10+C.0!R10+D.0!R10</f>
        <v>0</v>
      </c>
      <c r="S10" s="170">
        <f ca="1">'4'!S10+A.0!S10+B.0!S10+C.0!S10+D.0!S10</f>
        <v>0</v>
      </c>
      <c r="T10" s="170">
        <f ca="1">'4'!T10+A.0!T10+B.0!T10+C.0!T10+D.0!T10</f>
        <v>0</v>
      </c>
      <c r="U10" s="170">
        <f ca="1">'4'!U10+A.0!U10+B.0!U10+C.0!U10+D.0!U10</f>
        <v>0</v>
      </c>
      <c r="V10" s="170">
        <f ca="1">'4'!V10+A.0!V10+B.0!V10+C.0!V10+D.0!V10</f>
        <v>0</v>
      </c>
      <c r="W10" s="170">
        <f ca="1">'4'!W10+A.0!W10+B.0!W10+C.0!W10+D.0!W10</f>
        <v>0</v>
      </c>
      <c r="X10" s="170">
        <f ca="1">'4'!X10+A.0!X10+B.0!X10+C.0!X10+D.0!X10</f>
        <v>0</v>
      </c>
      <c r="Y10" s="170">
        <f ca="1">'4'!Y10+A.0!Y10+B.0!Y10+C.0!Y10+D.0!Y10</f>
        <v>0</v>
      </c>
      <c r="Z10" s="170">
        <f ca="1">'4'!Z10+A.0!Z10+B.0!Z10+C.0!Z10+D.0!Z10</f>
        <v>0</v>
      </c>
      <c r="AA10" s="170">
        <f ca="1">'4'!AA10+A.0!AA10+B.0!AA10+C.0!AA10+D.0!AA10</f>
        <v>0</v>
      </c>
      <c r="AB10" s="170">
        <f ca="1">'4'!AB10+A.0!AB10+B.0!AB10+C.0!AB10+D.0!AB10</f>
        <v>0</v>
      </c>
      <c r="AC10" s="170">
        <f ca="1">'4'!AC10+A.0!AC10+B.0!AC10+C.0!AC10+D.0!AC10</f>
        <v>0</v>
      </c>
      <c r="AD10" s="170">
        <f ca="1">'4'!AD10+A.0!AD10+B.0!AD10+C.0!AD10+D.0!AD10</f>
        <v>0</v>
      </c>
      <c r="AE10" s="170">
        <f ca="1">'4'!AE10+A.0!AE10+B.0!AE10+C.0!AE10+D.0!AE10</f>
        <v>0</v>
      </c>
      <c r="AF10" s="170">
        <f ca="1">'4'!AF10+A.0!AF10+B.0!AF10+C.0!AF10+D.0!AF10</f>
        <v>0</v>
      </c>
      <c r="AG10" s="170">
        <f ca="1">'4'!AG10+A.0!AG10+B.0!AG10+C.0!AG10+D.0!AG10</f>
        <v>0</v>
      </c>
      <c r="AH10" s="170">
        <f ca="1">'4'!AH10+A.0!AH10+B.0!AH10+C.0!AH10+D.0!AH10</f>
        <v>0</v>
      </c>
      <c r="AI10" s="170">
        <f ca="1">'4'!AI10+A.0!AI10+B.0!AI10+C.0!AI10+D.0!AI10</f>
        <v>0</v>
      </c>
      <c r="AJ10" s="170">
        <f ca="1">'4'!AJ10+A.0!AJ10+B.0!AJ10+C.0!AJ10+D.0!AJ10</f>
        <v>0</v>
      </c>
    </row>
    <row r="11" spans="2:36" s="3" customFormat="1" ht="12.75">
      <c r="B11" s="65" t="s">
        <v>13</v>
      </c>
      <c r="C11" s="484" t="str">
        <f>IF(Kalba="EN",Data2!C36,Data2!B36)</f>
        <v>Įranga, įrenginiai ir kitas ilgalaikis turtas</v>
      </c>
      <c r="D11" s="170">
        <f ca="1">F11+NPV(FDN,G11:INDEX(G11:AJ11,PAL))</f>
        <v>0</v>
      </c>
      <c r="E11" s="170">
        <f t="shared" ca="1" si="2"/>
        <v>0</v>
      </c>
      <c r="F11" s="170">
        <f ca="1">'4'!F11+A.0!F11+B.0!F11+C.0!F11+D.0!F11</f>
        <v>0</v>
      </c>
      <c r="G11" s="170">
        <f ca="1">'4'!G11+A.0!G11+B.0!G11+C.0!G11+D.0!G11</f>
        <v>0</v>
      </c>
      <c r="H11" s="170">
        <f ca="1">'4'!H11+A.0!H11+B.0!H11+C.0!H11+D.0!H11</f>
        <v>0</v>
      </c>
      <c r="I11" s="170">
        <f ca="1">'4'!I11+A.0!I11+B.0!I11+C.0!I11+D.0!I11</f>
        <v>0</v>
      </c>
      <c r="J11" s="170">
        <f ca="1">'4'!J11+A.0!J11+B.0!J11+C.0!J11+D.0!J11</f>
        <v>0</v>
      </c>
      <c r="K11" s="170">
        <f ca="1">'4'!K11+A.0!K11+B.0!K11+C.0!K11+D.0!K11</f>
        <v>0</v>
      </c>
      <c r="L11" s="170">
        <f ca="1">'4'!L11+A.0!L11+B.0!L11+C.0!L11+D.0!L11</f>
        <v>0</v>
      </c>
      <c r="M11" s="170">
        <f ca="1">'4'!M11+A.0!M11+B.0!M11+C.0!M11+D.0!M11</f>
        <v>0</v>
      </c>
      <c r="N11" s="170">
        <f ca="1">'4'!N11+A.0!N11+B.0!N11+C.0!N11+D.0!N11</f>
        <v>0</v>
      </c>
      <c r="O11" s="170">
        <f ca="1">'4'!O11+A.0!O11+B.0!O11+C.0!O11+D.0!O11</f>
        <v>0</v>
      </c>
      <c r="P11" s="170">
        <f ca="1">'4'!P11+A.0!P11+B.0!P11+C.0!P11+D.0!P11</f>
        <v>0</v>
      </c>
      <c r="Q11" s="170">
        <f ca="1">'4'!Q11+A.0!Q11+B.0!Q11+C.0!Q11+D.0!Q11</f>
        <v>0</v>
      </c>
      <c r="R11" s="170">
        <f ca="1">'4'!R11+A.0!R11+B.0!R11+C.0!R11+D.0!R11</f>
        <v>0</v>
      </c>
      <c r="S11" s="170">
        <f ca="1">'4'!S11+A.0!S11+B.0!S11+C.0!S11+D.0!S11</f>
        <v>0</v>
      </c>
      <c r="T11" s="170">
        <f ca="1">'4'!T11+A.0!T11+B.0!T11+C.0!T11+D.0!T11</f>
        <v>0</v>
      </c>
      <c r="U11" s="170">
        <f ca="1">'4'!U11+A.0!U11+B.0!U11+C.0!U11+D.0!U11</f>
        <v>0</v>
      </c>
      <c r="V11" s="170">
        <f ca="1">'4'!V11+A.0!V11+B.0!V11+C.0!V11+D.0!V11</f>
        <v>0</v>
      </c>
      <c r="W11" s="170">
        <f ca="1">'4'!W11+A.0!W11+B.0!W11+C.0!W11+D.0!W11</f>
        <v>0</v>
      </c>
      <c r="X11" s="170">
        <f ca="1">'4'!X11+A.0!X11+B.0!X11+C.0!X11+D.0!X11</f>
        <v>0</v>
      </c>
      <c r="Y11" s="170">
        <f ca="1">'4'!Y11+A.0!Y11+B.0!Y11+C.0!Y11+D.0!Y11</f>
        <v>0</v>
      </c>
      <c r="Z11" s="170">
        <f ca="1">'4'!Z11+A.0!Z11+B.0!Z11+C.0!Z11+D.0!Z11</f>
        <v>0</v>
      </c>
      <c r="AA11" s="170">
        <f ca="1">'4'!AA11+A.0!AA11+B.0!AA11+C.0!AA11+D.0!AA11</f>
        <v>0</v>
      </c>
      <c r="AB11" s="170">
        <f ca="1">'4'!AB11+A.0!AB11+B.0!AB11+C.0!AB11+D.0!AB11</f>
        <v>0</v>
      </c>
      <c r="AC11" s="170">
        <f ca="1">'4'!AC11+A.0!AC11+B.0!AC11+C.0!AC11+D.0!AC11</f>
        <v>0</v>
      </c>
      <c r="AD11" s="170">
        <f ca="1">'4'!AD11+A.0!AD11+B.0!AD11+C.0!AD11+D.0!AD11</f>
        <v>0</v>
      </c>
      <c r="AE11" s="170">
        <f ca="1">'4'!AE11+A.0!AE11+B.0!AE11+C.0!AE11+D.0!AE11</f>
        <v>0</v>
      </c>
      <c r="AF11" s="170">
        <f ca="1">'4'!AF11+A.0!AF11+B.0!AF11+C.0!AF11+D.0!AF11</f>
        <v>0</v>
      </c>
      <c r="AG11" s="170">
        <f ca="1">'4'!AG11+A.0!AG11+B.0!AG11+C.0!AG11+D.0!AG11</f>
        <v>0</v>
      </c>
      <c r="AH11" s="170">
        <f ca="1">'4'!AH11+A.0!AH11+B.0!AH11+C.0!AH11+D.0!AH11</f>
        <v>0</v>
      </c>
      <c r="AI11" s="170">
        <f ca="1">'4'!AI11+A.0!AI11+B.0!AI11+C.0!AI11+D.0!AI11</f>
        <v>0</v>
      </c>
      <c r="AJ11" s="170">
        <f ca="1">'4'!AJ11+A.0!AJ11+B.0!AJ11+C.0!AJ11+D.0!AJ11</f>
        <v>0</v>
      </c>
    </row>
    <row r="12" spans="2:36"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'4'!F12+A.0!F12+B.0!F12+C.0!F12+D.0!F12</f>
        <v>0</v>
      </c>
      <c r="G12" s="170">
        <f ca="1">'4'!G12+A.0!G12+B.0!G12+C.0!G12+D.0!G12</f>
        <v>0</v>
      </c>
      <c r="H12" s="170">
        <f ca="1">'4'!H12+A.0!H12+B.0!H12+C.0!H12+D.0!H12</f>
        <v>0</v>
      </c>
      <c r="I12" s="170">
        <f ca="1">'4'!I12+A.0!I12+B.0!I12+C.0!I12+D.0!I12</f>
        <v>0</v>
      </c>
      <c r="J12" s="170">
        <f ca="1">'4'!J12+A.0!J12+B.0!J12+C.0!J12+D.0!J12</f>
        <v>0</v>
      </c>
      <c r="K12" s="170">
        <f ca="1">'4'!K12+A.0!K12+B.0!K12+C.0!K12+D.0!K12</f>
        <v>0</v>
      </c>
      <c r="L12" s="170">
        <f ca="1">'4'!L12+A.0!L12+B.0!L12+C.0!L12+D.0!L12</f>
        <v>0</v>
      </c>
      <c r="M12" s="170">
        <f ca="1">'4'!M12+A.0!M12+B.0!M12+C.0!M12+D.0!M12</f>
        <v>0</v>
      </c>
      <c r="N12" s="170">
        <f ca="1">'4'!N12+A.0!N12+B.0!N12+C.0!N12+D.0!N12</f>
        <v>0</v>
      </c>
      <c r="O12" s="170">
        <f ca="1">'4'!O12+A.0!O12+B.0!O12+C.0!O12+D.0!O12</f>
        <v>0</v>
      </c>
      <c r="P12" s="170">
        <f ca="1">'4'!P12+A.0!P12+B.0!P12+C.0!P12+D.0!P12</f>
        <v>0</v>
      </c>
      <c r="Q12" s="170">
        <f ca="1">'4'!Q12+A.0!Q12+B.0!Q12+C.0!Q12+D.0!Q12</f>
        <v>0</v>
      </c>
      <c r="R12" s="170">
        <f ca="1">'4'!R12+A.0!R12+B.0!R12+C.0!R12+D.0!R12</f>
        <v>0</v>
      </c>
      <c r="S12" s="170">
        <f ca="1">'4'!S12+A.0!S12+B.0!S12+C.0!S12+D.0!S12</f>
        <v>0</v>
      </c>
      <c r="T12" s="170">
        <f ca="1">'4'!T12+A.0!T12+B.0!T12+C.0!T12+D.0!T12</f>
        <v>0</v>
      </c>
      <c r="U12" s="170">
        <f ca="1">'4'!U12+A.0!U12+B.0!U12+C.0!U12+D.0!U12</f>
        <v>0</v>
      </c>
      <c r="V12" s="170">
        <f ca="1">'4'!V12+A.0!V12+B.0!V12+C.0!V12+D.0!V12</f>
        <v>0</v>
      </c>
      <c r="W12" s="170">
        <f ca="1">'4'!W12+A.0!W12+B.0!W12+C.0!W12+D.0!W12</f>
        <v>0</v>
      </c>
      <c r="X12" s="170">
        <f ca="1">'4'!X12+A.0!X12+B.0!X12+C.0!X12+D.0!X12</f>
        <v>0</v>
      </c>
      <c r="Y12" s="170">
        <f ca="1">'4'!Y12+A.0!Y12+B.0!Y12+C.0!Y12+D.0!Y12</f>
        <v>0</v>
      </c>
      <c r="Z12" s="170">
        <f ca="1">'4'!Z12+A.0!Z12+B.0!Z12+C.0!Z12+D.0!Z12</f>
        <v>0</v>
      </c>
      <c r="AA12" s="170">
        <f ca="1">'4'!AA12+A.0!AA12+B.0!AA12+C.0!AA12+D.0!AA12</f>
        <v>0</v>
      </c>
      <c r="AB12" s="170">
        <f ca="1">'4'!AB12+A.0!AB12+B.0!AB12+C.0!AB12+D.0!AB12</f>
        <v>0</v>
      </c>
      <c r="AC12" s="170">
        <f ca="1">'4'!AC12+A.0!AC12+B.0!AC12+C.0!AC12+D.0!AC12</f>
        <v>0</v>
      </c>
      <c r="AD12" s="170">
        <f ca="1">'4'!AD12+A.0!AD12+B.0!AD12+C.0!AD12+D.0!AD12</f>
        <v>0</v>
      </c>
      <c r="AE12" s="170">
        <f ca="1">'4'!AE12+A.0!AE12+B.0!AE12+C.0!AE12+D.0!AE12</f>
        <v>0</v>
      </c>
      <c r="AF12" s="170">
        <f ca="1">'4'!AF12+A.0!AF12+B.0!AF12+C.0!AF12+D.0!AF12</f>
        <v>0</v>
      </c>
      <c r="AG12" s="170">
        <f ca="1">'4'!AG12+A.0!AG12+B.0!AG12+C.0!AG12+D.0!AG12</f>
        <v>0</v>
      </c>
      <c r="AH12" s="170">
        <f ca="1">'4'!AH12+A.0!AH12+B.0!AH12+C.0!AH12+D.0!AH12</f>
        <v>0</v>
      </c>
      <c r="AI12" s="170">
        <f ca="1">'4'!AI12+A.0!AI12+B.0!AI12+C.0!AI12+D.0!AI12</f>
        <v>0</v>
      </c>
      <c r="AJ12" s="170">
        <f ca="1">'4'!AJ12+A.0!AJ12+B.0!AJ12+C.0!AJ12+D.0!AJ12</f>
        <v>0</v>
      </c>
    </row>
    <row r="13" spans="2:36" s="3" customFormat="1" ht="12.75">
      <c r="B13" s="65" t="s">
        <v>16</v>
      </c>
      <c r="C13" s="484" t="str">
        <f>IF(Kalba="EN",Data2!C38,Data2!B38)</f>
        <v>Projekto administravimas ir vykdymas</v>
      </c>
      <c r="D13" s="170">
        <f ca="1">F13+NPV(FDN,G13:INDEX(G13:AJ13,PAL))</f>
        <v>0</v>
      </c>
      <c r="E13" s="170">
        <f t="shared" ca="1" si="2"/>
        <v>0</v>
      </c>
      <c r="F13" s="170">
        <f ca="1">'4'!F13+A.0!F13+B.0!F13+C.0!F13+D.0!F13</f>
        <v>0</v>
      </c>
      <c r="G13" s="170">
        <f ca="1">'4'!G13+A.0!G13+B.0!G13+C.0!G13+D.0!G13</f>
        <v>0</v>
      </c>
      <c r="H13" s="170">
        <f ca="1">'4'!H13+A.0!H13+B.0!H13+C.0!H13+D.0!H13</f>
        <v>0</v>
      </c>
      <c r="I13" s="170">
        <f ca="1">'4'!I13+A.0!I13+B.0!I13+C.0!I13+D.0!I13</f>
        <v>0</v>
      </c>
      <c r="J13" s="170">
        <f ca="1">'4'!J13+A.0!J13+B.0!J13+C.0!J13+D.0!J13</f>
        <v>0</v>
      </c>
      <c r="K13" s="170">
        <f ca="1">'4'!K13+A.0!K13+B.0!K13+C.0!K13+D.0!K13</f>
        <v>0</v>
      </c>
      <c r="L13" s="170">
        <f ca="1">'4'!L13+A.0!L13+B.0!L13+C.0!L13+D.0!L13</f>
        <v>0</v>
      </c>
      <c r="M13" s="170">
        <f ca="1">'4'!M13+A.0!M13+B.0!M13+C.0!M13+D.0!M13</f>
        <v>0</v>
      </c>
      <c r="N13" s="170">
        <f ca="1">'4'!N13+A.0!N13+B.0!N13+C.0!N13+D.0!N13</f>
        <v>0</v>
      </c>
      <c r="O13" s="170">
        <f ca="1">'4'!O13+A.0!O13+B.0!O13+C.0!O13+D.0!O13</f>
        <v>0</v>
      </c>
      <c r="P13" s="170">
        <f ca="1">'4'!P13+A.0!P13+B.0!P13+C.0!P13+D.0!P13</f>
        <v>0</v>
      </c>
      <c r="Q13" s="170">
        <f ca="1">'4'!Q13+A.0!Q13+B.0!Q13+C.0!Q13+D.0!Q13</f>
        <v>0</v>
      </c>
      <c r="R13" s="170">
        <f ca="1">'4'!R13+A.0!R13+B.0!R13+C.0!R13+D.0!R13</f>
        <v>0</v>
      </c>
      <c r="S13" s="170">
        <f ca="1">'4'!S13+A.0!S13+B.0!S13+C.0!S13+D.0!S13</f>
        <v>0</v>
      </c>
      <c r="T13" s="170">
        <f ca="1">'4'!T13+A.0!T13+B.0!T13+C.0!T13+D.0!T13</f>
        <v>0</v>
      </c>
      <c r="U13" s="170">
        <f ca="1">'4'!U13+A.0!U13+B.0!U13+C.0!U13+D.0!U13</f>
        <v>0</v>
      </c>
      <c r="V13" s="170">
        <f ca="1">'4'!V13+A.0!V13+B.0!V13+C.0!V13+D.0!V13</f>
        <v>0</v>
      </c>
      <c r="W13" s="170">
        <f ca="1">'4'!W13+A.0!W13+B.0!W13+C.0!W13+D.0!W13</f>
        <v>0</v>
      </c>
      <c r="X13" s="170">
        <f ca="1">'4'!X13+A.0!X13+B.0!X13+C.0!X13+D.0!X13</f>
        <v>0</v>
      </c>
      <c r="Y13" s="170">
        <f ca="1">'4'!Y13+A.0!Y13+B.0!Y13+C.0!Y13+D.0!Y13</f>
        <v>0</v>
      </c>
      <c r="Z13" s="170">
        <f ca="1">'4'!Z13+A.0!Z13+B.0!Z13+C.0!Z13+D.0!Z13</f>
        <v>0</v>
      </c>
      <c r="AA13" s="170">
        <f ca="1">'4'!AA13+A.0!AA13+B.0!AA13+C.0!AA13+D.0!AA13</f>
        <v>0</v>
      </c>
      <c r="AB13" s="170">
        <f ca="1">'4'!AB13+A.0!AB13+B.0!AB13+C.0!AB13+D.0!AB13</f>
        <v>0</v>
      </c>
      <c r="AC13" s="170">
        <f ca="1">'4'!AC13+A.0!AC13+B.0!AC13+C.0!AC13+D.0!AC13</f>
        <v>0</v>
      </c>
      <c r="AD13" s="170">
        <f ca="1">'4'!AD13+A.0!AD13+B.0!AD13+C.0!AD13+D.0!AD13</f>
        <v>0</v>
      </c>
      <c r="AE13" s="170">
        <f ca="1">'4'!AE13+A.0!AE13+B.0!AE13+C.0!AE13+D.0!AE13</f>
        <v>0</v>
      </c>
      <c r="AF13" s="170">
        <f ca="1">'4'!AF13+A.0!AF13+B.0!AF13+C.0!AF13+D.0!AF13</f>
        <v>0</v>
      </c>
      <c r="AG13" s="170">
        <f ca="1">'4'!AG13+A.0!AG13+B.0!AG13+C.0!AG13+D.0!AG13</f>
        <v>0</v>
      </c>
      <c r="AH13" s="170">
        <f ca="1">'4'!AH13+A.0!AH13+B.0!AH13+C.0!AH13+D.0!AH13</f>
        <v>0</v>
      </c>
      <c r="AI13" s="170">
        <f ca="1">'4'!AI13+A.0!AI13+B.0!AI13+C.0!AI13+D.0!AI13</f>
        <v>0</v>
      </c>
      <c r="AJ13" s="170">
        <f ca="1">'4'!AJ13+A.0!AJ13+B.0!AJ13+C.0!AJ13+D.0!AJ13</f>
        <v>0</v>
      </c>
    </row>
    <row r="14" spans="2:36" s="3" customFormat="1" ht="12.75">
      <c r="B14" s="65" t="s">
        <v>18</v>
      </c>
      <c r="C14" s="484" t="str">
        <f>IF(Kalba="EN",Data2!C39,Data2!B39)</f>
        <v>Kitos paslaugos ir išlaidos</v>
      </c>
      <c r="D14" s="170">
        <f ca="1">F14+NPV(FDN,G14:INDEX(G14:AJ14,PAL))</f>
        <v>0</v>
      </c>
      <c r="E14" s="170">
        <f t="shared" ca="1" si="2"/>
        <v>0</v>
      </c>
      <c r="F14" s="170">
        <f ca="1">'4'!F14+A.0!F14+B.0!F14+C.0!F14+D.0!F14</f>
        <v>0</v>
      </c>
      <c r="G14" s="170">
        <f ca="1">'4'!G14+A.0!G14+B.0!G14+C.0!G14+D.0!G14</f>
        <v>0</v>
      </c>
      <c r="H14" s="170">
        <f ca="1">'4'!H14+A.0!H14+B.0!H14+C.0!H14+D.0!H14</f>
        <v>0</v>
      </c>
      <c r="I14" s="170">
        <f ca="1">'4'!I14+A.0!I14+B.0!I14+C.0!I14+D.0!I14</f>
        <v>0</v>
      </c>
      <c r="J14" s="170">
        <f ca="1">'4'!J14+A.0!J14+B.0!J14+C.0!J14+D.0!J14</f>
        <v>0</v>
      </c>
      <c r="K14" s="170">
        <f ca="1">'4'!K14+A.0!K14+B.0!K14+C.0!K14+D.0!K14</f>
        <v>0</v>
      </c>
      <c r="L14" s="170">
        <f ca="1">'4'!L14+A.0!L14+B.0!L14+C.0!L14+D.0!L14</f>
        <v>0</v>
      </c>
      <c r="M14" s="170">
        <f ca="1">'4'!M14+A.0!M14+B.0!M14+C.0!M14+D.0!M14</f>
        <v>0</v>
      </c>
      <c r="N14" s="170">
        <f ca="1">'4'!N14+A.0!N14+B.0!N14+C.0!N14+D.0!N14</f>
        <v>0</v>
      </c>
      <c r="O14" s="170">
        <f ca="1">'4'!O14+A.0!O14+B.0!O14+C.0!O14+D.0!O14</f>
        <v>0</v>
      </c>
      <c r="P14" s="170">
        <f ca="1">'4'!P14+A.0!P14+B.0!P14+C.0!P14+D.0!P14</f>
        <v>0</v>
      </c>
      <c r="Q14" s="170">
        <f ca="1">'4'!Q14+A.0!Q14+B.0!Q14+C.0!Q14+D.0!Q14</f>
        <v>0</v>
      </c>
      <c r="R14" s="170">
        <f ca="1">'4'!R14+A.0!R14+B.0!R14+C.0!R14+D.0!R14</f>
        <v>0</v>
      </c>
      <c r="S14" s="170">
        <f ca="1">'4'!S14+A.0!S14+B.0!S14+C.0!S14+D.0!S14</f>
        <v>0</v>
      </c>
      <c r="T14" s="170">
        <f ca="1">'4'!T14+A.0!T14+B.0!T14+C.0!T14+D.0!T14</f>
        <v>0</v>
      </c>
      <c r="U14" s="170">
        <f ca="1">'4'!U14+A.0!U14+B.0!U14+C.0!U14+D.0!U14</f>
        <v>0</v>
      </c>
      <c r="V14" s="170">
        <f ca="1">'4'!V14+A.0!V14+B.0!V14+C.0!V14+D.0!V14</f>
        <v>0</v>
      </c>
      <c r="W14" s="170">
        <f ca="1">'4'!W14+A.0!W14+B.0!W14+C.0!W14+D.0!W14</f>
        <v>0</v>
      </c>
      <c r="X14" s="170">
        <f ca="1">'4'!X14+A.0!X14+B.0!X14+C.0!X14+D.0!X14</f>
        <v>0</v>
      </c>
      <c r="Y14" s="170">
        <f ca="1">'4'!Y14+A.0!Y14+B.0!Y14+C.0!Y14+D.0!Y14</f>
        <v>0</v>
      </c>
      <c r="Z14" s="170">
        <f ca="1">'4'!Z14+A.0!Z14+B.0!Z14+C.0!Z14+D.0!Z14</f>
        <v>0</v>
      </c>
      <c r="AA14" s="170">
        <f ca="1">'4'!AA14+A.0!AA14+B.0!AA14+C.0!AA14+D.0!AA14</f>
        <v>0</v>
      </c>
      <c r="AB14" s="170">
        <f ca="1">'4'!AB14+A.0!AB14+B.0!AB14+C.0!AB14+D.0!AB14</f>
        <v>0</v>
      </c>
      <c r="AC14" s="170">
        <f ca="1">'4'!AC14+A.0!AC14+B.0!AC14+C.0!AC14+D.0!AC14</f>
        <v>0</v>
      </c>
      <c r="AD14" s="170">
        <f ca="1">'4'!AD14+A.0!AD14+B.0!AD14+C.0!AD14+D.0!AD14</f>
        <v>0</v>
      </c>
      <c r="AE14" s="170">
        <f ca="1">'4'!AE14+A.0!AE14+B.0!AE14+C.0!AE14+D.0!AE14</f>
        <v>0</v>
      </c>
      <c r="AF14" s="170">
        <f ca="1">'4'!AF14+A.0!AF14+B.0!AF14+C.0!AF14+D.0!AF14</f>
        <v>0</v>
      </c>
      <c r="AG14" s="170">
        <f ca="1">'4'!AG14+A.0!AG14+B.0!AG14+C.0!AG14+D.0!AG14</f>
        <v>0</v>
      </c>
      <c r="AH14" s="170">
        <f ca="1">'4'!AH14+A.0!AH14+B.0!AH14+C.0!AH14+D.0!AH14</f>
        <v>0</v>
      </c>
      <c r="AI14" s="170">
        <f ca="1">'4'!AI14+A.0!AI14+B.0!AI14+C.0!AI14+D.0!AI14</f>
        <v>0</v>
      </c>
      <c r="AJ14" s="170">
        <f ca="1">'4'!AJ14+A.0!AJ14+B.0!AJ14+C.0!AJ14+D.0!AJ14</f>
        <v>0</v>
      </c>
    </row>
    <row r="15" spans="2:36" s="3" customFormat="1" ht="12.75">
      <c r="B15" s="65" t="s">
        <v>301</v>
      </c>
      <c r="C15" s="484" t="str">
        <f>IF(Kalba="EN",Data2!C40,Data2!B40)</f>
        <v>Reinvesticijos </v>
      </c>
      <c r="D15" s="170">
        <f ca="1">F15+NPV(FDN,G15:INDEX(G15:AJ15,PAL))</f>
        <v>0</v>
      </c>
      <c r="E15" s="170">
        <f t="shared" ca="1" si="2"/>
        <v>0</v>
      </c>
      <c r="F15" s="170">
        <f ca="1">'4'!F15+A.0!F15+B.0!F15+C.0!F15+D.0!F15</f>
        <v>0</v>
      </c>
      <c r="G15" s="170">
        <f ca="1">'4'!G15+A.0!G15+B.0!G15+C.0!G15+D.0!G15</f>
        <v>0</v>
      </c>
      <c r="H15" s="170">
        <f ca="1">'4'!H15+A.0!H15+B.0!H15+C.0!H15+D.0!H15</f>
        <v>0</v>
      </c>
      <c r="I15" s="170">
        <f ca="1">'4'!I15+A.0!I15+B.0!I15+C.0!I15+D.0!I15</f>
        <v>0</v>
      </c>
      <c r="J15" s="170">
        <f ca="1">'4'!J15+A.0!J15+B.0!J15+C.0!J15+D.0!J15</f>
        <v>0</v>
      </c>
      <c r="K15" s="170">
        <f ca="1">'4'!K15+A.0!K15+B.0!K15+C.0!K15+D.0!K15</f>
        <v>0</v>
      </c>
      <c r="L15" s="170">
        <f ca="1">'4'!L15+A.0!L15+B.0!L15+C.0!L15+D.0!L15</f>
        <v>0</v>
      </c>
      <c r="M15" s="170">
        <f ca="1">'4'!M15+A.0!M15+B.0!M15+C.0!M15+D.0!M15</f>
        <v>0</v>
      </c>
      <c r="N15" s="170">
        <f ca="1">'4'!N15+A.0!N15+B.0!N15+C.0!N15+D.0!N15</f>
        <v>0</v>
      </c>
      <c r="O15" s="170">
        <f ca="1">'4'!O15+A.0!O15+B.0!O15+C.0!O15+D.0!O15</f>
        <v>0</v>
      </c>
      <c r="P15" s="170">
        <f ca="1">'4'!P15+A.0!P15+B.0!P15+C.0!P15+D.0!P15</f>
        <v>0</v>
      </c>
      <c r="Q15" s="170">
        <f ca="1">'4'!Q15+A.0!Q15+B.0!Q15+C.0!Q15+D.0!Q15</f>
        <v>0</v>
      </c>
      <c r="R15" s="170">
        <f ca="1">'4'!R15+A.0!R15+B.0!R15+C.0!R15+D.0!R15</f>
        <v>0</v>
      </c>
      <c r="S15" s="170">
        <f ca="1">'4'!S15+A.0!S15+B.0!S15+C.0!S15+D.0!S15</f>
        <v>0</v>
      </c>
      <c r="T15" s="170">
        <f ca="1">'4'!T15+A.0!T15+B.0!T15+C.0!T15+D.0!T15</f>
        <v>0</v>
      </c>
      <c r="U15" s="170">
        <f ca="1">'4'!U15+A.0!U15+B.0!U15+C.0!U15+D.0!U15</f>
        <v>0</v>
      </c>
      <c r="V15" s="170">
        <f ca="1">'4'!V15+A.0!V15+B.0!V15+C.0!V15+D.0!V15</f>
        <v>0</v>
      </c>
      <c r="W15" s="170">
        <f ca="1">'4'!W15+A.0!W15+B.0!W15+C.0!W15+D.0!W15</f>
        <v>0</v>
      </c>
      <c r="X15" s="170">
        <f ca="1">'4'!X15+A.0!X15+B.0!X15+C.0!X15+D.0!X15</f>
        <v>0</v>
      </c>
      <c r="Y15" s="170">
        <f ca="1">'4'!Y15+A.0!Y15+B.0!Y15+C.0!Y15+D.0!Y15</f>
        <v>0</v>
      </c>
      <c r="Z15" s="170">
        <f ca="1">'4'!Z15+A.0!Z15+B.0!Z15+C.0!Z15+D.0!Z15</f>
        <v>0</v>
      </c>
      <c r="AA15" s="170">
        <f ca="1">'4'!AA15+A.0!AA15+B.0!AA15+C.0!AA15+D.0!AA15</f>
        <v>0</v>
      </c>
      <c r="AB15" s="170">
        <f ca="1">'4'!AB15+A.0!AB15+B.0!AB15+C.0!AB15+D.0!AB15</f>
        <v>0</v>
      </c>
      <c r="AC15" s="170">
        <f ca="1">'4'!AC15+A.0!AC15+B.0!AC15+C.0!AC15+D.0!AC15</f>
        <v>0</v>
      </c>
      <c r="AD15" s="170">
        <f ca="1">'4'!AD15+A.0!AD15+B.0!AD15+C.0!AD15+D.0!AD15</f>
        <v>0</v>
      </c>
      <c r="AE15" s="170">
        <f ca="1">'4'!AE15+A.0!AE15+B.0!AE15+C.0!AE15+D.0!AE15</f>
        <v>0</v>
      </c>
      <c r="AF15" s="170">
        <f ca="1">'4'!AF15+A.0!AF15+B.0!AF15+C.0!AF15+D.0!AF15</f>
        <v>0</v>
      </c>
      <c r="AG15" s="170">
        <f ca="1">'4'!AG15+A.0!AG15+B.0!AG15+C.0!AG15+D.0!AG15</f>
        <v>0</v>
      </c>
      <c r="AH15" s="170">
        <f ca="1">'4'!AH15+A.0!AH15+B.0!AH15+C.0!AH15+D.0!AH15</f>
        <v>0</v>
      </c>
      <c r="AI15" s="170">
        <f ca="1">'4'!AI15+A.0!AI15+B.0!AI15+C.0!AI15+D.0!AI15</f>
        <v>0</v>
      </c>
      <c r="AJ15" s="170">
        <f ca="1">'4'!AJ15+A.0!AJ15+B.0!AJ15+C.0!AJ15+D.0!AJ15</f>
        <v>0</v>
      </c>
    </row>
    <row r="16" spans="2:36" s="62" customFormat="1" ht="12.75">
      <c r="B16" s="65" t="s">
        <v>20</v>
      </c>
      <c r="C16" s="484" t="str">
        <f>IF(Kalba="EN",Data2!C41,Data2!B41)</f>
        <v>Investicijų likutinė vertė</v>
      </c>
      <c r="D16" s="170">
        <f ca="1">F16+NPV(FDN,G16:INDEX(G16:AJ16,PAL))</f>
        <v>0</v>
      </c>
      <c r="E16" s="170">
        <f t="shared" ca="1" si="2"/>
        <v>0</v>
      </c>
      <c r="F16" s="170">
        <f ca="1">'4'!F16+A.0!F16+B.0!F16+C.0!F16+D.0!F16</f>
        <v>0</v>
      </c>
      <c r="G16" s="170">
        <f ca="1">'4'!G16+A.0!G16+B.0!G16+C.0!G16+D.0!G16</f>
        <v>0</v>
      </c>
      <c r="H16" s="170">
        <f ca="1">'4'!H16+A.0!H16+B.0!H16+C.0!H16+D.0!H16</f>
        <v>0</v>
      </c>
      <c r="I16" s="170">
        <f ca="1">'4'!I16+A.0!I16+B.0!I16+C.0!I16+D.0!I16</f>
        <v>0</v>
      </c>
      <c r="J16" s="170">
        <f ca="1">'4'!J16+A.0!J16+B.0!J16+C.0!J16+D.0!J16</f>
        <v>0</v>
      </c>
      <c r="K16" s="170">
        <f ca="1">'4'!K16+A.0!K16+B.0!K16+C.0!K16+D.0!K16</f>
        <v>0</v>
      </c>
      <c r="L16" s="170">
        <f ca="1">'4'!L16+A.0!L16+B.0!L16+C.0!L16+D.0!L16</f>
        <v>0</v>
      </c>
      <c r="M16" s="170">
        <f ca="1">'4'!M16+A.0!M16+B.0!M16+C.0!M16+D.0!M16</f>
        <v>0</v>
      </c>
      <c r="N16" s="170">
        <f ca="1">'4'!N16+A.0!N16+B.0!N16+C.0!N16+D.0!N16</f>
        <v>0</v>
      </c>
      <c r="O16" s="170">
        <f ca="1">'4'!O16+A.0!O16+B.0!O16+C.0!O16+D.0!O16</f>
        <v>0</v>
      </c>
      <c r="P16" s="170">
        <f ca="1">'4'!P16+A.0!P16+B.0!P16+C.0!P16+D.0!P16</f>
        <v>0</v>
      </c>
      <c r="Q16" s="170">
        <f ca="1">'4'!Q16+A.0!Q16+B.0!Q16+C.0!Q16+D.0!Q16</f>
        <v>0</v>
      </c>
      <c r="R16" s="170">
        <f ca="1">'4'!R16+A.0!R16+B.0!R16+C.0!R16+D.0!R16</f>
        <v>0</v>
      </c>
      <c r="S16" s="170">
        <f ca="1">'4'!S16+A.0!S16+B.0!S16+C.0!S16+D.0!S16</f>
        <v>0</v>
      </c>
      <c r="T16" s="170">
        <f ca="1">'4'!T16+A.0!T16+B.0!T16+C.0!T16+D.0!T16</f>
        <v>0</v>
      </c>
      <c r="U16" s="170">
        <f ca="1">'4'!U16+A.0!U16+B.0!U16+C.0!U16+D.0!U16</f>
        <v>0</v>
      </c>
      <c r="V16" s="170">
        <f ca="1">'4'!V16+A.0!V16+B.0!V16+C.0!V16+D.0!V16</f>
        <v>0</v>
      </c>
      <c r="W16" s="170">
        <f ca="1">'4'!W16+A.0!W16+B.0!W16+C.0!W16+D.0!W16</f>
        <v>0</v>
      </c>
      <c r="X16" s="170">
        <f ca="1">'4'!X16+A.0!X16+B.0!X16+C.0!X16+D.0!X16</f>
        <v>0</v>
      </c>
      <c r="Y16" s="170">
        <f ca="1">'4'!Y16+A.0!Y16+B.0!Y16+C.0!Y16+D.0!Y16</f>
        <v>0</v>
      </c>
      <c r="Z16" s="170">
        <f ca="1">'4'!Z16+A.0!Z16+B.0!Z16+C.0!Z16+D.0!Z16</f>
        <v>0</v>
      </c>
      <c r="AA16" s="170">
        <f ca="1">'4'!AA16+A.0!AA16+B.0!AA16+C.0!AA16+D.0!AA16</f>
        <v>0</v>
      </c>
      <c r="AB16" s="170">
        <f ca="1">'4'!AB16+A.0!AB16+B.0!AB16+C.0!AB16+D.0!AB16</f>
        <v>0</v>
      </c>
      <c r="AC16" s="170">
        <f ca="1">'4'!AC16+A.0!AC16+B.0!AC16+C.0!AC16+D.0!AC16</f>
        <v>0</v>
      </c>
      <c r="AD16" s="170">
        <f ca="1">'4'!AD16+A.0!AD16+B.0!AD16+C.0!AD16+D.0!AD16</f>
        <v>0</v>
      </c>
      <c r="AE16" s="170">
        <f ca="1">'4'!AE16+A.0!AE16+B.0!AE16+C.0!AE16+D.0!AE16</f>
        <v>0</v>
      </c>
      <c r="AF16" s="170">
        <f ca="1">'4'!AF16+A.0!AF16+B.0!AF16+C.0!AF16+D.0!AF16</f>
        <v>0</v>
      </c>
      <c r="AG16" s="170">
        <f ca="1">'4'!AG16+A.0!AG16+B.0!AG16+C.0!AG16+D.0!AG16</f>
        <v>0</v>
      </c>
      <c r="AH16" s="170">
        <f ca="1">'4'!AH16+A.0!AH16+B.0!AH16+C.0!AH16+D.0!AH16</f>
        <v>0</v>
      </c>
      <c r="AI16" s="170">
        <f ca="1">'4'!AI16+A.0!AI16+B.0!AI16+C.0!AI16+D.0!AI16</f>
        <v>0</v>
      </c>
      <c r="AJ16" s="170">
        <f ca="1">'4'!AJ16+A.0!AJ16+B.0!AJ16+C.0!AJ16+D.0!AJ16</f>
        <v>0</v>
      </c>
    </row>
    <row r="17" spans="2:36" s="62" customFormat="1" ht="12.75">
      <c r="B17" s="5" t="s">
        <v>21</v>
      </c>
      <c r="C17" s="483" t="str">
        <f>IF(Kalba="EN",Data2!C42,Data2!B42)</f>
        <v>Veiklos pajamos, iš viso</v>
      </c>
      <c r="D17" s="171">
        <f ca="1">ROUND(SUM(D18:D20),0)</f>
        <v>0</v>
      </c>
      <c r="E17" s="171">
        <f ca="1">ROUND(SUM(E18:E20),0)</f>
        <v>0</v>
      </c>
      <c r="F17" s="171">
        <f ca="1">ROUND(SUM(F18:F20),0)</f>
        <v>0</v>
      </c>
      <c r="G17" s="171">
        <f t="shared" ref="G17:AJ17" ca="1" si="3">ROUND(SUM(G18:G20),0)</f>
        <v>0</v>
      </c>
      <c r="H17" s="171">
        <f t="shared" ca="1" si="3"/>
        <v>0</v>
      </c>
      <c r="I17" s="171">
        <f t="shared" ca="1" si="3"/>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row>
    <row r="18" spans="2:36" s="3" customFormat="1" ht="12.75">
      <c r="B18" s="65" t="s">
        <v>22</v>
      </c>
      <c r="C18" s="484" t="str">
        <f>IF(Kalba="EN",Data2!C43,Data2!B43)</f>
        <v>Prekių pardavimo pajamos</v>
      </c>
      <c r="D18" s="170">
        <f ca="1">F18+NPV(FDN,G18:INDEX(G18:AJ18,PAL))</f>
        <v>0</v>
      </c>
      <c r="E18" s="170">
        <f ca="1">SUMIF($F$5:$AJ$5,"&lt;="&amp;PAL,$F18:$AJ18)</f>
        <v>0</v>
      </c>
      <c r="F18" s="170">
        <f ca="1">'4'!F18+A.0!F18+B.0!F18+C.0!F18+D.0!F18</f>
        <v>0</v>
      </c>
      <c r="G18" s="170">
        <f ca="1">'4'!G18+A.0!G18+B.0!G18+C.0!G18+D.0!G18</f>
        <v>0</v>
      </c>
      <c r="H18" s="170">
        <f ca="1">'4'!H18+A.0!H18+B.0!H18+C.0!H18+D.0!H18</f>
        <v>0</v>
      </c>
      <c r="I18" s="170">
        <f ca="1">'4'!I18+A.0!I18+B.0!I18+C.0!I18+D.0!I18</f>
        <v>0</v>
      </c>
      <c r="J18" s="170">
        <f ca="1">'4'!J18+A.0!J18+B.0!J18+C.0!J18+D.0!J18</f>
        <v>0</v>
      </c>
      <c r="K18" s="170">
        <f ca="1">'4'!K18+A.0!K18+B.0!K18+C.0!K18+D.0!K18</f>
        <v>0</v>
      </c>
      <c r="L18" s="170">
        <f ca="1">'4'!L18+A.0!L18+B.0!L18+C.0!L18+D.0!L18</f>
        <v>0</v>
      </c>
      <c r="M18" s="170">
        <f ca="1">'4'!M18+A.0!M18+B.0!M18+C.0!M18+D.0!M18</f>
        <v>0</v>
      </c>
      <c r="N18" s="170">
        <f ca="1">'4'!N18+A.0!N18+B.0!N18+C.0!N18+D.0!N18</f>
        <v>0</v>
      </c>
      <c r="O18" s="170">
        <f ca="1">'4'!O18+A.0!O18+B.0!O18+C.0!O18+D.0!O18</f>
        <v>0</v>
      </c>
      <c r="P18" s="170">
        <f ca="1">'4'!P18+A.0!P18+B.0!P18+C.0!P18+D.0!P18</f>
        <v>0</v>
      </c>
      <c r="Q18" s="170">
        <f ca="1">'4'!Q18+A.0!Q18+B.0!Q18+C.0!Q18+D.0!Q18</f>
        <v>0</v>
      </c>
      <c r="R18" s="170">
        <f ca="1">'4'!R18+A.0!R18+B.0!R18+C.0!R18+D.0!R18</f>
        <v>0</v>
      </c>
      <c r="S18" s="170">
        <f ca="1">'4'!S18+A.0!S18+B.0!S18+C.0!S18+D.0!S18</f>
        <v>0</v>
      </c>
      <c r="T18" s="170">
        <f ca="1">'4'!T18+A.0!T18+B.0!T18+C.0!T18+D.0!T18</f>
        <v>0</v>
      </c>
      <c r="U18" s="170">
        <f ca="1">'4'!U18+A.0!U18+B.0!U18+C.0!U18+D.0!U18</f>
        <v>0</v>
      </c>
      <c r="V18" s="170">
        <f ca="1">'4'!V18+A.0!V18+B.0!V18+C.0!V18+D.0!V18</f>
        <v>0</v>
      </c>
      <c r="W18" s="170">
        <f ca="1">'4'!W18+A.0!W18+B.0!W18+C.0!W18+D.0!W18</f>
        <v>0</v>
      </c>
      <c r="X18" s="170">
        <f ca="1">'4'!X18+A.0!X18+B.0!X18+C.0!X18+D.0!X18</f>
        <v>0</v>
      </c>
      <c r="Y18" s="170">
        <f ca="1">'4'!Y18+A.0!Y18+B.0!Y18+C.0!Y18+D.0!Y18</f>
        <v>0</v>
      </c>
      <c r="Z18" s="170">
        <f ca="1">'4'!Z18+A.0!Z18+B.0!Z18+C.0!Z18+D.0!Z18</f>
        <v>0</v>
      </c>
      <c r="AA18" s="170">
        <f ca="1">'4'!AA18+A.0!AA18+B.0!AA18+C.0!AA18+D.0!AA18</f>
        <v>0</v>
      </c>
      <c r="AB18" s="170">
        <f ca="1">'4'!AB18+A.0!AB18+B.0!AB18+C.0!AB18+D.0!AB18</f>
        <v>0</v>
      </c>
      <c r="AC18" s="170">
        <f ca="1">'4'!AC18+A.0!AC18+B.0!AC18+C.0!AC18+D.0!AC18</f>
        <v>0</v>
      </c>
      <c r="AD18" s="170">
        <f ca="1">'4'!AD18+A.0!AD18+B.0!AD18+C.0!AD18+D.0!AD18</f>
        <v>0</v>
      </c>
      <c r="AE18" s="170">
        <f ca="1">'4'!AE18+A.0!AE18+B.0!AE18+C.0!AE18+D.0!AE18</f>
        <v>0</v>
      </c>
      <c r="AF18" s="170">
        <f ca="1">'4'!AF18+A.0!AF18+B.0!AF18+C.0!AF18+D.0!AF18</f>
        <v>0</v>
      </c>
      <c r="AG18" s="170">
        <f ca="1">'4'!AG18+A.0!AG18+B.0!AG18+C.0!AG18+D.0!AG18</f>
        <v>0</v>
      </c>
      <c r="AH18" s="170">
        <f ca="1">'4'!AH18+A.0!AH18+B.0!AH18+C.0!AH18+D.0!AH18</f>
        <v>0</v>
      </c>
      <c r="AI18" s="170">
        <f ca="1">'4'!AI18+A.0!AI18+B.0!AI18+C.0!AI18+D.0!AI18</f>
        <v>0</v>
      </c>
      <c r="AJ18" s="170">
        <f ca="1">'4'!AJ18+A.0!AJ18+B.0!AJ18+C.0!AJ18+D.0!AJ18</f>
        <v>0</v>
      </c>
    </row>
    <row r="19" spans="2:36" s="3" customFormat="1" ht="12.75">
      <c r="B19" s="65" t="s">
        <v>23</v>
      </c>
      <c r="C19" s="484" t="str">
        <f>IF(Kalba="EN",Data2!C44,Data2!B44)</f>
        <v>Paslaugų suteikimo pajamos</v>
      </c>
      <c r="D19" s="170">
        <f ca="1">F19+NPV(FDN,G19:INDEX(G19:AJ19,PAL))</f>
        <v>0</v>
      </c>
      <c r="E19" s="170">
        <f ca="1">SUMIF($F$5:$AJ$5,"&lt;="&amp;PAL,$F19:$AJ19)</f>
        <v>0</v>
      </c>
      <c r="F19" s="170">
        <f ca="1">'4'!F19+A.0!F19+B.0!F19+C.0!F19+D.0!F19</f>
        <v>0</v>
      </c>
      <c r="G19" s="170">
        <f ca="1">'4'!G19+A.0!G19+B.0!G19+C.0!G19+D.0!G19</f>
        <v>0</v>
      </c>
      <c r="H19" s="170">
        <f ca="1">'4'!H19+A.0!H19+B.0!H19+C.0!H19+D.0!H19</f>
        <v>0</v>
      </c>
      <c r="I19" s="170">
        <f ca="1">'4'!I19+A.0!I19+B.0!I19+C.0!I19+D.0!I19</f>
        <v>0</v>
      </c>
      <c r="J19" s="170">
        <f ca="1">'4'!J19+A.0!J19+B.0!J19+C.0!J19+D.0!J19</f>
        <v>0</v>
      </c>
      <c r="K19" s="170">
        <f ca="1">'4'!K19+A.0!K19+B.0!K19+C.0!K19+D.0!K19</f>
        <v>0</v>
      </c>
      <c r="L19" s="170">
        <f ca="1">'4'!L19+A.0!L19+B.0!L19+C.0!L19+D.0!L19</f>
        <v>0</v>
      </c>
      <c r="M19" s="170">
        <f ca="1">'4'!M19+A.0!M19+B.0!M19+C.0!M19+D.0!M19</f>
        <v>0</v>
      </c>
      <c r="N19" s="170">
        <f ca="1">'4'!N19+A.0!N19+B.0!N19+C.0!N19+D.0!N19</f>
        <v>0</v>
      </c>
      <c r="O19" s="170">
        <f ca="1">'4'!O19+A.0!O19+B.0!O19+C.0!O19+D.0!O19</f>
        <v>0</v>
      </c>
      <c r="P19" s="170">
        <f ca="1">'4'!P19+A.0!P19+B.0!P19+C.0!P19+D.0!P19</f>
        <v>0</v>
      </c>
      <c r="Q19" s="170">
        <f ca="1">'4'!Q19+A.0!Q19+B.0!Q19+C.0!Q19+D.0!Q19</f>
        <v>0</v>
      </c>
      <c r="R19" s="170">
        <f ca="1">'4'!R19+A.0!R19+B.0!R19+C.0!R19+D.0!R19</f>
        <v>0</v>
      </c>
      <c r="S19" s="170">
        <f ca="1">'4'!S19+A.0!S19+B.0!S19+C.0!S19+D.0!S19</f>
        <v>0</v>
      </c>
      <c r="T19" s="170">
        <f ca="1">'4'!T19+A.0!T19+B.0!T19+C.0!T19+D.0!T19</f>
        <v>0</v>
      </c>
      <c r="U19" s="170">
        <f ca="1">'4'!U19+A.0!U19+B.0!U19+C.0!U19+D.0!U19</f>
        <v>0</v>
      </c>
      <c r="V19" s="170">
        <f ca="1">'4'!V19+A.0!V19+B.0!V19+C.0!V19+D.0!V19</f>
        <v>0</v>
      </c>
      <c r="W19" s="170">
        <f ca="1">'4'!W19+A.0!W19+B.0!W19+C.0!W19+D.0!W19</f>
        <v>0</v>
      </c>
      <c r="X19" s="170">
        <f ca="1">'4'!X19+A.0!X19+B.0!X19+C.0!X19+D.0!X19</f>
        <v>0</v>
      </c>
      <c r="Y19" s="170">
        <f ca="1">'4'!Y19+A.0!Y19+B.0!Y19+C.0!Y19+D.0!Y19</f>
        <v>0</v>
      </c>
      <c r="Z19" s="170">
        <f ca="1">'4'!Z19+A.0!Z19+B.0!Z19+C.0!Z19+D.0!Z19</f>
        <v>0</v>
      </c>
      <c r="AA19" s="170">
        <f ca="1">'4'!AA19+A.0!AA19+B.0!AA19+C.0!AA19+D.0!AA19</f>
        <v>0</v>
      </c>
      <c r="AB19" s="170">
        <f ca="1">'4'!AB19+A.0!AB19+B.0!AB19+C.0!AB19+D.0!AB19</f>
        <v>0</v>
      </c>
      <c r="AC19" s="170">
        <f ca="1">'4'!AC19+A.0!AC19+B.0!AC19+C.0!AC19+D.0!AC19</f>
        <v>0</v>
      </c>
      <c r="AD19" s="170">
        <f ca="1">'4'!AD19+A.0!AD19+B.0!AD19+C.0!AD19+D.0!AD19</f>
        <v>0</v>
      </c>
      <c r="AE19" s="170">
        <f ca="1">'4'!AE19+A.0!AE19+B.0!AE19+C.0!AE19+D.0!AE19</f>
        <v>0</v>
      </c>
      <c r="AF19" s="170">
        <f ca="1">'4'!AF19+A.0!AF19+B.0!AF19+C.0!AF19+D.0!AF19</f>
        <v>0</v>
      </c>
      <c r="AG19" s="170">
        <f ca="1">'4'!AG19+A.0!AG19+B.0!AG19+C.0!AG19+D.0!AG19</f>
        <v>0</v>
      </c>
      <c r="AH19" s="170">
        <f ca="1">'4'!AH19+A.0!AH19+B.0!AH19+C.0!AH19+D.0!AH19</f>
        <v>0</v>
      </c>
      <c r="AI19" s="170">
        <f ca="1">'4'!AI19+A.0!AI19+B.0!AI19+C.0!AI19+D.0!AI19</f>
        <v>0</v>
      </c>
      <c r="AJ19" s="170">
        <f ca="1">'4'!AJ19+A.0!AJ19+B.0!AJ19+C.0!AJ19+D.0!AJ19</f>
        <v>0</v>
      </c>
    </row>
    <row r="20" spans="2:36" s="3" customFormat="1" ht="12.75">
      <c r="B20" s="65" t="s">
        <v>24</v>
      </c>
      <c r="C20" s="484" t="str">
        <f>IF(Kalba="EN",Data2!C45,Data2!B45)</f>
        <v>Finansinės ir investicinės veiklos bei kitos pajamos</v>
      </c>
      <c r="D20" s="170">
        <f ca="1">F20+NPV(FDN,G20:INDEX(G20:AJ20,PAL))</f>
        <v>0</v>
      </c>
      <c r="E20" s="170">
        <f ca="1">SUMIF($F$5:$AJ$5,"&lt;="&amp;PAL,$F20:$AJ20)</f>
        <v>0</v>
      </c>
      <c r="F20" s="170">
        <f ca="1">'4'!F20+A.0!F20+B.0!F20+C.0!F20+D.0!F20</f>
        <v>0</v>
      </c>
      <c r="G20" s="170">
        <f ca="1">'4'!G20+A.0!G20+B.0!G20+C.0!G20+D.0!G20</f>
        <v>0</v>
      </c>
      <c r="H20" s="170">
        <f ca="1">'4'!H20+A.0!H20+B.0!H20+C.0!H20+D.0!H20</f>
        <v>0</v>
      </c>
      <c r="I20" s="170">
        <f ca="1">'4'!I20+A.0!I20+B.0!I20+C.0!I20+D.0!I20</f>
        <v>0</v>
      </c>
      <c r="J20" s="170">
        <f ca="1">'4'!J20+A.0!J20+B.0!J20+C.0!J20+D.0!J20</f>
        <v>0</v>
      </c>
      <c r="K20" s="170">
        <f ca="1">'4'!K20+A.0!K20+B.0!K20+C.0!K20+D.0!K20</f>
        <v>0</v>
      </c>
      <c r="L20" s="170">
        <f ca="1">'4'!L20+A.0!L20+B.0!L20+C.0!L20+D.0!L20</f>
        <v>0</v>
      </c>
      <c r="M20" s="170">
        <f ca="1">'4'!M20+A.0!M20+B.0!M20+C.0!M20+D.0!M20</f>
        <v>0</v>
      </c>
      <c r="N20" s="170">
        <f ca="1">'4'!N20+A.0!N20+B.0!N20+C.0!N20+D.0!N20</f>
        <v>0</v>
      </c>
      <c r="O20" s="170">
        <f ca="1">'4'!O20+A.0!O20+B.0!O20+C.0!O20+D.0!O20</f>
        <v>0</v>
      </c>
      <c r="P20" s="170">
        <f ca="1">'4'!P20+A.0!P20+B.0!P20+C.0!P20+D.0!P20</f>
        <v>0</v>
      </c>
      <c r="Q20" s="170">
        <f ca="1">'4'!Q20+A.0!Q20+B.0!Q20+C.0!Q20+D.0!Q20</f>
        <v>0</v>
      </c>
      <c r="R20" s="170">
        <f ca="1">'4'!R20+A.0!R20+B.0!R20+C.0!R20+D.0!R20</f>
        <v>0</v>
      </c>
      <c r="S20" s="170">
        <f ca="1">'4'!S20+A.0!S20+B.0!S20+C.0!S20+D.0!S20</f>
        <v>0</v>
      </c>
      <c r="T20" s="170">
        <f ca="1">'4'!T20+A.0!T20+B.0!T20+C.0!T20+D.0!T20</f>
        <v>0</v>
      </c>
      <c r="U20" s="170">
        <f ca="1">'4'!U20+A.0!U20+B.0!U20+C.0!U20+D.0!U20</f>
        <v>0</v>
      </c>
      <c r="V20" s="170">
        <f ca="1">'4'!V20+A.0!V20+B.0!V20+C.0!V20+D.0!V20</f>
        <v>0</v>
      </c>
      <c r="W20" s="170">
        <f ca="1">'4'!W20+A.0!W20+B.0!W20+C.0!W20+D.0!W20</f>
        <v>0</v>
      </c>
      <c r="X20" s="170">
        <f ca="1">'4'!X20+A.0!X20+B.0!X20+C.0!X20+D.0!X20</f>
        <v>0</v>
      </c>
      <c r="Y20" s="170">
        <f ca="1">'4'!Y20+A.0!Y20+B.0!Y20+C.0!Y20+D.0!Y20</f>
        <v>0</v>
      </c>
      <c r="Z20" s="170">
        <f ca="1">'4'!Z20+A.0!Z20+B.0!Z20+C.0!Z20+D.0!Z20</f>
        <v>0</v>
      </c>
      <c r="AA20" s="170">
        <f ca="1">'4'!AA20+A.0!AA20+B.0!AA20+C.0!AA20+D.0!AA20</f>
        <v>0</v>
      </c>
      <c r="AB20" s="170">
        <f ca="1">'4'!AB20+A.0!AB20+B.0!AB20+C.0!AB20+D.0!AB20</f>
        <v>0</v>
      </c>
      <c r="AC20" s="170">
        <f ca="1">'4'!AC20+A.0!AC20+B.0!AC20+C.0!AC20+D.0!AC20</f>
        <v>0</v>
      </c>
      <c r="AD20" s="170">
        <f ca="1">'4'!AD20+A.0!AD20+B.0!AD20+C.0!AD20+D.0!AD20</f>
        <v>0</v>
      </c>
      <c r="AE20" s="170">
        <f ca="1">'4'!AE20+A.0!AE20+B.0!AE20+C.0!AE20+D.0!AE20</f>
        <v>0</v>
      </c>
      <c r="AF20" s="170">
        <f ca="1">'4'!AF20+A.0!AF20+B.0!AF20+C.0!AF20+D.0!AF20</f>
        <v>0</v>
      </c>
      <c r="AG20" s="170">
        <f ca="1">'4'!AG20+A.0!AG20+B.0!AG20+C.0!AG20+D.0!AG20</f>
        <v>0</v>
      </c>
      <c r="AH20" s="170">
        <f ca="1">'4'!AH20+A.0!AH20+B.0!AH20+C.0!AH20+D.0!AH20</f>
        <v>0</v>
      </c>
      <c r="AI20" s="170">
        <f ca="1">'4'!AI20+A.0!AI20+B.0!AI20+C.0!AI20+D.0!AI20</f>
        <v>0</v>
      </c>
      <c r="AJ20" s="170">
        <f ca="1">'4'!AJ20+A.0!AJ20+B.0!AJ20+C.0!AJ20+D.0!AJ20</f>
        <v>0</v>
      </c>
    </row>
    <row r="21" spans="2:36" s="62" customFormat="1" ht="12.75">
      <c r="B21" s="5" t="s">
        <v>25</v>
      </c>
      <c r="C21" s="483" t="str">
        <f>IF(Kalba="EN",Data2!C46,Data2!B46)</f>
        <v>Veiklos ir finansinės išlaidos, iš viso</v>
      </c>
      <c r="D21" s="171">
        <f ca="1">ROUND(SUM(D22,D29),0)</f>
        <v>0</v>
      </c>
      <c r="E21" s="171">
        <f ca="1">ROUND(SUM(E22,E29),0)</f>
        <v>0</v>
      </c>
      <c r="F21" s="171">
        <f t="shared" ref="F21" ca="1" si="4">ROUND(SUM(F22,F29),0)</f>
        <v>0</v>
      </c>
      <c r="G21" s="171">
        <f t="shared" ref="G21:AJ21" ca="1" si="5">ROUND(SUM(G22,G29),0)</f>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row>
    <row r="22" spans="2:36" s="62" customFormat="1" ht="12.75">
      <c r="B22" s="67" t="s">
        <v>304</v>
      </c>
      <c r="C22" s="483" t="str">
        <f>IF(Kalba="EN",Data2!C47,Data2!B47)</f>
        <v>Veiklos išlaidos</v>
      </c>
      <c r="D22" s="171">
        <f ca="1">ROUND(SUM(D23:D28),0)</f>
        <v>0</v>
      </c>
      <c r="E22" s="171">
        <f ca="1">ROUND(SUM(E23:E28),0)</f>
        <v>0</v>
      </c>
      <c r="F22" s="171">
        <f t="shared" ref="F22" ca="1" si="6">ROUND(SUM(F23:F28),0)</f>
        <v>0</v>
      </c>
      <c r="G22" s="171">
        <f t="shared" ref="G22:AJ22" ca="1" si="7">ROUND(SUM(G23:G28),0)</f>
        <v>0</v>
      </c>
      <c r="H22" s="171">
        <f t="shared" ca="1" si="7"/>
        <v>0</v>
      </c>
      <c r="I22" s="171">
        <f t="shared" ca="1" si="7"/>
        <v>0</v>
      </c>
      <c r="J22" s="171">
        <f t="shared" ca="1" si="7"/>
        <v>0</v>
      </c>
      <c r="K22" s="171">
        <f t="shared" ca="1" si="7"/>
        <v>0</v>
      </c>
      <c r="L22" s="171">
        <f t="shared" ca="1" si="7"/>
        <v>0</v>
      </c>
      <c r="M22" s="171">
        <f t="shared" ca="1" si="7"/>
        <v>0</v>
      </c>
      <c r="N22" s="171">
        <f t="shared" ca="1" si="7"/>
        <v>0</v>
      </c>
      <c r="O22" s="171">
        <f t="shared" ca="1" si="7"/>
        <v>0</v>
      </c>
      <c r="P22" s="171">
        <f t="shared" ca="1" si="7"/>
        <v>0</v>
      </c>
      <c r="Q22" s="171">
        <f t="shared" ca="1" si="7"/>
        <v>0</v>
      </c>
      <c r="R22" s="171">
        <f t="shared" ca="1" si="7"/>
        <v>0</v>
      </c>
      <c r="S22" s="171">
        <f t="shared" ca="1" si="7"/>
        <v>0</v>
      </c>
      <c r="T22" s="171">
        <f t="shared" ca="1" si="7"/>
        <v>0</v>
      </c>
      <c r="U22" s="171">
        <f t="shared" ca="1" si="7"/>
        <v>0</v>
      </c>
      <c r="V22" s="171">
        <f t="shared" ca="1" si="7"/>
        <v>0</v>
      </c>
      <c r="W22" s="171">
        <f t="shared" ca="1" si="7"/>
        <v>0</v>
      </c>
      <c r="X22" s="171">
        <f t="shared" ca="1" si="7"/>
        <v>0</v>
      </c>
      <c r="Y22" s="171">
        <f t="shared" ca="1" si="7"/>
        <v>0</v>
      </c>
      <c r="Z22" s="171">
        <f t="shared" ca="1" si="7"/>
        <v>0</v>
      </c>
      <c r="AA22" s="171">
        <f t="shared" ca="1" si="7"/>
        <v>0</v>
      </c>
      <c r="AB22" s="171">
        <f t="shared" ca="1" si="7"/>
        <v>0</v>
      </c>
      <c r="AC22" s="171">
        <f t="shared" ca="1" si="7"/>
        <v>0</v>
      </c>
      <c r="AD22" s="171">
        <f t="shared" ca="1" si="7"/>
        <v>0</v>
      </c>
      <c r="AE22" s="171">
        <f t="shared" ca="1" si="7"/>
        <v>0</v>
      </c>
      <c r="AF22" s="171">
        <f t="shared" ca="1" si="7"/>
        <v>0</v>
      </c>
      <c r="AG22" s="171">
        <f t="shared" ca="1" si="7"/>
        <v>0</v>
      </c>
      <c r="AH22" s="171">
        <f t="shared" ca="1" si="7"/>
        <v>0</v>
      </c>
      <c r="AI22" s="171">
        <f t="shared" ca="1" si="7"/>
        <v>0</v>
      </c>
      <c r="AJ22" s="171">
        <f t="shared" ca="1" si="7"/>
        <v>0</v>
      </c>
    </row>
    <row r="23" spans="2:36" s="3" customFormat="1" ht="12.75">
      <c r="B23" s="65" t="s">
        <v>305</v>
      </c>
      <c r="C23" s="484" t="str">
        <f>IF(Kalba="EN",Data2!C48,Data2!B48)</f>
        <v>Žaliavos</v>
      </c>
      <c r="D23" s="170">
        <f ca="1">F23+NPV(FDN,G23:INDEX(G23:AJ23,PAL))</f>
        <v>0</v>
      </c>
      <c r="E23" s="170">
        <f t="shared" ref="E23:E29" ca="1" si="8">SUMIF($F$5:$AJ$5,"&lt;="&amp;PAL,$F23:$AJ23)</f>
        <v>0</v>
      </c>
      <c r="F23" s="170">
        <f ca="1">'4'!F23+A.0!F23+B.0!F23+C.0!F23+D.0!F23</f>
        <v>0</v>
      </c>
      <c r="G23" s="170">
        <f ca="1">'4'!G23+A.0!G23+B.0!G23+C.0!G23+D.0!G23</f>
        <v>0</v>
      </c>
      <c r="H23" s="170">
        <f ca="1">'4'!H23+A.0!H23+B.0!H23+C.0!H23+D.0!H23</f>
        <v>0</v>
      </c>
      <c r="I23" s="170">
        <f ca="1">'4'!I23+A.0!I23+B.0!I23+C.0!I23+D.0!I23</f>
        <v>0</v>
      </c>
      <c r="J23" s="170">
        <f ca="1">'4'!J23+A.0!J23+B.0!J23+C.0!J23+D.0!J23</f>
        <v>0</v>
      </c>
      <c r="K23" s="170">
        <f ca="1">'4'!K23+A.0!K23+B.0!K23+C.0!K23+D.0!K23</f>
        <v>0</v>
      </c>
      <c r="L23" s="170">
        <f ca="1">'4'!L23+A.0!L23+B.0!L23+C.0!L23+D.0!L23</f>
        <v>0</v>
      </c>
      <c r="M23" s="170">
        <f ca="1">'4'!M23+A.0!M23+B.0!M23+C.0!M23+D.0!M23</f>
        <v>0</v>
      </c>
      <c r="N23" s="170">
        <f ca="1">'4'!N23+A.0!N23+B.0!N23+C.0!N23+D.0!N23</f>
        <v>0</v>
      </c>
      <c r="O23" s="170">
        <f ca="1">'4'!O23+A.0!O23+B.0!O23+C.0!O23+D.0!O23</f>
        <v>0</v>
      </c>
      <c r="P23" s="170">
        <f ca="1">'4'!P23+A.0!P23+B.0!P23+C.0!P23+D.0!P23</f>
        <v>0</v>
      </c>
      <c r="Q23" s="170">
        <f ca="1">'4'!Q23+A.0!Q23+B.0!Q23+C.0!Q23+D.0!Q23</f>
        <v>0</v>
      </c>
      <c r="R23" s="170">
        <f ca="1">'4'!R23+A.0!R23+B.0!R23+C.0!R23+D.0!R23</f>
        <v>0</v>
      </c>
      <c r="S23" s="170">
        <f ca="1">'4'!S23+A.0!S23+B.0!S23+C.0!S23+D.0!S23</f>
        <v>0</v>
      </c>
      <c r="T23" s="170">
        <f ca="1">'4'!T23+A.0!T23+B.0!T23+C.0!T23+D.0!T23</f>
        <v>0</v>
      </c>
      <c r="U23" s="170">
        <f ca="1">'4'!U23+A.0!U23+B.0!U23+C.0!U23+D.0!U23</f>
        <v>0</v>
      </c>
      <c r="V23" s="170">
        <f ca="1">'4'!V23+A.0!V23+B.0!V23+C.0!V23+D.0!V23</f>
        <v>0</v>
      </c>
      <c r="W23" s="170">
        <f ca="1">'4'!W23+A.0!W23+B.0!W23+C.0!W23+D.0!W23</f>
        <v>0</v>
      </c>
      <c r="X23" s="170">
        <f ca="1">'4'!X23+A.0!X23+B.0!X23+C.0!X23+D.0!X23</f>
        <v>0</v>
      </c>
      <c r="Y23" s="170">
        <f ca="1">'4'!Y23+A.0!Y23+B.0!Y23+C.0!Y23+D.0!Y23</f>
        <v>0</v>
      </c>
      <c r="Z23" s="170">
        <f ca="1">'4'!Z23+A.0!Z23+B.0!Z23+C.0!Z23+D.0!Z23</f>
        <v>0</v>
      </c>
      <c r="AA23" s="170">
        <f ca="1">'4'!AA23+A.0!AA23+B.0!AA23+C.0!AA23+D.0!AA23</f>
        <v>0</v>
      </c>
      <c r="AB23" s="170">
        <f ca="1">'4'!AB23+A.0!AB23+B.0!AB23+C.0!AB23+D.0!AB23</f>
        <v>0</v>
      </c>
      <c r="AC23" s="170">
        <f ca="1">'4'!AC23+A.0!AC23+B.0!AC23+C.0!AC23+D.0!AC23</f>
        <v>0</v>
      </c>
      <c r="AD23" s="170">
        <f ca="1">'4'!AD23+A.0!AD23+B.0!AD23+C.0!AD23+D.0!AD23</f>
        <v>0</v>
      </c>
      <c r="AE23" s="170">
        <f ca="1">'4'!AE23+A.0!AE23+B.0!AE23+C.0!AE23+D.0!AE23</f>
        <v>0</v>
      </c>
      <c r="AF23" s="170">
        <f ca="1">'4'!AF23+A.0!AF23+B.0!AF23+C.0!AF23+D.0!AF23</f>
        <v>0</v>
      </c>
      <c r="AG23" s="170">
        <f ca="1">'4'!AG23+A.0!AG23+B.0!AG23+C.0!AG23+D.0!AG23</f>
        <v>0</v>
      </c>
      <c r="AH23" s="170">
        <f ca="1">'4'!AH23+A.0!AH23+B.0!AH23+C.0!AH23+D.0!AH23</f>
        <v>0</v>
      </c>
      <c r="AI23" s="170">
        <f ca="1">'4'!AI23+A.0!AI23+B.0!AI23+C.0!AI23+D.0!AI23</f>
        <v>0</v>
      </c>
      <c r="AJ23" s="170">
        <f ca="1">'4'!AJ23+A.0!AJ23+B.0!AJ23+C.0!AJ23+D.0!AJ23</f>
        <v>0</v>
      </c>
    </row>
    <row r="24" spans="2:36" s="3" customFormat="1" ht="12.75">
      <c r="B24" s="65" t="s">
        <v>306</v>
      </c>
      <c r="C24" s="484" t="str">
        <f>IF(Kalba="EN",Data2!C49,Data2!B49)</f>
        <v>Darbo užmokesčio išlaidos</v>
      </c>
      <c r="D24" s="170">
        <f ca="1">F24+NPV(FDN,G24:INDEX(G24:AJ24,PAL))</f>
        <v>0</v>
      </c>
      <c r="E24" s="170">
        <f t="shared" ca="1" si="8"/>
        <v>0</v>
      </c>
      <c r="F24" s="170">
        <f ca="1">'4'!F24+A.0!F24+B.0!F24+C.0!F24+D.0!F24</f>
        <v>0</v>
      </c>
      <c r="G24" s="170">
        <f ca="1">'4'!G24+A.0!G24+B.0!G24+C.0!G24+D.0!G24</f>
        <v>0</v>
      </c>
      <c r="H24" s="170">
        <f ca="1">'4'!H24+A.0!H24+B.0!H24+C.0!H24+D.0!H24</f>
        <v>0</v>
      </c>
      <c r="I24" s="170">
        <f ca="1">'4'!I24+A.0!I24+B.0!I24+C.0!I24+D.0!I24</f>
        <v>0</v>
      </c>
      <c r="J24" s="170">
        <f ca="1">'4'!J24+A.0!J24+B.0!J24+C.0!J24+D.0!J24</f>
        <v>0</v>
      </c>
      <c r="K24" s="170">
        <f ca="1">'4'!K24+A.0!K24+B.0!K24+C.0!K24+D.0!K24</f>
        <v>0</v>
      </c>
      <c r="L24" s="170">
        <f ca="1">'4'!L24+A.0!L24+B.0!L24+C.0!L24+D.0!L24</f>
        <v>0</v>
      </c>
      <c r="M24" s="170">
        <f ca="1">'4'!M24+A.0!M24+B.0!M24+C.0!M24+D.0!M24</f>
        <v>0</v>
      </c>
      <c r="N24" s="170">
        <f ca="1">'4'!N24+A.0!N24+B.0!N24+C.0!N24+D.0!N24</f>
        <v>0</v>
      </c>
      <c r="O24" s="170">
        <f ca="1">'4'!O24+A.0!O24+B.0!O24+C.0!O24+D.0!O24</f>
        <v>0</v>
      </c>
      <c r="P24" s="170">
        <f ca="1">'4'!P24+A.0!P24+B.0!P24+C.0!P24+D.0!P24</f>
        <v>0</v>
      </c>
      <c r="Q24" s="170">
        <f ca="1">'4'!Q24+A.0!Q24+B.0!Q24+C.0!Q24+D.0!Q24</f>
        <v>0</v>
      </c>
      <c r="R24" s="170">
        <f ca="1">'4'!R24+A.0!R24+B.0!R24+C.0!R24+D.0!R24</f>
        <v>0</v>
      </c>
      <c r="S24" s="170">
        <f ca="1">'4'!S24+A.0!S24+B.0!S24+C.0!S24+D.0!S24</f>
        <v>0</v>
      </c>
      <c r="T24" s="170">
        <f ca="1">'4'!T24+A.0!T24+B.0!T24+C.0!T24+D.0!T24</f>
        <v>0</v>
      </c>
      <c r="U24" s="170">
        <f ca="1">'4'!U24+A.0!U24+B.0!U24+C.0!U24+D.0!U24</f>
        <v>0</v>
      </c>
      <c r="V24" s="170">
        <f ca="1">'4'!V24+A.0!V24+B.0!V24+C.0!V24+D.0!V24</f>
        <v>0</v>
      </c>
      <c r="W24" s="170">
        <f ca="1">'4'!W24+A.0!W24+B.0!W24+C.0!W24+D.0!W24</f>
        <v>0</v>
      </c>
      <c r="X24" s="170">
        <f ca="1">'4'!X24+A.0!X24+B.0!X24+C.0!X24+D.0!X24</f>
        <v>0</v>
      </c>
      <c r="Y24" s="170">
        <f ca="1">'4'!Y24+A.0!Y24+B.0!Y24+C.0!Y24+D.0!Y24</f>
        <v>0</v>
      </c>
      <c r="Z24" s="170">
        <f ca="1">'4'!Z24+A.0!Z24+B.0!Z24+C.0!Z24+D.0!Z24</f>
        <v>0</v>
      </c>
      <c r="AA24" s="170">
        <f ca="1">'4'!AA24+A.0!AA24+B.0!AA24+C.0!AA24+D.0!AA24</f>
        <v>0</v>
      </c>
      <c r="AB24" s="170">
        <f ca="1">'4'!AB24+A.0!AB24+B.0!AB24+C.0!AB24+D.0!AB24</f>
        <v>0</v>
      </c>
      <c r="AC24" s="170">
        <f ca="1">'4'!AC24+A.0!AC24+B.0!AC24+C.0!AC24+D.0!AC24</f>
        <v>0</v>
      </c>
      <c r="AD24" s="170">
        <f ca="1">'4'!AD24+A.0!AD24+B.0!AD24+C.0!AD24+D.0!AD24</f>
        <v>0</v>
      </c>
      <c r="AE24" s="170">
        <f ca="1">'4'!AE24+A.0!AE24+B.0!AE24+C.0!AE24+D.0!AE24</f>
        <v>0</v>
      </c>
      <c r="AF24" s="170">
        <f ca="1">'4'!AF24+A.0!AF24+B.0!AF24+C.0!AF24+D.0!AF24</f>
        <v>0</v>
      </c>
      <c r="AG24" s="170">
        <f ca="1">'4'!AG24+A.0!AG24+B.0!AG24+C.0!AG24+D.0!AG24</f>
        <v>0</v>
      </c>
      <c r="AH24" s="170">
        <f ca="1">'4'!AH24+A.0!AH24+B.0!AH24+C.0!AH24+D.0!AH24</f>
        <v>0</v>
      </c>
      <c r="AI24" s="170">
        <f ca="1">'4'!AI24+A.0!AI24+B.0!AI24+C.0!AI24+D.0!AI24</f>
        <v>0</v>
      </c>
      <c r="AJ24" s="170">
        <f ca="1">'4'!AJ24+A.0!AJ24+B.0!AJ24+C.0!AJ24+D.0!AJ24</f>
        <v>0</v>
      </c>
    </row>
    <row r="25" spans="2:36" s="3" customFormat="1" ht="12.75">
      <c r="B25" s="65" t="s">
        <v>307</v>
      </c>
      <c r="C25" s="484" t="str">
        <f>IF(Kalba="EN",Data2!C50,Data2!B50)</f>
        <v>Elektros energijos išlaidos</v>
      </c>
      <c r="D25" s="170">
        <f ca="1">F25+NPV(FDN,G25:INDEX(G25:AJ25,PAL))</f>
        <v>0</v>
      </c>
      <c r="E25" s="170">
        <f t="shared" ca="1" si="8"/>
        <v>0</v>
      </c>
      <c r="F25" s="170">
        <f ca="1">'4'!F25+A.0!F25+B.0!F25+C.0!F25+D.0!F25</f>
        <v>0</v>
      </c>
      <c r="G25" s="170">
        <f ca="1">'4'!G25+A.0!G25+B.0!G25+C.0!G25+D.0!G25</f>
        <v>0</v>
      </c>
      <c r="H25" s="170">
        <f ca="1">'4'!H25+A.0!H25+B.0!H25+C.0!H25+D.0!H25</f>
        <v>0</v>
      </c>
      <c r="I25" s="170">
        <f ca="1">'4'!I25+A.0!I25+B.0!I25+C.0!I25+D.0!I25</f>
        <v>0</v>
      </c>
      <c r="J25" s="170">
        <f ca="1">'4'!J25+A.0!J25+B.0!J25+C.0!J25+D.0!J25</f>
        <v>0</v>
      </c>
      <c r="K25" s="170">
        <f ca="1">'4'!K25+A.0!K25+B.0!K25+C.0!K25+D.0!K25</f>
        <v>0</v>
      </c>
      <c r="L25" s="170">
        <f ca="1">'4'!L25+A.0!L25+B.0!L25+C.0!L25+D.0!L25</f>
        <v>0</v>
      </c>
      <c r="M25" s="170">
        <f ca="1">'4'!M25+A.0!M25+B.0!M25+C.0!M25+D.0!M25</f>
        <v>0</v>
      </c>
      <c r="N25" s="170">
        <f ca="1">'4'!N25+A.0!N25+B.0!N25+C.0!N25+D.0!N25</f>
        <v>0</v>
      </c>
      <c r="O25" s="170">
        <f ca="1">'4'!O25+A.0!O25+B.0!O25+C.0!O25+D.0!O25</f>
        <v>0</v>
      </c>
      <c r="P25" s="170">
        <f ca="1">'4'!P25+A.0!P25+B.0!P25+C.0!P25+D.0!P25</f>
        <v>0</v>
      </c>
      <c r="Q25" s="170">
        <f ca="1">'4'!Q25+A.0!Q25+B.0!Q25+C.0!Q25+D.0!Q25</f>
        <v>0</v>
      </c>
      <c r="R25" s="170">
        <f ca="1">'4'!R25+A.0!R25+B.0!R25+C.0!R25+D.0!R25</f>
        <v>0</v>
      </c>
      <c r="S25" s="170">
        <f ca="1">'4'!S25+A.0!S25+B.0!S25+C.0!S25+D.0!S25</f>
        <v>0</v>
      </c>
      <c r="T25" s="170">
        <f ca="1">'4'!T25+A.0!T25+B.0!T25+C.0!T25+D.0!T25</f>
        <v>0</v>
      </c>
      <c r="U25" s="170">
        <f ca="1">'4'!U25+A.0!U25+B.0!U25+C.0!U25+D.0!U25</f>
        <v>0</v>
      </c>
      <c r="V25" s="170">
        <f ca="1">'4'!V25+A.0!V25+B.0!V25+C.0!V25+D.0!V25</f>
        <v>0</v>
      </c>
      <c r="W25" s="170">
        <f ca="1">'4'!W25+A.0!W25+B.0!W25+C.0!W25+D.0!W25</f>
        <v>0</v>
      </c>
      <c r="X25" s="170">
        <f ca="1">'4'!X25+A.0!X25+B.0!X25+C.0!X25+D.0!X25</f>
        <v>0</v>
      </c>
      <c r="Y25" s="170">
        <f ca="1">'4'!Y25+A.0!Y25+B.0!Y25+C.0!Y25+D.0!Y25</f>
        <v>0</v>
      </c>
      <c r="Z25" s="170">
        <f ca="1">'4'!Z25+A.0!Z25+B.0!Z25+C.0!Z25+D.0!Z25</f>
        <v>0</v>
      </c>
      <c r="AA25" s="170">
        <f ca="1">'4'!AA25+A.0!AA25+B.0!AA25+C.0!AA25+D.0!AA25</f>
        <v>0</v>
      </c>
      <c r="AB25" s="170">
        <f ca="1">'4'!AB25+A.0!AB25+B.0!AB25+C.0!AB25+D.0!AB25</f>
        <v>0</v>
      </c>
      <c r="AC25" s="170">
        <f ca="1">'4'!AC25+A.0!AC25+B.0!AC25+C.0!AC25+D.0!AC25</f>
        <v>0</v>
      </c>
      <c r="AD25" s="170">
        <f ca="1">'4'!AD25+A.0!AD25+B.0!AD25+C.0!AD25+D.0!AD25</f>
        <v>0</v>
      </c>
      <c r="AE25" s="170">
        <f ca="1">'4'!AE25+A.0!AE25+B.0!AE25+C.0!AE25+D.0!AE25</f>
        <v>0</v>
      </c>
      <c r="AF25" s="170">
        <f ca="1">'4'!AF25+A.0!AF25+B.0!AF25+C.0!AF25+D.0!AF25</f>
        <v>0</v>
      </c>
      <c r="AG25" s="170">
        <f ca="1">'4'!AG25+A.0!AG25+B.0!AG25+C.0!AG25+D.0!AG25</f>
        <v>0</v>
      </c>
      <c r="AH25" s="170">
        <f ca="1">'4'!AH25+A.0!AH25+B.0!AH25+C.0!AH25+D.0!AH25</f>
        <v>0</v>
      </c>
      <c r="AI25" s="170">
        <f ca="1">'4'!AI25+A.0!AI25+B.0!AI25+C.0!AI25+D.0!AI25</f>
        <v>0</v>
      </c>
      <c r="AJ25" s="170">
        <f ca="1">'4'!AJ25+A.0!AJ25+B.0!AJ25+C.0!AJ25+D.0!AJ25</f>
        <v>0</v>
      </c>
    </row>
    <row r="26" spans="2:36" s="3" customFormat="1" ht="12.75">
      <c r="B26" s="65" t="s">
        <v>308</v>
      </c>
      <c r="C26" s="484" t="str">
        <f>IF(Kalba="EN",Data2!C51,Data2!B51)</f>
        <v>Šildymo (išskyrus elektrą) išlaidos</v>
      </c>
      <c r="D26" s="170">
        <f ca="1">F26+NPV(FDN,G26:INDEX(G26:AJ26,PAL))</f>
        <v>0</v>
      </c>
      <c r="E26" s="170">
        <f t="shared" ca="1" si="8"/>
        <v>0</v>
      </c>
      <c r="F26" s="170">
        <f ca="1">'4'!F26+A.0!F26+B.0!F26+C.0!F26+D.0!F26</f>
        <v>0</v>
      </c>
      <c r="G26" s="170">
        <f ca="1">'4'!G26+A.0!G26+B.0!G26+C.0!G26+D.0!G26</f>
        <v>0</v>
      </c>
      <c r="H26" s="170">
        <f ca="1">'4'!H26+A.0!H26+B.0!H26+C.0!H26+D.0!H26</f>
        <v>0</v>
      </c>
      <c r="I26" s="170">
        <f ca="1">'4'!I26+A.0!I26+B.0!I26+C.0!I26+D.0!I26</f>
        <v>0</v>
      </c>
      <c r="J26" s="170">
        <f ca="1">'4'!J26+A.0!J26+B.0!J26+C.0!J26+D.0!J26</f>
        <v>0</v>
      </c>
      <c r="K26" s="170">
        <f ca="1">'4'!K26+A.0!K26+B.0!K26+C.0!K26+D.0!K26</f>
        <v>0</v>
      </c>
      <c r="L26" s="170">
        <f ca="1">'4'!L26+A.0!L26+B.0!L26+C.0!L26+D.0!L26</f>
        <v>0</v>
      </c>
      <c r="M26" s="170">
        <f ca="1">'4'!M26+A.0!M26+B.0!M26+C.0!M26+D.0!M26</f>
        <v>0</v>
      </c>
      <c r="N26" s="170">
        <f ca="1">'4'!N26+A.0!N26+B.0!N26+C.0!N26+D.0!N26</f>
        <v>0</v>
      </c>
      <c r="O26" s="170">
        <f ca="1">'4'!O26+A.0!O26+B.0!O26+C.0!O26+D.0!O26</f>
        <v>0</v>
      </c>
      <c r="P26" s="170">
        <f ca="1">'4'!P26+A.0!P26+B.0!P26+C.0!P26+D.0!P26</f>
        <v>0</v>
      </c>
      <c r="Q26" s="170">
        <f ca="1">'4'!Q26+A.0!Q26+B.0!Q26+C.0!Q26+D.0!Q26</f>
        <v>0</v>
      </c>
      <c r="R26" s="170">
        <f ca="1">'4'!R26+A.0!R26+B.0!R26+C.0!R26+D.0!R26</f>
        <v>0</v>
      </c>
      <c r="S26" s="170">
        <f ca="1">'4'!S26+A.0!S26+B.0!S26+C.0!S26+D.0!S26</f>
        <v>0</v>
      </c>
      <c r="T26" s="170">
        <f ca="1">'4'!T26+A.0!T26+B.0!T26+C.0!T26+D.0!T26</f>
        <v>0</v>
      </c>
      <c r="U26" s="170">
        <f ca="1">'4'!U26+A.0!U26+B.0!U26+C.0!U26+D.0!U26</f>
        <v>0</v>
      </c>
      <c r="V26" s="170">
        <f ca="1">'4'!V26+A.0!V26+B.0!V26+C.0!V26+D.0!V26</f>
        <v>0</v>
      </c>
      <c r="W26" s="170">
        <f ca="1">'4'!W26+A.0!W26+B.0!W26+C.0!W26+D.0!W26</f>
        <v>0</v>
      </c>
      <c r="X26" s="170">
        <f ca="1">'4'!X26+A.0!X26+B.0!X26+C.0!X26+D.0!X26</f>
        <v>0</v>
      </c>
      <c r="Y26" s="170">
        <f ca="1">'4'!Y26+A.0!Y26+B.0!Y26+C.0!Y26+D.0!Y26</f>
        <v>0</v>
      </c>
      <c r="Z26" s="170">
        <f ca="1">'4'!Z26+A.0!Z26+B.0!Z26+C.0!Z26+D.0!Z26</f>
        <v>0</v>
      </c>
      <c r="AA26" s="170">
        <f ca="1">'4'!AA26+A.0!AA26+B.0!AA26+C.0!AA26+D.0!AA26</f>
        <v>0</v>
      </c>
      <c r="AB26" s="170">
        <f ca="1">'4'!AB26+A.0!AB26+B.0!AB26+C.0!AB26+D.0!AB26</f>
        <v>0</v>
      </c>
      <c r="AC26" s="170">
        <f ca="1">'4'!AC26+A.0!AC26+B.0!AC26+C.0!AC26+D.0!AC26</f>
        <v>0</v>
      </c>
      <c r="AD26" s="170">
        <f ca="1">'4'!AD26+A.0!AD26+B.0!AD26+C.0!AD26+D.0!AD26</f>
        <v>0</v>
      </c>
      <c r="AE26" s="170">
        <f ca="1">'4'!AE26+A.0!AE26+B.0!AE26+C.0!AE26+D.0!AE26</f>
        <v>0</v>
      </c>
      <c r="AF26" s="170">
        <f ca="1">'4'!AF26+A.0!AF26+B.0!AF26+C.0!AF26+D.0!AF26</f>
        <v>0</v>
      </c>
      <c r="AG26" s="170">
        <f ca="1">'4'!AG26+A.0!AG26+B.0!AG26+C.0!AG26+D.0!AG26</f>
        <v>0</v>
      </c>
      <c r="AH26" s="170">
        <f ca="1">'4'!AH26+A.0!AH26+B.0!AH26+C.0!AH26+D.0!AH26</f>
        <v>0</v>
      </c>
      <c r="AI26" s="170">
        <f ca="1">'4'!AI26+A.0!AI26+B.0!AI26+C.0!AI26+D.0!AI26</f>
        <v>0</v>
      </c>
      <c r="AJ26" s="170">
        <f ca="1">'4'!AJ26+A.0!AJ26+B.0!AJ26+C.0!AJ26+D.0!AJ26</f>
        <v>0</v>
      </c>
    </row>
    <row r="27" spans="2:36" s="3" customFormat="1" ht="12.75">
      <c r="B27" s="65" t="s">
        <v>310</v>
      </c>
      <c r="C27" s="484" t="str">
        <f>IF(Kalba="EN",Data2!C52,Data2!B52)</f>
        <v>Infrastruktūros būklės palaikymo išlaidos</v>
      </c>
      <c r="D27" s="170">
        <f ca="1">F27+NPV(FDN,G27:INDEX(G27:AJ27,PAL))</f>
        <v>0</v>
      </c>
      <c r="E27" s="170">
        <f t="shared" ca="1" si="8"/>
        <v>0</v>
      </c>
      <c r="F27" s="170">
        <f ca="1">'4'!F27+A.0!F27+B.0!F27+C.0!F27+D.0!F27</f>
        <v>0</v>
      </c>
      <c r="G27" s="170">
        <f ca="1">'4'!G27+A.0!G27+B.0!G27+C.0!G27+D.0!G27</f>
        <v>0</v>
      </c>
      <c r="H27" s="170">
        <f ca="1">'4'!H27+A.0!H27+B.0!H27+C.0!H27+D.0!H27</f>
        <v>0</v>
      </c>
      <c r="I27" s="170">
        <f ca="1">'4'!I27+A.0!I27+B.0!I27+C.0!I27+D.0!I27</f>
        <v>0</v>
      </c>
      <c r="J27" s="170">
        <f ca="1">'4'!J27+A.0!J27+B.0!J27+C.0!J27+D.0!J27</f>
        <v>0</v>
      </c>
      <c r="K27" s="170">
        <f ca="1">'4'!K27+A.0!K27+B.0!K27+C.0!K27+D.0!K27</f>
        <v>0</v>
      </c>
      <c r="L27" s="170">
        <f ca="1">'4'!L27+A.0!L27+B.0!L27+C.0!L27+D.0!L27</f>
        <v>0</v>
      </c>
      <c r="M27" s="170">
        <f ca="1">'4'!M27+A.0!M27+B.0!M27+C.0!M27+D.0!M27</f>
        <v>0</v>
      </c>
      <c r="N27" s="170">
        <f ca="1">'4'!N27+A.0!N27+B.0!N27+C.0!N27+D.0!N27</f>
        <v>0</v>
      </c>
      <c r="O27" s="170">
        <f ca="1">'4'!O27+A.0!O27+B.0!O27+C.0!O27+D.0!O27</f>
        <v>0</v>
      </c>
      <c r="P27" s="170">
        <f ca="1">'4'!P27+A.0!P27+B.0!P27+C.0!P27+D.0!P27</f>
        <v>0</v>
      </c>
      <c r="Q27" s="170">
        <f ca="1">'4'!Q27+A.0!Q27+B.0!Q27+C.0!Q27+D.0!Q27</f>
        <v>0</v>
      </c>
      <c r="R27" s="170">
        <f ca="1">'4'!R27+A.0!R27+B.0!R27+C.0!R27+D.0!R27</f>
        <v>0</v>
      </c>
      <c r="S27" s="170">
        <f ca="1">'4'!S27+A.0!S27+B.0!S27+C.0!S27+D.0!S27</f>
        <v>0</v>
      </c>
      <c r="T27" s="170">
        <f ca="1">'4'!T27+A.0!T27+B.0!T27+C.0!T27+D.0!T27</f>
        <v>0</v>
      </c>
      <c r="U27" s="170">
        <f ca="1">'4'!U27+A.0!U27+B.0!U27+C.0!U27+D.0!U27</f>
        <v>0</v>
      </c>
      <c r="V27" s="170">
        <f ca="1">'4'!V27+A.0!V27+B.0!V27+C.0!V27+D.0!V27</f>
        <v>0</v>
      </c>
      <c r="W27" s="170">
        <f ca="1">'4'!W27+A.0!W27+B.0!W27+C.0!W27+D.0!W27</f>
        <v>0</v>
      </c>
      <c r="X27" s="170">
        <f ca="1">'4'!X27+A.0!X27+B.0!X27+C.0!X27+D.0!X27</f>
        <v>0</v>
      </c>
      <c r="Y27" s="170">
        <f ca="1">'4'!Y27+A.0!Y27+B.0!Y27+C.0!Y27+D.0!Y27</f>
        <v>0</v>
      </c>
      <c r="Z27" s="170">
        <f ca="1">'4'!Z27+A.0!Z27+B.0!Z27+C.0!Z27+D.0!Z27</f>
        <v>0</v>
      </c>
      <c r="AA27" s="170">
        <f ca="1">'4'!AA27+A.0!AA27+B.0!AA27+C.0!AA27+D.0!AA27</f>
        <v>0</v>
      </c>
      <c r="AB27" s="170">
        <f ca="1">'4'!AB27+A.0!AB27+B.0!AB27+C.0!AB27+D.0!AB27</f>
        <v>0</v>
      </c>
      <c r="AC27" s="170">
        <f ca="1">'4'!AC27+A.0!AC27+B.0!AC27+C.0!AC27+D.0!AC27</f>
        <v>0</v>
      </c>
      <c r="AD27" s="170">
        <f ca="1">'4'!AD27+A.0!AD27+B.0!AD27+C.0!AD27+D.0!AD27</f>
        <v>0</v>
      </c>
      <c r="AE27" s="170">
        <f ca="1">'4'!AE27+A.0!AE27+B.0!AE27+C.0!AE27+D.0!AE27</f>
        <v>0</v>
      </c>
      <c r="AF27" s="170">
        <f ca="1">'4'!AF27+A.0!AF27+B.0!AF27+C.0!AF27+D.0!AF27</f>
        <v>0</v>
      </c>
      <c r="AG27" s="170">
        <f ca="1">'4'!AG27+A.0!AG27+B.0!AG27+C.0!AG27+D.0!AG27</f>
        <v>0</v>
      </c>
      <c r="AH27" s="170">
        <f ca="1">'4'!AH27+A.0!AH27+B.0!AH27+C.0!AH27+D.0!AH27</f>
        <v>0</v>
      </c>
      <c r="AI27" s="170">
        <f ca="1">'4'!AI27+A.0!AI27+B.0!AI27+C.0!AI27+D.0!AI27</f>
        <v>0</v>
      </c>
      <c r="AJ27" s="170">
        <f ca="1">'4'!AJ27+A.0!AJ27+B.0!AJ27+C.0!AJ27+D.0!AJ27</f>
        <v>0</v>
      </c>
    </row>
    <row r="28" spans="2:36" s="3" customFormat="1" ht="12.75">
      <c r="B28" s="65" t="s">
        <v>311</v>
      </c>
      <c r="C28" s="484" t="str">
        <f>IF(Kalba="EN",Data2!C53,Data2!B53)</f>
        <v>Kitos išlaidos</v>
      </c>
      <c r="D28" s="170">
        <f ca="1">F28+NPV(FDN,G28:INDEX(G28:AJ28,PAL))</f>
        <v>0</v>
      </c>
      <c r="E28" s="170">
        <f t="shared" ca="1" si="8"/>
        <v>0</v>
      </c>
      <c r="F28" s="170">
        <f ca="1">'4'!F28+A.0!F28+B.0!F28+C.0!F28+D.0!F28</f>
        <v>0</v>
      </c>
      <c r="G28" s="170">
        <f ca="1">'4'!G28+A.0!G28+B.0!G28+C.0!G28+D.0!G28</f>
        <v>0</v>
      </c>
      <c r="H28" s="170">
        <f ca="1">'4'!H28+A.0!H28+B.0!H28+C.0!H28+D.0!H28</f>
        <v>0</v>
      </c>
      <c r="I28" s="170">
        <f ca="1">'4'!I28+A.0!I28+B.0!I28+C.0!I28+D.0!I28</f>
        <v>0</v>
      </c>
      <c r="J28" s="170">
        <f ca="1">'4'!J28+A.0!J28+B.0!J28+C.0!J28+D.0!J28</f>
        <v>0</v>
      </c>
      <c r="K28" s="170">
        <f ca="1">'4'!K28+A.0!K28+B.0!K28+C.0!K28+D.0!K28</f>
        <v>0</v>
      </c>
      <c r="L28" s="170">
        <f ca="1">'4'!L28+A.0!L28+B.0!L28+C.0!L28+D.0!L28</f>
        <v>0</v>
      </c>
      <c r="M28" s="170">
        <f ca="1">'4'!M28+A.0!M28+B.0!M28+C.0!M28+D.0!M28</f>
        <v>0</v>
      </c>
      <c r="N28" s="170">
        <f ca="1">'4'!N28+A.0!N28+B.0!N28+C.0!N28+D.0!N28</f>
        <v>0</v>
      </c>
      <c r="O28" s="170">
        <f ca="1">'4'!O28+A.0!O28+B.0!O28+C.0!O28+D.0!O28</f>
        <v>0</v>
      </c>
      <c r="P28" s="170">
        <f ca="1">'4'!P28+A.0!P28+B.0!P28+C.0!P28+D.0!P28</f>
        <v>0</v>
      </c>
      <c r="Q28" s="170">
        <f ca="1">'4'!Q28+A.0!Q28+B.0!Q28+C.0!Q28+D.0!Q28</f>
        <v>0</v>
      </c>
      <c r="R28" s="170">
        <f ca="1">'4'!R28+A.0!R28+B.0!R28+C.0!R28+D.0!R28</f>
        <v>0</v>
      </c>
      <c r="S28" s="170">
        <f ca="1">'4'!S28+A.0!S28+B.0!S28+C.0!S28+D.0!S28</f>
        <v>0</v>
      </c>
      <c r="T28" s="170">
        <f ca="1">'4'!T28+A.0!T28+B.0!T28+C.0!T28+D.0!T28</f>
        <v>0</v>
      </c>
      <c r="U28" s="170">
        <f ca="1">'4'!U28+A.0!U28+B.0!U28+C.0!U28+D.0!U28</f>
        <v>0</v>
      </c>
      <c r="V28" s="170">
        <f ca="1">'4'!V28+A.0!V28+B.0!V28+C.0!V28+D.0!V28</f>
        <v>0</v>
      </c>
      <c r="W28" s="170">
        <f ca="1">'4'!W28+A.0!W28+B.0!W28+C.0!W28+D.0!W28</f>
        <v>0</v>
      </c>
      <c r="X28" s="170">
        <f ca="1">'4'!X28+A.0!X28+B.0!X28+C.0!X28+D.0!X28</f>
        <v>0</v>
      </c>
      <c r="Y28" s="170">
        <f ca="1">'4'!Y28+A.0!Y28+B.0!Y28+C.0!Y28+D.0!Y28</f>
        <v>0</v>
      </c>
      <c r="Z28" s="170">
        <f ca="1">'4'!Z28+A.0!Z28+B.0!Z28+C.0!Z28+D.0!Z28</f>
        <v>0</v>
      </c>
      <c r="AA28" s="170">
        <f ca="1">'4'!AA28+A.0!AA28+B.0!AA28+C.0!AA28+D.0!AA28</f>
        <v>0</v>
      </c>
      <c r="AB28" s="170">
        <f ca="1">'4'!AB28+A.0!AB28+B.0!AB28+C.0!AB28+D.0!AB28</f>
        <v>0</v>
      </c>
      <c r="AC28" s="170">
        <f ca="1">'4'!AC28+A.0!AC28+B.0!AC28+C.0!AC28+D.0!AC28</f>
        <v>0</v>
      </c>
      <c r="AD28" s="170">
        <f ca="1">'4'!AD28+A.0!AD28+B.0!AD28+C.0!AD28+D.0!AD28</f>
        <v>0</v>
      </c>
      <c r="AE28" s="170">
        <f ca="1">'4'!AE28+A.0!AE28+B.0!AE28+C.0!AE28+D.0!AE28</f>
        <v>0</v>
      </c>
      <c r="AF28" s="170">
        <f ca="1">'4'!AF28+A.0!AF28+B.0!AF28+C.0!AF28+D.0!AF28</f>
        <v>0</v>
      </c>
      <c r="AG28" s="170">
        <f ca="1">'4'!AG28+A.0!AG28+B.0!AG28+C.0!AG28+D.0!AG28</f>
        <v>0</v>
      </c>
      <c r="AH28" s="170">
        <f ca="1">'4'!AH28+A.0!AH28+B.0!AH28+C.0!AH28+D.0!AH28</f>
        <v>0</v>
      </c>
      <c r="AI28" s="170">
        <f ca="1">'4'!AI28+A.0!AI28+B.0!AI28+C.0!AI28+D.0!AI28</f>
        <v>0</v>
      </c>
      <c r="AJ28" s="170">
        <f ca="1">'4'!AJ28+A.0!AJ28+B.0!AJ28+C.0!AJ28+D.0!AJ28</f>
        <v>0</v>
      </c>
    </row>
    <row r="29" spans="2:36" s="3" customFormat="1" ht="12.75">
      <c r="B29" s="65" t="s">
        <v>312</v>
      </c>
      <c r="C29" s="484" t="str">
        <f>IF(Kalba="EN",Data2!C54,Data2!B54)</f>
        <v>Gautų paskolų (G.3.1.) palūkanos</v>
      </c>
      <c r="D29" s="170">
        <f ca="1">F29+NPV(FDN,G29:INDEX(G29:AJ29,PAL))</f>
        <v>0</v>
      </c>
      <c r="E29" s="170">
        <f t="shared" ca="1" si="8"/>
        <v>0</v>
      </c>
      <c r="F29" s="170">
        <f ca="1">'4'!F29+A.0!F29+B.0!F29+C.0!F29+D.0!F29</f>
        <v>0</v>
      </c>
      <c r="G29" s="170">
        <f ca="1">'4'!G29+A.0!G29+B.0!G29+C.0!G29+D.0!G29</f>
        <v>0</v>
      </c>
      <c r="H29" s="170">
        <f ca="1">'4'!H29+A.0!H29+B.0!H29+C.0!H29+D.0!H29</f>
        <v>0</v>
      </c>
      <c r="I29" s="170">
        <f ca="1">'4'!I29+A.0!I29+B.0!I29+C.0!I29+D.0!I29</f>
        <v>0</v>
      </c>
      <c r="J29" s="170">
        <f ca="1">'4'!J29+A.0!J29+B.0!J29+C.0!J29+D.0!J29</f>
        <v>0</v>
      </c>
      <c r="K29" s="170">
        <f ca="1">'4'!K29+A.0!K29+B.0!K29+C.0!K29+D.0!K29</f>
        <v>0</v>
      </c>
      <c r="L29" s="170">
        <f ca="1">'4'!L29+A.0!L29+B.0!L29+C.0!L29+D.0!L29</f>
        <v>0</v>
      </c>
      <c r="M29" s="170">
        <f ca="1">'4'!M29+A.0!M29+B.0!M29+C.0!M29+D.0!M29</f>
        <v>0</v>
      </c>
      <c r="N29" s="170">
        <f ca="1">'4'!N29+A.0!N29+B.0!N29+C.0!N29+D.0!N29</f>
        <v>0</v>
      </c>
      <c r="O29" s="170">
        <f ca="1">'4'!O29+A.0!O29+B.0!O29+C.0!O29+D.0!O29</f>
        <v>0</v>
      </c>
      <c r="P29" s="170">
        <f ca="1">'4'!P29+A.0!P29+B.0!P29+C.0!P29+D.0!P29</f>
        <v>0</v>
      </c>
      <c r="Q29" s="170">
        <f ca="1">'4'!Q29+A.0!Q29+B.0!Q29+C.0!Q29+D.0!Q29</f>
        <v>0</v>
      </c>
      <c r="R29" s="170">
        <f ca="1">'4'!R29+A.0!R29+B.0!R29+C.0!R29+D.0!R29</f>
        <v>0</v>
      </c>
      <c r="S29" s="170">
        <f ca="1">'4'!S29+A.0!S29+B.0!S29+C.0!S29+D.0!S29</f>
        <v>0</v>
      </c>
      <c r="T29" s="170">
        <f ca="1">'4'!T29+A.0!T29+B.0!T29+C.0!T29+D.0!T29</f>
        <v>0</v>
      </c>
      <c r="U29" s="170">
        <f ca="1">'4'!U29+A.0!U29+B.0!U29+C.0!U29+D.0!U29</f>
        <v>0</v>
      </c>
      <c r="V29" s="170">
        <f ca="1">'4'!V29+A.0!V29+B.0!V29+C.0!V29+D.0!V29</f>
        <v>0</v>
      </c>
      <c r="W29" s="170">
        <f ca="1">'4'!W29+A.0!W29+B.0!W29+C.0!W29+D.0!W29</f>
        <v>0</v>
      </c>
      <c r="X29" s="170">
        <f ca="1">'4'!X29+A.0!X29+B.0!X29+C.0!X29+D.0!X29</f>
        <v>0</v>
      </c>
      <c r="Y29" s="170">
        <f ca="1">'4'!Y29+A.0!Y29+B.0!Y29+C.0!Y29+D.0!Y29</f>
        <v>0</v>
      </c>
      <c r="Z29" s="170">
        <f ca="1">'4'!Z29+A.0!Z29+B.0!Z29+C.0!Z29+D.0!Z29</f>
        <v>0</v>
      </c>
      <c r="AA29" s="170">
        <f ca="1">'4'!AA29+A.0!AA29+B.0!AA29+C.0!AA29+D.0!AA29</f>
        <v>0</v>
      </c>
      <c r="AB29" s="170">
        <f ca="1">'4'!AB29+A.0!AB29+B.0!AB29+C.0!AB29+D.0!AB29</f>
        <v>0</v>
      </c>
      <c r="AC29" s="170">
        <f ca="1">'4'!AC29+A.0!AC29+B.0!AC29+C.0!AC29+D.0!AC29</f>
        <v>0</v>
      </c>
      <c r="AD29" s="170">
        <f ca="1">'4'!AD29+A.0!AD29+B.0!AD29+C.0!AD29+D.0!AD29</f>
        <v>0</v>
      </c>
      <c r="AE29" s="170">
        <f ca="1">'4'!AE29+A.0!AE29+B.0!AE29+C.0!AE29+D.0!AE29</f>
        <v>0</v>
      </c>
      <c r="AF29" s="170">
        <f ca="1">'4'!AF29+A.0!AF29+B.0!AF29+C.0!AF29+D.0!AF29</f>
        <v>0</v>
      </c>
      <c r="AG29" s="170">
        <f ca="1">'4'!AG29+A.0!AG29+B.0!AG29+C.0!AG29+D.0!AG29</f>
        <v>0</v>
      </c>
      <c r="AH29" s="170">
        <f ca="1">'4'!AH29+A.0!AH29+B.0!AH29+C.0!AH29+D.0!AH29</f>
        <v>0</v>
      </c>
      <c r="AI29" s="170">
        <f ca="1">'4'!AI29+A.0!AI29+B.0!AI29+C.0!AI29+D.0!AI29</f>
        <v>0</v>
      </c>
      <c r="AJ29" s="170">
        <f ca="1">'4'!AJ29+A.0!AJ29+B.0!AJ29+C.0!AJ29+D.0!AJ29</f>
        <v>0</v>
      </c>
    </row>
    <row r="30" spans="2:36"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9">ROUND(G31-SUM(G32:G33),0)</f>
        <v>0</v>
      </c>
      <c r="H30" s="171">
        <f t="shared" ca="1" si="9"/>
        <v>0</v>
      </c>
      <c r="I30" s="171">
        <f t="shared" ca="1" si="9"/>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row>
    <row r="31" spans="2:36" s="3" customFormat="1" ht="12.75">
      <c r="B31" s="65" t="s">
        <v>314</v>
      </c>
      <c r="C31" s="484" t="str">
        <f>IF(Kalba="EN",Data2!C56,Data2!B56)</f>
        <v>Bendra importo/pirkimo PVM suma</v>
      </c>
      <c r="D31" s="170">
        <f ca="1">F31+NPV(FDN,G31:INDEX(G31:AJ31,PAL))</f>
        <v>0</v>
      </c>
      <c r="E31" s="170">
        <f ca="1">SUMIF($F$5:$AJ$5,"&lt;="&amp;PAL,$F31:$AJ31)</f>
        <v>0</v>
      </c>
      <c r="F31" s="170">
        <f ca="1">'4'!F31+A.0!F31+B.0!F31+C.0!F31+D.0!F31</f>
        <v>0</v>
      </c>
      <c r="G31" s="170">
        <f ca="1">'4'!G31+A.0!G31+B.0!G31+C.0!G31+D.0!G31</f>
        <v>0</v>
      </c>
      <c r="H31" s="170">
        <f ca="1">'4'!H31+A.0!H31+B.0!H31+C.0!H31+D.0!H31</f>
        <v>0</v>
      </c>
      <c r="I31" s="170">
        <f ca="1">'4'!I31+A.0!I31+B.0!I31+C.0!I31+D.0!I31</f>
        <v>0</v>
      </c>
      <c r="J31" s="170">
        <f ca="1">'4'!J31+A.0!J31+B.0!J31+C.0!J31+D.0!J31</f>
        <v>0</v>
      </c>
      <c r="K31" s="170">
        <f ca="1">'4'!K31+A.0!K31+B.0!K31+C.0!K31+D.0!K31</f>
        <v>0</v>
      </c>
      <c r="L31" s="170">
        <f ca="1">'4'!L31+A.0!L31+B.0!L31+C.0!L31+D.0!L31</f>
        <v>0</v>
      </c>
      <c r="M31" s="170">
        <f ca="1">'4'!M31+A.0!M31+B.0!M31+C.0!M31+D.0!M31</f>
        <v>0</v>
      </c>
      <c r="N31" s="170">
        <f ca="1">'4'!N31+A.0!N31+B.0!N31+C.0!N31+D.0!N31</f>
        <v>0</v>
      </c>
      <c r="O31" s="170">
        <f ca="1">'4'!O31+A.0!O31+B.0!O31+C.0!O31+D.0!O31</f>
        <v>0</v>
      </c>
      <c r="P31" s="170">
        <f ca="1">'4'!P31+A.0!P31+B.0!P31+C.0!P31+D.0!P31</f>
        <v>0</v>
      </c>
      <c r="Q31" s="170">
        <f ca="1">'4'!Q31+A.0!Q31+B.0!Q31+C.0!Q31+D.0!Q31</f>
        <v>0</v>
      </c>
      <c r="R31" s="170">
        <f ca="1">'4'!R31+A.0!R31+B.0!R31+C.0!R31+D.0!R31</f>
        <v>0</v>
      </c>
      <c r="S31" s="170">
        <f ca="1">'4'!S31+A.0!S31+B.0!S31+C.0!S31+D.0!S31</f>
        <v>0</v>
      </c>
      <c r="T31" s="170">
        <f ca="1">'4'!T31+A.0!T31+B.0!T31+C.0!T31+D.0!T31</f>
        <v>0</v>
      </c>
      <c r="U31" s="170">
        <f ca="1">'4'!U31+A.0!U31+B.0!U31+C.0!U31+D.0!U31</f>
        <v>0</v>
      </c>
      <c r="V31" s="170">
        <f ca="1">'4'!V31+A.0!V31+B.0!V31+C.0!V31+D.0!V31</f>
        <v>0</v>
      </c>
      <c r="W31" s="170">
        <f ca="1">'4'!W31+A.0!W31+B.0!W31+C.0!W31+D.0!W31</f>
        <v>0</v>
      </c>
      <c r="X31" s="170">
        <f ca="1">'4'!X31+A.0!X31+B.0!X31+C.0!X31+D.0!X31</f>
        <v>0</v>
      </c>
      <c r="Y31" s="170">
        <f ca="1">'4'!Y31+A.0!Y31+B.0!Y31+C.0!Y31+D.0!Y31</f>
        <v>0</v>
      </c>
      <c r="Z31" s="170">
        <f ca="1">'4'!Z31+A.0!Z31+B.0!Z31+C.0!Z31+D.0!Z31</f>
        <v>0</v>
      </c>
      <c r="AA31" s="170">
        <f ca="1">'4'!AA31+A.0!AA31+B.0!AA31+C.0!AA31+D.0!AA31</f>
        <v>0</v>
      </c>
      <c r="AB31" s="170">
        <f ca="1">'4'!AB31+A.0!AB31+B.0!AB31+C.0!AB31+D.0!AB31</f>
        <v>0</v>
      </c>
      <c r="AC31" s="170">
        <f ca="1">'4'!AC31+A.0!AC31+B.0!AC31+C.0!AC31+D.0!AC31</f>
        <v>0</v>
      </c>
      <c r="AD31" s="170">
        <f ca="1">'4'!AD31+A.0!AD31+B.0!AD31+C.0!AD31+D.0!AD31</f>
        <v>0</v>
      </c>
      <c r="AE31" s="170">
        <f ca="1">'4'!AE31+A.0!AE31+B.0!AE31+C.0!AE31+D.0!AE31</f>
        <v>0</v>
      </c>
      <c r="AF31" s="170">
        <f ca="1">'4'!AF31+A.0!AF31+B.0!AF31+C.0!AF31+D.0!AF31</f>
        <v>0</v>
      </c>
      <c r="AG31" s="170">
        <f ca="1">'4'!AG31+A.0!AG31+B.0!AG31+C.0!AG31+D.0!AG31</f>
        <v>0</v>
      </c>
      <c r="AH31" s="170">
        <f ca="1">'4'!AH31+A.0!AH31+B.0!AH31+C.0!AH31+D.0!AH31</f>
        <v>0</v>
      </c>
      <c r="AI31" s="170">
        <f ca="1">'4'!AI31+A.0!AI31+B.0!AI31+C.0!AI31+D.0!AI31</f>
        <v>0</v>
      </c>
      <c r="AJ31" s="170">
        <f ca="1">'4'!AJ31+A.0!AJ31+B.0!AJ31+C.0!AJ31+D.0!AJ31</f>
        <v>0</v>
      </c>
    </row>
    <row r="32" spans="2:36" s="3" customFormat="1" ht="12.75">
      <c r="B32" s="65" t="s">
        <v>316</v>
      </c>
      <c r="C32" s="484" t="str">
        <f>IF(Kalba="EN",Data2!C57,Data2!B57)</f>
        <v>Bendra pardavimo PVM suma</v>
      </c>
      <c r="D32" s="170">
        <f ca="1">F32+NPV(FDN,G32:INDEX(G32:AJ32,PAL))</f>
        <v>0</v>
      </c>
      <c r="E32" s="170">
        <f ca="1">SUMIF($F$5:$AJ$5,"&lt;="&amp;PAL,$F32:$AJ32)</f>
        <v>0</v>
      </c>
      <c r="F32" s="170">
        <f ca="1">'4'!F32+A.0!F32+B.0!F32+C.0!F32+D.0!F32</f>
        <v>0</v>
      </c>
      <c r="G32" s="170">
        <f ca="1">'4'!G32+A.0!G32+B.0!G32+C.0!G32+D.0!G32</f>
        <v>0</v>
      </c>
      <c r="H32" s="170">
        <f ca="1">'4'!H32+A.0!H32+B.0!H32+C.0!H32+D.0!H32</f>
        <v>0</v>
      </c>
      <c r="I32" s="170">
        <f ca="1">'4'!I32+A.0!I32+B.0!I32+C.0!I32+D.0!I32</f>
        <v>0</v>
      </c>
      <c r="J32" s="170">
        <f ca="1">'4'!J32+A.0!J32+B.0!J32+C.0!J32+D.0!J32</f>
        <v>0</v>
      </c>
      <c r="K32" s="170">
        <f ca="1">'4'!K32+A.0!K32+B.0!K32+C.0!K32+D.0!K32</f>
        <v>0</v>
      </c>
      <c r="L32" s="170">
        <f ca="1">'4'!L32+A.0!L32+B.0!L32+C.0!L32+D.0!L32</f>
        <v>0</v>
      </c>
      <c r="M32" s="170">
        <f ca="1">'4'!M32+A.0!M32+B.0!M32+C.0!M32+D.0!M32</f>
        <v>0</v>
      </c>
      <c r="N32" s="170">
        <f ca="1">'4'!N32+A.0!N32+B.0!N32+C.0!N32+D.0!N32</f>
        <v>0</v>
      </c>
      <c r="O32" s="170">
        <f ca="1">'4'!O32+A.0!O32+B.0!O32+C.0!O32+D.0!O32</f>
        <v>0</v>
      </c>
      <c r="P32" s="170">
        <f ca="1">'4'!P32+A.0!P32+B.0!P32+C.0!P32+D.0!P32</f>
        <v>0</v>
      </c>
      <c r="Q32" s="170">
        <f ca="1">'4'!Q32+A.0!Q32+B.0!Q32+C.0!Q32+D.0!Q32</f>
        <v>0</v>
      </c>
      <c r="R32" s="170">
        <f ca="1">'4'!R32+A.0!R32+B.0!R32+C.0!R32+D.0!R32</f>
        <v>0</v>
      </c>
      <c r="S32" s="170">
        <f ca="1">'4'!S32+A.0!S32+B.0!S32+C.0!S32+D.0!S32</f>
        <v>0</v>
      </c>
      <c r="T32" s="170">
        <f ca="1">'4'!T32+A.0!T32+B.0!T32+C.0!T32+D.0!T32</f>
        <v>0</v>
      </c>
      <c r="U32" s="170">
        <f ca="1">'4'!U32+A.0!U32+B.0!U32+C.0!U32+D.0!U32</f>
        <v>0</v>
      </c>
      <c r="V32" s="170">
        <f ca="1">'4'!V32+A.0!V32+B.0!V32+C.0!V32+D.0!V32</f>
        <v>0</v>
      </c>
      <c r="W32" s="170">
        <f ca="1">'4'!W32+A.0!W32+B.0!W32+C.0!W32+D.0!W32</f>
        <v>0</v>
      </c>
      <c r="X32" s="170">
        <f ca="1">'4'!X32+A.0!X32+B.0!X32+C.0!X32+D.0!X32</f>
        <v>0</v>
      </c>
      <c r="Y32" s="170">
        <f ca="1">'4'!Y32+A.0!Y32+B.0!Y32+C.0!Y32+D.0!Y32</f>
        <v>0</v>
      </c>
      <c r="Z32" s="170">
        <f ca="1">'4'!Z32+A.0!Z32+B.0!Z32+C.0!Z32+D.0!Z32</f>
        <v>0</v>
      </c>
      <c r="AA32" s="170">
        <f ca="1">'4'!AA32+A.0!AA32+B.0!AA32+C.0!AA32+D.0!AA32</f>
        <v>0</v>
      </c>
      <c r="AB32" s="170">
        <f ca="1">'4'!AB32+A.0!AB32+B.0!AB32+C.0!AB32+D.0!AB32</f>
        <v>0</v>
      </c>
      <c r="AC32" s="170">
        <f ca="1">'4'!AC32+A.0!AC32+B.0!AC32+C.0!AC32+D.0!AC32</f>
        <v>0</v>
      </c>
      <c r="AD32" s="170">
        <f ca="1">'4'!AD32+A.0!AD32+B.0!AD32+C.0!AD32+D.0!AD32</f>
        <v>0</v>
      </c>
      <c r="AE32" s="170">
        <f ca="1">'4'!AE32+A.0!AE32+B.0!AE32+C.0!AE32+D.0!AE32</f>
        <v>0</v>
      </c>
      <c r="AF32" s="170">
        <f ca="1">'4'!AF32+A.0!AF32+B.0!AF32+C.0!AF32+D.0!AF32</f>
        <v>0</v>
      </c>
      <c r="AG32" s="170">
        <f ca="1">'4'!AG32+A.0!AG32+B.0!AG32+C.0!AG32+D.0!AG32</f>
        <v>0</v>
      </c>
      <c r="AH32" s="170">
        <f ca="1">'4'!AH32+A.0!AH32+B.0!AH32+C.0!AH32+D.0!AH32</f>
        <v>0</v>
      </c>
      <c r="AI32" s="170">
        <f ca="1">'4'!AI32+A.0!AI32+B.0!AI32+C.0!AI32+D.0!AI32</f>
        <v>0</v>
      </c>
      <c r="AJ32" s="170">
        <f ca="1">'4'!AJ32+A.0!AJ32+B.0!AJ32+C.0!AJ32+D.0!AJ32</f>
        <v>0</v>
      </c>
    </row>
    <row r="33" spans="2:36" s="3" customFormat="1" ht="12.75">
      <c r="B33" s="65" t="s">
        <v>318</v>
      </c>
      <c r="C33" s="484" t="str">
        <f>IF(Kalba="EN",Data2!C58,Data2!B58)</f>
        <v>Bendra kitų mokėtinų netiesioginių mokesčių suma</v>
      </c>
      <c r="D33" s="170">
        <f ca="1">F33+NPV(FDN,G33:INDEX(G33:AJ33,PAL))</f>
        <v>0</v>
      </c>
      <c r="E33" s="170">
        <f ca="1">SUMIF($F$5:$AJ$5,"&lt;="&amp;PAL,$F33:$AJ33)</f>
        <v>0</v>
      </c>
      <c r="F33" s="170">
        <f ca="1">'4'!F33+A.0!F33+B.0!F33+C.0!F33+D.0!F33</f>
        <v>0</v>
      </c>
      <c r="G33" s="170">
        <f ca="1">'4'!G33+A.0!G33+B.0!G33+C.0!G33+D.0!G33</f>
        <v>0</v>
      </c>
      <c r="H33" s="170">
        <f ca="1">'4'!H33+A.0!H33+B.0!H33+C.0!H33+D.0!H33</f>
        <v>0</v>
      </c>
      <c r="I33" s="170">
        <f ca="1">'4'!I33+A.0!I33+B.0!I33+C.0!I33+D.0!I33</f>
        <v>0</v>
      </c>
      <c r="J33" s="170">
        <f ca="1">'4'!J33+A.0!J33+B.0!J33+C.0!J33+D.0!J33</f>
        <v>0</v>
      </c>
      <c r="K33" s="170">
        <f ca="1">'4'!K33+A.0!K33+B.0!K33+C.0!K33+D.0!K33</f>
        <v>0</v>
      </c>
      <c r="L33" s="170">
        <f ca="1">'4'!L33+A.0!L33+B.0!L33+C.0!L33+D.0!L33</f>
        <v>0</v>
      </c>
      <c r="M33" s="170">
        <f ca="1">'4'!M33+A.0!M33+B.0!M33+C.0!M33+D.0!M33</f>
        <v>0</v>
      </c>
      <c r="N33" s="170">
        <f ca="1">'4'!N33+A.0!N33+B.0!N33+C.0!N33+D.0!N33</f>
        <v>0</v>
      </c>
      <c r="O33" s="170">
        <f ca="1">'4'!O33+A.0!O33+B.0!O33+C.0!O33+D.0!O33</f>
        <v>0</v>
      </c>
      <c r="P33" s="170">
        <f ca="1">'4'!P33+A.0!P33+B.0!P33+C.0!P33+D.0!P33</f>
        <v>0</v>
      </c>
      <c r="Q33" s="170">
        <f ca="1">'4'!Q33+A.0!Q33+B.0!Q33+C.0!Q33+D.0!Q33</f>
        <v>0</v>
      </c>
      <c r="R33" s="170">
        <f ca="1">'4'!R33+A.0!R33+B.0!R33+C.0!R33+D.0!R33</f>
        <v>0</v>
      </c>
      <c r="S33" s="170">
        <f ca="1">'4'!S33+A.0!S33+B.0!S33+C.0!S33+D.0!S33</f>
        <v>0</v>
      </c>
      <c r="T33" s="170">
        <f ca="1">'4'!T33+A.0!T33+B.0!T33+C.0!T33+D.0!T33</f>
        <v>0</v>
      </c>
      <c r="U33" s="170">
        <f ca="1">'4'!U33+A.0!U33+B.0!U33+C.0!U33+D.0!U33</f>
        <v>0</v>
      </c>
      <c r="V33" s="170">
        <f ca="1">'4'!V33+A.0!V33+B.0!V33+C.0!V33+D.0!V33</f>
        <v>0</v>
      </c>
      <c r="W33" s="170">
        <f ca="1">'4'!W33+A.0!W33+B.0!W33+C.0!W33+D.0!W33</f>
        <v>0</v>
      </c>
      <c r="X33" s="170">
        <f ca="1">'4'!X33+A.0!X33+B.0!X33+C.0!X33+D.0!X33</f>
        <v>0</v>
      </c>
      <c r="Y33" s="170">
        <f ca="1">'4'!Y33+A.0!Y33+B.0!Y33+C.0!Y33+D.0!Y33</f>
        <v>0</v>
      </c>
      <c r="Z33" s="170">
        <f ca="1">'4'!Z33+A.0!Z33+B.0!Z33+C.0!Z33+D.0!Z33</f>
        <v>0</v>
      </c>
      <c r="AA33" s="170">
        <f ca="1">'4'!AA33+A.0!AA33+B.0!AA33+C.0!AA33+D.0!AA33</f>
        <v>0</v>
      </c>
      <c r="AB33" s="170">
        <f ca="1">'4'!AB33+A.0!AB33+B.0!AB33+C.0!AB33+D.0!AB33</f>
        <v>0</v>
      </c>
      <c r="AC33" s="170">
        <f ca="1">'4'!AC33+A.0!AC33+B.0!AC33+C.0!AC33+D.0!AC33</f>
        <v>0</v>
      </c>
      <c r="AD33" s="170">
        <f ca="1">'4'!AD33+A.0!AD33+B.0!AD33+C.0!AD33+D.0!AD33</f>
        <v>0</v>
      </c>
      <c r="AE33" s="170">
        <f ca="1">'4'!AE33+A.0!AE33+B.0!AE33+C.0!AE33+D.0!AE33</f>
        <v>0</v>
      </c>
      <c r="AF33" s="170">
        <f ca="1">'4'!AF33+A.0!AF33+B.0!AF33+C.0!AF33+D.0!AF33</f>
        <v>0</v>
      </c>
      <c r="AG33" s="170">
        <f ca="1">'4'!AG33+A.0!AG33+B.0!AG33+C.0!AG33+D.0!AG33</f>
        <v>0</v>
      </c>
      <c r="AH33" s="170">
        <f ca="1">'4'!AH33+A.0!AH33+B.0!AH33+C.0!AH33+D.0!AH33</f>
        <v>0</v>
      </c>
      <c r="AI33" s="170">
        <f ca="1">'4'!AI33+A.0!AI33+B.0!AI33+C.0!AI33+D.0!AI33</f>
        <v>0</v>
      </c>
      <c r="AJ33" s="170">
        <f ca="1">'4'!AJ33+A.0!AJ33+B.0!AJ33+C.0!AJ33+D.0!AJ33</f>
        <v>0</v>
      </c>
    </row>
    <row r="34" spans="2:36" s="62" customFormat="1" ht="12.75">
      <c r="B34" s="5" t="s">
        <v>28</v>
      </c>
      <c r="C34" s="483" t="str">
        <f>IF(Kalba="EN",Data2!C59,Data2!B59)</f>
        <v>Grynosios pajamos</v>
      </c>
      <c r="D34" s="171">
        <f ca="1">ROUND(SUM(D17)-SUM(D15,D22),0)</f>
        <v>0</v>
      </c>
      <c r="E34" s="171">
        <f t="shared" ref="E34:AJ34" ca="1" si="10">ROUND(SUM(E17)-SUM(E15,E22),0)</f>
        <v>0</v>
      </c>
      <c r="F34" s="171">
        <f t="shared" ca="1" si="10"/>
        <v>0</v>
      </c>
      <c r="G34" s="171">
        <f t="shared" ca="1" si="10"/>
        <v>0</v>
      </c>
      <c r="H34" s="171">
        <f t="shared" ca="1" si="10"/>
        <v>0</v>
      </c>
      <c r="I34" s="171">
        <f t="shared" ca="1" si="10"/>
        <v>0</v>
      </c>
      <c r="J34" s="171">
        <f t="shared" ca="1" si="10"/>
        <v>0</v>
      </c>
      <c r="K34" s="171">
        <f t="shared" ca="1" si="10"/>
        <v>0</v>
      </c>
      <c r="L34" s="171">
        <f t="shared" ca="1" si="10"/>
        <v>0</v>
      </c>
      <c r="M34" s="171">
        <f t="shared" ca="1" si="10"/>
        <v>0</v>
      </c>
      <c r="N34" s="171">
        <f t="shared" ca="1" si="10"/>
        <v>0</v>
      </c>
      <c r="O34" s="171">
        <f t="shared" ca="1" si="10"/>
        <v>0</v>
      </c>
      <c r="P34" s="171">
        <f t="shared" ca="1" si="10"/>
        <v>0</v>
      </c>
      <c r="Q34" s="171">
        <f t="shared" ca="1" si="10"/>
        <v>0</v>
      </c>
      <c r="R34" s="171">
        <f t="shared" ca="1" si="10"/>
        <v>0</v>
      </c>
      <c r="S34" s="171">
        <f t="shared" ca="1" si="10"/>
        <v>0</v>
      </c>
      <c r="T34" s="171">
        <f t="shared" ca="1" si="10"/>
        <v>0</v>
      </c>
      <c r="U34" s="171">
        <f t="shared" ca="1" si="10"/>
        <v>0</v>
      </c>
      <c r="V34" s="171">
        <f t="shared" ca="1" si="10"/>
        <v>0</v>
      </c>
      <c r="W34" s="171">
        <f t="shared" ca="1" si="10"/>
        <v>0</v>
      </c>
      <c r="X34" s="171">
        <f t="shared" ca="1" si="10"/>
        <v>0</v>
      </c>
      <c r="Y34" s="171">
        <f t="shared" ca="1" si="10"/>
        <v>0</v>
      </c>
      <c r="Z34" s="171">
        <f t="shared" ca="1" si="10"/>
        <v>0</v>
      </c>
      <c r="AA34" s="171">
        <f t="shared" ca="1" si="10"/>
        <v>0</v>
      </c>
      <c r="AB34" s="171">
        <f t="shared" ca="1" si="10"/>
        <v>0</v>
      </c>
      <c r="AC34" s="171">
        <f t="shared" ca="1" si="10"/>
        <v>0</v>
      </c>
      <c r="AD34" s="171">
        <f t="shared" ca="1" si="10"/>
        <v>0</v>
      </c>
      <c r="AE34" s="171">
        <f t="shared" ca="1" si="10"/>
        <v>0</v>
      </c>
      <c r="AF34" s="171">
        <f t="shared" ca="1" si="10"/>
        <v>0</v>
      </c>
      <c r="AG34" s="171">
        <f t="shared" ca="1" si="10"/>
        <v>0</v>
      </c>
      <c r="AH34" s="171">
        <f t="shared" ca="1" si="10"/>
        <v>0</v>
      </c>
      <c r="AI34" s="171">
        <f t="shared" ca="1" si="10"/>
        <v>0</v>
      </c>
      <c r="AJ34" s="171">
        <f t="shared" ca="1" si="10"/>
        <v>0</v>
      </c>
    </row>
    <row r="35" spans="2:36" s="62" customFormat="1" ht="12.75">
      <c r="B35" s="67" t="s">
        <v>320</v>
      </c>
      <c r="C35" s="483" t="str">
        <f>IF(Kalba="EN",Data2!C60,Data2!B60)</f>
        <v>Finansavimas, iš viso</v>
      </c>
      <c r="D35" s="171">
        <f ca="1">SUM(D36,D41,D44)</f>
        <v>0</v>
      </c>
      <c r="E35" s="171">
        <f t="shared" ref="E35:F35" ca="1" si="11">SUM(E36,E41,E44)</f>
        <v>0</v>
      </c>
      <c r="F35" s="171">
        <f t="shared" ca="1" si="11"/>
        <v>0</v>
      </c>
      <c r="G35" s="171">
        <f t="shared" ref="G35:AJ35" ca="1" si="12">SUM(G36,G41,G44)</f>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row>
    <row r="36" spans="2:36" s="62" customFormat="1" ht="12.75">
      <c r="B36" s="67" t="s">
        <v>32</v>
      </c>
      <c r="C36" s="483" t="str">
        <f>IF(Kalba="EN",Data2!C61,Data2!B61)</f>
        <v>Prašomas finansavimas</v>
      </c>
      <c r="D36" s="171">
        <f ca="1">ROUND(SUM(D37:D40),0)</f>
        <v>0</v>
      </c>
      <c r="E36" s="171">
        <f ca="1">ROUND(SUM(E37:E40),0)</f>
        <v>0</v>
      </c>
      <c r="F36" s="171">
        <f t="shared" ref="F36" ca="1" si="13">ROUND(SUM(F37:F40),0)</f>
        <v>0</v>
      </c>
      <c r="G36" s="171">
        <f t="shared" ref="G36:AJ36" ca="1" si="14">ROUND(SUM(G37:G40),0)</f>
        <v>0</v>
      </c>
      <c r="H36" s="171">
        <f t="shared" ca="1" si="14"/>
        <v>0</v>
      </c>
      <c r="I36" s="171">
        <f t="shared" ca="1" si="14"/>
        <v>0</v>
      </c>
      <c r="J36" s="171">
        <f t="shared" ca="1" si="14"/>
        <v>0</v>
      </c>
      <c r="K36" s="171">
        <f t="shared" ca="1" si="14"/>
        <v>0</v>
      </c>
      <c r="L36" s="171">
        <f t="shared" ca="1" si="14"/>
        <v>0</v>
      </c>
      <c r="M36" s="171">
        <f t="shared" ca="1" si="14"/>
        <v>0</v>
      </c>
      <c r="N36" s="171">
        <f t="shared" ca="1" si="14"/>
        <v>0</v>
      </c>
      <c r="O36" s="171">
        <f t="shared" ca="1" si="14"/>
        <v>0</v>
      </c>
      <c r="P36" s="171">
        <f t="shared" ca="1" si="14"/>
        <v>0</v>
      </c>
      <c r="Q36" s="171">
        <f t="shared" ca="1" si="14"/>
        <v>0</v>
      </c>
      <c r="R36" s="171">
        <f t="shared" ca="1" si="14"/>
        <v>0</v>
      </c>
      <c r="S36" s="171">
        <f t="shared" ca="1" si="14"/>
        <v>0</v>
      </c>
      <c r="T36" s="171">
        <f t="shared" ca="1" si="14"/>
        <v>0</v>
      </c>
      <c r="U36" s="171">
        <f t="shared" ca="1" si="14"/>
        <v>0</v>
      </c>
      <c r="V36" s="171">
        <f t="shared" ca="1" si="14"/>
        <v>0</v>
      </c>
      <c r="W36" s="171">
        <f t="shared" ca="1" si="14"/>
        <v>0</v>
      </c>
      <c r="X36" s="171">
        <f t="shared" ca="1" si="14"/>
        <v>0</v>
      </c>
      <c r="Y36" s="171">
        <f t="shared" ca="1" si="14"/>
        <v>0</v>
      </c>
      <c r="Z36" s="171">
        <f t="shared" ca="1" si="14"/>
        <v>0</v>
      </c>
      <c r="AA36" s="171">
        <f t="shared" ca="1" si="14"/>
        <v>0</v>
      </c>
      <c r="AB36" s="171">
        <f t="shared" ca="1" si="14"/>
        <v>0</v>
      </c>
      <c r="AC36" s="171">
        <f t="shared" ca="1" si="14"/>
        <v>0</v>
      </c>
      <c r="AD36" s="171">
        <f t="shared" ca="1" si="14"/>
        <v>0</v>
      </c>
      <c r="AE36" s="171">
        <f t="shared" ca="1" si="14"/>
        <v>0</v>
      </c>
      <c r="AF36" s="171">
        <f t="shared" ca="1" si="14"/>
        <v>0</v>
      </c>
      <c r="AG36" s="171">
        <f t="shared" ca="1" si="14"/>
        <v>0</v>
      </c>
      <c r="AH36" s="171">
        <f t="shared" ca="1" si="14"/>
        <v>0</v>
      </c>
      <c r="AI36" s="171">
        <f t="shared" ca="1" si="14"/>
        <v>0</v>
      </c>
      <c r="AJ36" s="171">
        <f t="shared" ca="1" si="14"/>
        <v>0</v>
      </c>
    </row>
    <row r="37" spans="2:36" s="3" customFormat="1" ht="12.75">
      <c r="B37" s="65" t="s">
        <v>34</v>
      </c>
      <c r="C37" s="484" t="str">
        <f>IF(Kalba="EN",Data2!C62,Data2!B62)</f>
        <v>ES struktūrinės paramos lėšos</v>
      </c>
      <c r="D37" s="170">
        <f ca="1">F37+NPV(FDN,G37:INDEX(G37:AJ37,PAL))</f>
        <v>0</v>
      </c>
      <c r="E37" s="170">
        <f ca="1">SUMIF($F$5:$AJ$5,"&lt;="&amp;PAL,$F37:$AJ37)</f>
        <v>0</v>
      </c>
      <c r="F37" s="170">
        <f ca="1">'4'!F37+A.0!F37+B.0!F37+C.0!F37+D.0!F37</f>
        <v>0</v>
      </c>
      <c r="G37" s="170">
        <f ca="1">'4'!G37+A.0!G37+B.0!G37+C.0!G37+D.0!G37</f>
        <v>0</v>
      </c>
      <c r="H37" s="170">
        <f ca="1">'4'!H37+A.0!H37+B.0!H37+C.0!H37+D.0!H37</f>
        <v>0</v>
      </c>
      <c r="I37" s="170">
        <f ca="1">'4'!I37+A.0!I37+B.0!I37+C.0!I37+D.0!I37</f>
        <v>0</v>
      </c>
      <c r="J37" s="170">
        <f ca="1">'4'!J37+A.0!J37+B.0!J37+C.0!J37+D.0!J37</f>
        <v>0</v>
      </c>
      <c r="K37" s="170">
        <f ca="1">'4'!K37+A.0!K37+B.0!K37+C.0!K37+D.0!K37</f>
        <v>0</v>
      </c>
      <c r="L37" s="170">
        <f ca="1">'4'!L37+A.0!L37+B.0!L37+C.0!L37+D.0!L37</f>
        <v>0</v>
      </c>
      <c r="M37" s="170">
        <f ca="1">'4'!M37+A.0!M37+B.0!M37+C.0!M37+D.0!M37</f>
        <v>0</v>
      </c>
      <c r="N37" s="170">
        <f ca="1">'4'!N37+A.0!N37+B.0!N37+C.0!N37+D.0!N37</f>
        <v>0</v>
      </c>
      <c r="O37" s="170">
        <f ca="1">'4'!O37+A.0!O37+B.0!O37+C.0!O37+D.0!O37</f>
        <v>0</v>
      </c>
      <c r="P37" s="170">
        <f ca="1">'4'!P37+A.0!P37+B.0!P37+C.0!P37+D.0!P37</f>
        <v>0</v>
      </c>
      <c r="Q37" s="170">
        <f ca="1">'4'!Q37+A.0!Q37+B.0!Q37+C.0!Q37+D.0!Q37</f>
        <v>0</v>
      </c>
      <c r="R37" s="170">
        <f ca="1">'4'!R37+A.0!R37+B.0!R37+C.0!R37+D.0!R37</f>
        <v>0</v>
      </c>
      <c r="S37" s="170">
        <f ca="1">'4'!S37+A.0!S37+B.0!S37+C.0!S37+D.0!S37</f>
        <v>0</v>
      </c>
      <c r="T37" s="170">
        <f ca="1">'4'!T37+A.0!T37+B.0!T37+C.0!T37+D.0!T37</f>
        <v>0</v>
      </c>
      <c r="U37" s="170">
        <f ca="1">'4'!U37+A.0!U37+B.0!U37+C.0!U37+D.0!U37</f>
        <v>0</v>
      </c>
      <c r="V37" s="170">
        <f ca="1">'4'!V37+A.0!V37+B.0!V37+C.0!V37+D.0!V37</f>
        <v>0</v>
      </c>
      <c r="W37" s="170">
        <f ca="1">'4'!W37+A.0!W37+B.0!W37+C.0!W37+D.0!W37</f>
        <v>0</v>
      </c>
      <c r="X37" s="170">
        <f ca="1">'4'!X37+A.0!X37+B.0!X37+C.0!X37+D.0!X37</f>
        <v>0</v>
      </c>
      <c r="Y37" s="170">
        <f ca="1">'4'!Y37+A.0!Y37+B.0!Y37+C.0!Y37+D.0!Y37</f>
        <v>0</v>
      </c>
      <c r="Z37" s="170">
        <f ca="1">'4'!Z37+A.0!Z37+B.0!Z37+C.0!Z37+D.0!Z37</f>
        <v>0</v>
      </c>
      <c r="AA37" s="170">
        <f ca="1">'4'!AA37+A.0!AA37+B.0!AA37+C.0!AA37+D.0!AA37</f>
        <v>0</v>
      </c>
      <c r="AB37" s="170">
        <f ca="1">'4'!AB37+A.0!AB37+B.0!AB37+C.0!AB37+D.0!AB37</f>
        <v>0</v>
      </c>
      <c r="AC37" s="170">
        <f ca="1">'4'!AC37+A.0!AC37+B.0!AC37+C.0!AC37+D.0!AC37</f>
        <v>0</v>
      </c>
      <c r="AD37" s="170">
        <f ca="1">'4'!AD37+A.0!AD37+B.0!AD37+C.0!AD37+D.0!AD37</f>
        <v>0</v>
      </c>
      <c r="AE37" s="170">
        <f ca="1">'4'!AE37+A.0!AE37+B.0!AE37+C.0!AE37+D.0!AE37</f>
        <v>0</v>
      </c>
      <c r="AF37" s="170">
        <f ca="1">'4'!AF37+A.0!AF37+B.0!AF37+C.0!AF37+D.0!AF37</f>
        <v>0</v>
      </c>
      <c r="AG37" s="170">
        <f ca="1">'4'!AG37+A.0!AG37+B.0!AG37+C.0!AG37+D.0!AG37</f>
        <v>0</v>
      </c>
      <c r="AH37" s="170">
        <f ca="1">'4'!AH37+A.0!AH37+B.0!AH37+C.0!AH37+D.0!AH37</f>
        <v>0</v>
      </c>
      <c r="AI37" s="170">
        <f ca="1">'4'!AI37+A.0!AI37+B.0!AI37+C.0!AI37+D.0!AI37</f>
        <v>0</v>
      </c>
      <c r="AJ37" s="170">
        <f ca="1">'4'!AJ37+A.0!AJ37+B.0!AJ37+C.0!AJ37+D.0!AJ37</f>
        <v>0</v>
      </c>
    </row>
    <row r="38" spans="2:36" s="3" customFormat="1" ht="12.75">
      <c r="B38" s="65" t="s">
        <v>36</v>
      </c>
      <c r="C38" s="484" t="str">
        <f>IF(Kalba="EN",Data2!C63,Data2!B63)</f>
        <v>LR bendrojo finansavimo lėšos</v>
      </c>
      <c r="D38" s="170">
        <f ca="1">F38+NPV(FDN,G38:INDEX(G38:AJ38,PAL))</f>
        <v>0</v>
      </c>
      <c r="E38" s="170">
        <f ca="1">SUMIF($F$5:$AJ$5,"&lt;="&amp;PAL,$F38:$AJ38)</f>
        <v>0</v>
      </c>
      <c r="F38" s="170">
        <f ca="1">'4'!F38+A.0!F38+B.0!F38+C.0!F38+D.0!F38</f>
        <v>0</v>
      </c>
      <c r="G38" s="170">
        <f ca="1">'4'!G38+A.0!G38+B.0!G38+C.0!G38+D.0!G38</f>
        <v>0</v>
      </c>
      <c r="H38" s="170">
        <f ca="1">'4'!H38+A.0!H38+B.0!H38+C.0!H38+D.0!H38</f>
        <v>0</v>
      </c>
      <c r="I38" s="170">
        <f ca="1">'4'!I38+A.0!I38+B.0!I38+C.0!I38+D.0!I38</f>
        <v>0</v>
      </c>
      <c r="J38" s="170">
        <f ca="1">'4'!J38+A.0!J38+B.0!J38+C.0!J38+D.0!J38</f>
        <v>0</v>
      </c>
      <c r="K38" s="170">
        <f ca="1">'4'!K38+A.0!K38+B.0!K38+C.0!K38+D.0!K38</f>
        <v>0</v>
      </c>
      <c r="L38" s="170">
        <f ca="1">'4'!L38+A.0!L38+B.0!L38+C.0!L38+D.0!L38</f>
        <v>0</v>
      </c>
      <c r="M38" s="170">
        <f ca="1">'4'!M38+A.0!M38+B.0!M38+C.0!M38+D.0!M38</f>
        <v>0</v>
      </c>
      <c r="N38" s="170">
        <f ca="1">'4'!N38+A.0!N38+B.0!N38+C.0!N38+D.0!N38</f>
        <v>0</v>
      </c>
      <c r="O38" s="170">
        <f ca="1">'4'!O38+A.0!O38+B.0!O38+C.0!O38+D.0!O38</f>
        <v>0</v>
      </c>
      <c r="P38" s="170">
        <f ca="1">'4'!P38+A.0!P38+B.0!P38+C.0!P38+D.0!P38</f>
        <v>0</v>
      </c>
      <c r="Q38" s="170">
        <f ca="1">'4'!Q38+A.0!Q38+B.0!Q38+C.0!Q38+D.0!Q38</f>
        <v>0</v>
      </c>
      <c r="R38" s="170">
        <f ca="1">'4'!R38+A.0!R38+B.0!R38+C.0!R38+D.0!R38</f>
        <v>0</v>
      </c>
      <c r="S38" s="170">
        <f ca="1">'4'!S38+A.0!S38+B.0!S38+C.0!S38+D.0!S38</f>
        <v>0</v>
      </c>
      <c r="T38" s="170">
        <f ca="1">'4'!T38+A.0!T38+B.0!T38+C.0!T38+D.0!T38</f>
        <v>0</v>
      </c>
      <c r="U38" s="170">
        <f ca="1">'4'!U38+A.0!U38+B.0!U38+C.0!U38+D.0!U38</f>
        <v>0</v>
      </c>
      <c r="V38" s="170">
        <f ca="1">'4'!V38+A.0!V38+B.0!V38+C.0!V38+D.0!V38</f>
        <v>0</v>
      </c>
      <c r="W38" s="170">
        <f ca="1">'4'!W38+A.0!W38+B.0!W38+C.0!W38+D.0!W38</f>
        <v>0</v>
      </c>
      <c r="X38" s="170">
        <f ca="1">'4'!X38+A.0!X38+B.0!X38+C.0!X38+D.0!X38</f>
        <v>0</v>
      </c>
      <c r="Y38" s="170">
        <f ca="1">'4'!Y38+A.0!Y38+B.0!Y38+C.0!Y38+D.0!Y38</f>
        <v>0</v>
      </c>
      <c r="Z38" s="170">
        <f ca="1">'4'!Z38+A.0!Z38+B.0!Z38+C.0!Z38+D.0!Z38</f>
        <v>0</v>
      </c>
      <c r="AA38" s="170">
        <f ca="1">'4'!AA38+A.0!AA38+B.0!AA38+C.0!AA38+D.0!AA38</f>
        <v>0</v>
      </c>
      <c r="AB38" s="170">
        <f ca="1">'4'!AB38+A.0!AB38+B.0!AB38+C.0!AB38+D.0!AB38</f>
        <v>0</v>
      </c>
      <c r="AC38" s="170">
        <f ca="1">'4'!AC38+A.0!AC38+B.0!AC38+C.0!AC38+D.0!AC38</f>
        <v>0</v>
      </c>
      <c r="AD38" s="170">
        <f ca="1">'4'!AD38+A.0!AD38+B.0!AD38+C.0!AD38+D.0!AD38</f>
        <v>0</v>
      </c>
      <c r="AE38" s="170">
        <f ca="1">'4'!AE38+A.0!AE38+B.0!AE38+C.0!AE38+D.0!AE38</f>
        <v>0</v>
      </c>
      <c r="AF38" s="170">
        <f ca="1">'4'!AF38+A.0!AF38+B.0!AF38+C.0!AF38+D.0!AF38</f>
        <v>0</v>
      </c>
      <c r="AG38" s="170">
        <f ca="1">'4'!AG38+A.0!AG38+B.0!AG38+C.0!AG38+D.0!AG38</f>
        <v>0</v>
      </c>
      <c r="AH38" s="170">
        <f ca="1">'4'!AH38+A.0!AH38+B.0!AH38+C.0!AH38+D.0!AH38</f>
        <v>0</v>
      </c>
      <c r="AI38" s="170">
        <f ca="1">'4'!AI38+A.0!AI38+B.0!AI38+C.0!AI38+D.0!AI38</f>
        <v>0</v>
      </c>
      <c r="AJ38" s="170">
        <f ca="1">'4'!AJ38+A.0!AJ38+B.0!AJ38+C.0!AJ38+D.0!AJ38</f>
        <v>0</v>
      </c>
    </row>
    <row r="39" spans="2:36" s="3" customFormat="1" ht="12.75">
      <c r="B39" s="65" t="s">
        <v>38</v>
      </c>
      <c r="C39" s="484" t="str">
        <f>IF(Kalba="EN",Data2!C64,Data2!B64)</f>
        <v>Kito tarptautinio finansavimo lėšos</v>
      </c>
      <c r="D39" s="170">
        <f ca="1">F39+NPV(FDN,G39:INDEX(G39:AJ39,PAL))</f>
        <v>0</v>
      </c>
      <c r="E39" s="170">
        <f ca="1">SUMIF($F$5:$AJ$5,"&lt;="&amp;PAL,$F39:$AJ39)</f>
        <v>0</v>
      </c>
      <c r="F39" s="170">
        <f ca="1">'4'!F39+A.0!F39+B.0!F39+C.0!F39+D.0!F39</f>
        <v>0</v>
      </c>
      <c r="G39" s="170">
        <f ca="1">'4'!G39+A.0!G39+B.0!G39+C.0!G39+D.0!G39</f>
        <v>0</v>
      </c>
      <c r="H39" s="170">
        <f ca="1">'4'!H39+A.0!H39+B.0!H39+C.0!H39+D.0!H39</f>
        <v>0</v>
      </c>
      <c r="I39" s="170">
        <f ca="1">'4'!I39+A.0!I39+B.0!I39+C.0!I39+D.0!I39</f>
        <v>0</v>
      </c>
      <c r="J39" s="170">
        <f ca="1">'4'!J39+A.0!J39+B.0!J39+C.0!J39+D.0!J39</f>
        <v>0</v>
      </c>
      <c r="K39" s="170">
        <f ca="1">'4'!K39+A.0!K39+B.0!K39+C.0!K39+D.0!K39</f>
        <v>0</v>
      </c>
      <c r="L39" s="170">
        <f ca="1">'4'!L39+A.0!L39+B.0!L39+C.0!L39+D.0!L39</f>
        <v>0</v>
      </c>
      <c r="M39" s="170">
        <f ca="1">'4'!M39+A.0!M39+B.0!M39+C.0!M39+D.0!M39</f>
        <v>0</v>
      </c>
      <c r="N39" s="170">
        <f ca="1">'4'!N39+A.0!N39+B.0!N39+C.0!N39+D.0!N39</f>
        <v>0</v>
      </c>
      <c r="O39" s="170">
        <f ca="1">'4'!O39+A.0!O39+B.0!O39+C.0!O39+D.0!O39</f>
        <v>0</v>
      </c>
      <c r="P39" s="170">
        <f ca="1">'4'!P39+A.0!P39+B.0!P39+C.0!P39+D.0!P39</f>
        <v>0</v>
      </c>
      <c r="Q39" s="170">
        <f ca="1">'4'!Q39+A.0!Q39+B.0!Q39+C.0!Q39+D.0!Q39</f>
        <v>0</v>
      </c>
      <c r="R39" s="170">
        <f ca="1">'4'!R39+A.0!R39+B.0!R39+C.0!R39+D.0!R39</f>
        <v>0</v>
      </c>
      <c r="S39" s="170">
        <f ca="1">'4'!S39+A.0!S39+B.0!S39+C.0!S39+D.0!S39</f>
        <v>0</v>
      </c>
      <c r="T39" s="170">
        <f ca="1">'4'!T39+A.0!T39+B.0!T39+C.0!T39+D.0!T39</f>
        <v>0</v>
      </c>
      <c r="U39" s="170">
        <f ca="1">'4'!U39+A.0!U39+B.0!U39+C.0!U39+D.0!U39</f>
        <v>0</v>
      </c>
      <c r="V39" s="170">
        <f ca="1">'4'!V39+A.0!V39+B.0!V39+C.0!V39+D.0!V39</f>
        <v>0</v>
      </c>
      <c r="W39" s="170">
        <f ca="1">'4'!W39+A.0!W39+B.0!W39+C.0!W39+D.0!W39</f>
        <v>0</v>
      </c>
      <c r="X39" s="170">
        <f ca="1">'4'!X39+A.0!X39+B.0!X39+C.0!X39+D.0!X39</f>
        <v>0</v>
      </c>
      <c r="Y39" s="170">
        <f ca="1">'4'!Y39+A.0!Y39+B.0!Y39+C.0!Y39+D.0!Y39</f>
        <v>0</v>
      </c>
      <c r="Z39" s="170">
        <f ca="1">'4'!Z39+A.0!Z39+B.0!Z39+C.0!Z39+D.0!Z39</f>
        <v>0</v>
      </c>
      <c r="AA39" s="170">
        <f ca="1">'4'!AA39+A.0!AA39+B.0!AA39+C.0!AA39+D.0!AA39</f>
        <v>0</v>
      </c>
      <c r="AB39" s="170">
        <f ca="1">'4'!AB39+A.0!AB39+B.0!AB39+C.0!AB39+D.0!AB39</f>
        <v>0</v>
      </c>
      <c r="AC39" s="170">
        <f ca="1">'4'!AC39+A.0!AC39+B.0!AC39+C.0!AC39+D.0!AC39</f>
        <v>0</v>
      </c>
      <c r="AD39" s="170">
        <f ca="1">'4'!AD39+A.0!AD39+B.0!AD39+C.0!AD39+D.0!AD39</f>
        <v>0</v>
      </c>
      <c r="AE39" s="170">
        <f ca="1">'4'!AE39+A.0!AE39+B.0!AE39+C.0!AE39+D.0!AE39</f>
        <v>0</v>
      </c>
      <c r="AF39" s="170">
        <f ca="1">'4'!AF39+A.0!AF39+B.0!AF39+C.0!AF39+D.0!AF39</f>
        <v>0</v>
      </c>
      <c r="AG39" s="170">
        <f ca="1">'4'!AG39+A.0!AG39+B.0!AG39+C.0!AG39+D.0!AG39</f>
        <v>0</v>
      </c>
      <c r="AH39" s="170">
        <f ca="1">'4'!AH39+A.0!AH39+B.0!AH39+C.0!AH39+D.0!AH39</f>
        <v>0</v>
      </c>
      <c r="AI39" s="170">
        <f ca="1">'4'!AI39+A.0!AI39+B.0!AI39+C.0!AI39+D.0!AI39</f>
        <v>0</v>
      </c>
      <c r="AJ39" s="170">
        <f ca="1">'4'!AJ39+A.0!AJ39+B.0!AJ39+C.0!AJ39+D.0!AJ39</f>
        <v>0</v>
      </c>
    </row>
    <row r="40" spans="2:36"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ca="1">'4'!F40+A.0!F40+B.0!F40+C.0!F40+D.0!F40</f>
        <v>0</v>
      </c>
      <c r="G40" s="170">
        <f ca="1">'4'!G40+A.0!G40+B.0!G40+C.0!G40+D.0!G40</f>
        <v>0</v>
      </c>
      <c r="H40" s="170">
        <f ca="1">'4'!H40+A.0!H40+B.0!H40+C.0!H40+D.0!H40</f>
        <v>0</v>
      </c>
      <c r="I40" s="170">
        <f ca="1">'4'!I40+A.0!I40+B.0!I40+C.0!I40+D.0!I40</f>
        <v>0</v>
      </c>
      <c r="J40" s="170">
        <f ca="1">'4'!J40+A.0!J40+B.0!J40+C.0!J40+D.0!J40</f>
        <v>0</v>
      </c>
      <c r="K40" s="170">
        <f ca="1">'4'!K40+A.0!K40+B.0!K40+C.0!K40+D.0!K40</f>
        <v>0</v>
      </c>
      <c r="L40" s="170">
        <f ca="1">'4'!L40+A.0!L40+B.0!L40+C.0!L40+D.0!L40</f>
        <v>0</v>
      </c>
      <c r="M40" s="170">
        <f ca="1">'4'!M40+A.0!M40+B.0!M40+C.0!M40+D.0!M40</f>
        <v>0</v>
      </c>
      <c r="N40" s="170">
        <f ca="1">'4'!N40+A.0!N40+B.0!N40+C.0!N40+D.0!N40</f>
        <v>0</v>
      </c>
      <c r="O40" s="170">
        <f ca="1">'4'!O40+A.0!O40+B.0!O40+C.0!O40+D.0!O40</f>
        <v>0</v>
      </c>
      <c r="P40" s="170">
        <f ca="1">'4'!P40+A.0!P40+B.0!P40+C.0!P40+D.0!P40</f>
        <v>0</v>
      </c>
      <c r="Q40" s="170">
        <f ca="1">'4'!Q40+A.0!Q40+B.0!Q40+C.0!Q40+D.0!Q40</f>
        <v>0</v>
      </c>
      <c r="R40" s="170">
        <f ca="1">'4'!R40+A.0!R40+B.0!R40+C.0!R40+D.0!R40</f>
        <v>0</v>
      </c>
      <c r="S40" s="170">
        <f ca="1">'4'!S40+A.0!S40+B.0!S40+C.0!S40+D.0!S40</f>
        <v>0</v>
      </c>
      <c r="T40" s="170">
        <f ca="1">'4'!T40+A.0!T40+B.0!T40+C.0!T40+D.0!T40</f>
        <v>0</v>
      </c>
      <c r="U40" s="170">
        <f ca="1">'4'!U40+A.0!U40+B.0!U40+C.0!U40+D.0!U40</f>
        <v>0</v>
      </c>
      <c r="V40" s="170">
        <f ca="1">'4'!V40+A.0!V40+B.0!V40+C.0!V40+D.0!V40</f>
        <v>0</v>
      </c>
      <c r="W40" s="170">
        <f ca="1">'4'!W40+A.0!W40+B.0!W40+C.0!W40+D.0!W40</f>
        <v>0</v>
      </c>
      <c r="X40" s="170">
        <f ca="1">'4'!X40+A.0!X40+B.0!X40+C.0!X40+D.0!X40</f>
        <v>0</v>
      </c>
      <c r="Y40" s="170">
        <f ca="1">'4'!Y40+A.0!Y40+B.0!Y40+C.0!Y40+D.0!Y40</f>
        <v>0</v>
      </c>
      <c r="Z40" s="170">
        <f ca="1">'4'!Z40+A.0!Z40+B.0!Z40+C.0!Z40+D.0!Z40</f>
        <v>0</v>
      </c>
      <c r="AA40" s="170">
        <f ca="1">'4'!AA40+A.0!AA40+B.0!AA40+C.0!AA40+D.0!AA40</f>
        <v>0</v>
      </c>
      <c r="AB40" s="170">
        <f ca="1">'4'!AB40+A.0!AB40+B.0!AB40+C.0!AB40+D.0!AB40</f>
        <v>0</v>
      </c>
      <c r="AC40" s="170">
        <f ca="1">'4'!AC40+A.0!AC40+B.0!AC40+C.0!AC40+D.0!AC40</f>
        <v>0</v>
      </c>
      <c r="AD40" s="170">
        <f ca="1">'4'!AD40+A.0!AD40+B.0!AD40+C.0!AD40+D.0!AD40</f>
        <v>0</v>
      </c>
      <c r="AE40" s="170">
        <f ca="1">'4'!AE40+A.0!AE40+B.0!AE40+C.0!AE40+D.0!AE40</f>
        <v>0</v>
      </c>
      <c r="AF40" s="170">
        <f ca="1">'4'!AF40+A.0!AF40+B.0!AF40+C.0!AF40+D.0!AF40</f>
        <v>0</v>
      </c>
      <c r="AG40" s="170">
        <f ca="1">'4'!AG40+A.0!AG40+B.0!AG40+C.0!AG40+D.0!AG40</f>
        <v>0</v>
      </c>
      <c r="AH40" s="170">
        <f ca="1">'4'!AH40+A.0!AH40+B.0!AH40+C.0!AH40+D.0!AH40</f>
        <v>0</v>
      </c>
      <c r="AI40" s="170">
        <f ca="1">'4'!AI40+A.0!AI40+B.0!AI40+C.0!AI40+D.0!AI40</f>
        <v>0</v>
      </c>
      <c r="AJ40" s="170">
        <f ca="1">'4'!AJ40+A.0!AJ40+B.0!AJ40+C.0!AJ40+D.0!AJ40</f>
        <v>0</v>
      </c>
    </row>
    <row r="41" spans="2:36" s="62" customFormat="1" ht="12.75">
      <c r="B41" s="67" t="s">
        <v>41</v>
      </c>
      <c r="C41" s="483" t="str">
        <f>IF(Kalba="EN",Data2!C66,Data2!B66)</f>
        <v>Nuosavos lėšos</v>
      </c>
      <c r="D41" s="171">
        <f ca="1">ROUND(SUM(D42:D43),0)</f>
        <v>0</v>
      </c>
      <c r="E41" s="171">
        <f ca="1">ROUND(SUM(E42:E43),0)</f>
        <v>0</v>
      </c>
      <c r="F41" s="171">
        <f t="shared" ref="F41" ca="1" si="15">ROUND(SUM(F42:F43),0)</f>
        <v>0</v>
      </c>
      <c r="G41" s="171">
        <f t="shared" ref="G41:AJ41" ca="1" si="16">ROUND(SUM(G42:G43),0)</f>
        <v>0</v>
      </c>
      <c r="H41" s="171">
        <f t="shared" ca="1" si="16"/>
        <v>0</v>
      </c>
      <c r="I41" s="171">
        <f t="shared" ca="1" si="16"/>
        <v>0</v>
      </c>
      <c r="J41" s="171">
        <f t="shared" ca="1" si="16"/>
        <v>0</v>
      </c>
      <c r="K41" s="171">
        <f t="shared" ca="1" si="16"/>
        <v>0</v>
      </c>
      <c r="L41" s="171">
        <f t="shared" ca="1" si="16"/>
        <v>0</v>
      </c>
      <c r="M41" s="171">
        <f t="shared" ca="1" si="16"/>
        <v>0</v>
      </c>
      <c r="N41" s="171">
        <f t="shared" ca="1" si="16"/>
        <v>0</v>
      </c>
      <c r="O41" s="171">
        <f t="shared" ca="1" si="16"/>
        <v>0</v>
      </c>
      <c r="P41" s="171">
        <f t="shared" ca="1" si="16"/>
        <v>0</v>
      </c>
      <c r="Q41" s="171">
        <f t="shared" ca="1" si="16"/>
        <v>0</v>
      </c>
      <c r="R41" s="171">
        <f t="shared" ca="1" si="16"/>
        <v>0</v>
      </c>
      <c r="S41" s="171">
        <f t="shared" ca="1" si="16"/>
        <v>0</v>
      </c>
      <c r="T41" s="171">
        <f t="shared" ca="1" si="16"/>
        <v>0</v>
      </c>
      <c r="U41" s="171">
        <f t="shared" ca="1" si="16"/>
        <v>0</v>
      </c>
      <c r="V41" s="171">
        <f t="shared" ca="1" si="16"/>
        <v>0</v>
      </c>
      <c r="W41" s="171">
        <f t="shared" ca="1" si="16"/>
        <v>0</v>
      </c>
      <c r="X41" s="171">
        <f t="shared" ca="1" si="16"/>
        <v>0</v>
      </c>
      <c r="Y41" s="171">
        <f t="shared" ca="1" si="16"/>
        <v>0</v>
      </c>
      <c r="Z41" s="171">
        <f t="shared" ca="1" si="16"/>
        <v>0</v>
      </c>
      <c r="AA41" s="171">
        <f t="shared" ca="1" si="16"/>
        <v>0</v>
      </c>
      <c r="AB41" s="171">
        <f t="shared" ca="1" si="16"/>
        <v>0</v>
      </c>
      <c r="AC41" s="171">
        <f t="shared" ca="1" si="16"/>
        <v>0</v>
      </c>
      <c r="AD41" s="171">
        <f t="shared" ca="1" si="16"/>
        <v>0</v>
      </c>
      <c r="AE41" s="171">
        <f t="shared" ca="1" si="16"/>
        <v>0</v>
      </c>
      <c r="AF41" s="171">
        <f t="shared" ca="1" si="16"/>
        <v>0</v>
      </c>
      <c r="AG41" s="171">
        <f t="shared" ca="1" si="16"/>
        <v>0</v>
      </c>
      <c r="AH41" s="171">
        <f t="shared" ca="1" si="16"/>
        <v>0</v>
      </c>
      <c r="AI41" s="171">
        <f t="shared" ca="1" si="16"/>
        <v>0</v>
      </c>
      <c r="AJ41" s="171">
        <f t="shared" ca="1" si="16"/>
        <v>0</v>
      </c>
    </row>
    <row r="42" spans="2:36"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'4'!F42+A.0!F42+B.0!F42+C.0!F42+D.0!F42</f>
        <v>0</v>
      </c>
      <c r="G42" s="170">
        <f ca="1">'4'!G42+A.0!G42+B.0!G42+C.0!G42+D.0!G42</f>
        <v>0</v>
      </c>
      <c r="H42" s="170">
        <f ca="1">'4'!H42+A.0!H42+B.0!H42+C.0!H42+D.0!H42</f>
        <v>0</v>
      </c>
      <c r="I42" s="170">
        <f ca="1">'4'!I42+A.0!I42+B.0!I42+C.0!I42+D.0!I42</f>
        <v>0</v>
      </c>
      <c r="J42" s="170">
        <f ca="1">'4'!J42+A.0!J42+B.0!J42+C.0!J42+D.0!J42</f>
        <v>0</v>
      </c>
      <c r="K42" s="170">
        <f ca="1">'4'!K42+A.0!K42+B.0!K42+C.0!K42+D.0!K42</f>
        <v>0</v>
      </c>
      <c r="L42" s="170">
        <f ca="1">'4'!L42+A.0!L42+B.0!L42+C.0!L42+D.0!L42</f>
        <v>0</v>
      </c>
      <c r="M42" s="170">
        <f ca="1">'4'!M42+A.0!M42+B.0!M42+C.0!M42+D.0!M42</f>
        <v>0</v>
      </c>
      <c r="N42" s="170">
        <f ca="1">'4'!N42+A.0!N42+B.0!N42+C.0!N42+D.0!N42</f>
        <v>0</v>
      </c>
      <c r="O42" s="170">
        <f ca="1">'4'!O42+A.0!O42+B.0!O42+C.0!O42+D.0!O42</f>
        <v>0</v>
      </c>
      <c r="P42" s="170">
        <f ca="1">'4'!P42+A.0!P42+B.0!P42+C.0!P42+D.0!P42</f>
        <v>0</v>
      </c>
      <c r="Q42" s="170">
        <f ca="1">'4'!Q42+A.0!Q42+B.0!Q42+C.0!Q42+D.0!Q42</f>
        <v>0</v>
      </c>
      <c r="R42" s="170">
        <f ca="1">'4'!R42+A.0!R42+B.0!R42+C.0!R42+D.0!R42</f>
        <v>0</v>
      </c>
      <c r="S42" s="170">
        <f ca="1">'4'!S42+A.0!S42+B.0!S42+C.0!S42+D.0!S42</f>
        <v>0</v>
      </c>
      <c r="T42" s="170">
        <f ca="1">'4'!T42+A.0!T42+B.0!T42+C.0!T42+D.0!T42</f>
        <v>0</v>
      </c>
      <c r="U42" s="170">
        <f ca="1">'4'!U42+A.0!U42+B.0!U42+C.0!U42+D.0!U42</f>
        <v>0</v>
      </c>
      <c r="V42" s="170">
        <f ca="1">'4'!V42+A.0!V42+B.0!V42+C.0!V42+D.0!V42</f>
        <v>0</v>
      </c>
      <c r="W42" s="170">
        <f ca="1">'4'!W42+A.0!W42+B.0!W42+C.0!W42+D.0!W42</f>
        <v>0</v>
      </c>
      <c r="X42" s="170">
        <f ca="1">'4'!X42+A.0!X42+B.0!X42+C.0!X42+D.0!X42</f>
        <v>0</v>
      </c>
      <c r="Y42" s="170">
        <f ca="1">'4'!Y42+A.0!Y42+B.0!Y42+C.0!Y42+D.0!Y42</f>
        <v>0</v>
      </c>
      <c r="Z42" s="170">
        <f ca="1">'4'!Z42+A.0!Z42+B.0!Z42+C.0!Z42+D.0!Z42</f>
        <v>0</v>
      </c>
      <c r="AA42" s="170">
        <f ca="1">'4'!AA42+A.0!AA42+B.0!AA42+C.0!AA42+D.0!AA42</f>
        <v>0</v>
      </c>
      <c r="AB42" s="170">
        <f ca="1">'4'!AB42+A.0!AB42+B.0!AB42+C.0!AB42+D.0!AB42</f>
        <v>0</v>
      </c>
      <c r="AC42" s="170">
        <f ca="1">'4'!AC42+A.0!AC42+B.0!AC42+C.0!AC42+D.0!AC42</f>
        <v>0</v>
      </c>
      <c r="AD42" s="170">
        <f ca="1">'4'!AD42+A.0!AD42+B.0!AD42+C.0!AD42+D.0!AD42</f>
        <v>0</v>
      </c>
      <c r="AE42" s="170">
        <f ca="1">'4'!AE42+A.0!AE42+B.0!AE42+C.0!AE42+D.0!AE42</f>
        <v>0</v>
      </c>
      <c r="AF42" s="170">
        <f ca="1">'4'!AF42+A.0!AF42+B.0!AF42+C.0!AF42+D.0!AF42</f>
        <v>0</v>
      </c>
      <c r="AG42" s="170">
        <f ca="1">'4'!AG42+A.0!AG42+B.0!AG42+C.0!AG42+D.0!AG42</f>
        <v>0</v>
      </c>
      <c r="AH42" s="170">
        <f ca="1">'4'!AH42+A.0!AH42+B.0!AH42+C.0!AH42+D.0!AH42</f>
        <v>0</v>
      </c>
      <c r="AI42" s="170">
        <f ca="1">'4'!AI42+A.0!AI42+B.0!AI42+C.0!AI42+D.0!AI42</f>
        <v>0</v>
      </c>
      <c r="AJ42" s="170">
        <f ca="1">'4'!AJ42+A.0!AJ42+B.0!AJ42+C.0!AJ42+D.0!AJ42</f>
        <v>0</v>
      </c>
    </row>
    <row r="43" spans="2:36" s="3" customFormat="1" ht="12.75">
      <c r="B43" s="65" t="s">
        <v>43</v>
      </c>
      <c r="C43" s="484" t="str">
        <f>IF(Kalba="EN",Data2!C68,Data2!B68)</f>
        <v>Privačios lėšos (nuosavos, kitos privačios lėšos)</v>
      </c>
      <c r="D43" s="170">
        <f ca="1">F43+NPV(FDN,G43:INDEX(G43:AJ43,PAL))</f>
        <v>0</v>
      </c>
      <c r="E43" s="170">
        <f ca="1">SUMIF($F$5:$AJ$5,"&lt;="&amp;PAL,$F43:$AJ43)</f>
        <v>0</v>
      </c>
      <c r="F43" s="170">
        <f ca="1">'4'!F43+A.0!F43+B.0!F43+C.0!F43+D.0!F43</f>
        <v>0</v>
      </c>
      <c r="G43" s="170">
        <f ca="1">'4'!G43+A.0!G43+B.0!G43+C.0!G43+D.0!G43</f>
        <v>0</v>
      </c>
      <c r="H43" s="170">
        <f ca="1">'4'!H43+A.0!H43+B.0!H43+C.0!H43+D.0!H43</f>
        <v>0</v>
      </c>
      <c r="I43" s="170">
        <f ca="1">'4'!I43+A.0!I43+B.0!I43+C.0!I43+D.0!I43</f>
        <v>0</v>
      </c>
      <c r="J43" s="170">
        <f ca="1">'4'!J43+A.0!J43+B.0!J43+C.0!J43+D.0!J43</f>
        <v>0</v>
      </c>
      <c r="K43" s="170">
        <f ca="1">'4'!K43+A.0!K43+B.0!K43+C.0!K43+D.0!K43</f>
        <v>0</v>
      </c>
      <c r="L43" s="170">
        <f ca="1">'4'!L43+A.0!L43+B.0!L43+C.0!L43+D.0!L43</f>
        <v>0</v>
      </c>
      <c r="M43" s="170">
        <f ca="1">'4'!M43+A.0!M43+B.0!M43+C.0!M43+D.0!M43</f>
        <v>0</v>
      </c>
      <c r="N43" s="170">
        <f ca="1">'4'!N43+A.0!N43+B.0!N43+C.0!N43+D.0!N43</f>
        <v>0</v>
      </c>
      <c r="O43" s="170">
        <f ca="1">'4'!O43+A.0!O43+B.0!O43+C.0!O43+D.0!O43</f>
        <v>0</v>
      </c>
      <c r="P43" s="170">
        <f ca="1">'4'!P43+A.0!P43+B.0!P43+C.0!P43+D.0!P43</f>
        <v>0</v>
      </c>
      <c r="Q43" s="170">
        <f ca="1">'4'!Q43+A.0!Q43+B.0!Q43+C.0!Q43+D.0!Q43</f>
        <v>0</v>
      </c>
      <c r="R43" s="170">
        <f ca="1">'4'!R43+A.0!R43+B.0!R43+C.0!R43+D.0!R43</f>
        <v>0</v>
      </c>
      <c r="S43" s="170">
        <f ca="1">'4'!S43+A.0!S43+B.0!S43+C.0!S43+D.0!S43</f>
        <v>0</v>
      </c>
      <c r="T43" s="170">
        <f ca="1">'4'!T43+A.0!T43+B.0!T43+C.0!T43+D.0!T43</f>
        <v>0</v>
      </c>
      <c r="U43" s="170">
        <f ca="1">'4'!U43+A.0!U43+B.0!U43+C.0!U43+D.0!U43</f>
        <v>0</v>
      </c>
      <c r="V43" s="170">
        <f ca="1">'4'!V43+A.0!V43+B.0!V43+C.0!V43+D.0!V43</f>
        <v>0</v>
      </c>
      <c r="W43" s="170">
        <f ca="1">'4'!W43+A.0!W43+B.0!W43+C.0!W43+D.0!W43</f>
        <v>0</v>
      </c>
      <c r="X43" s="170">
        <f ca="1">'4'!X43+A.0!X43+B.0!X43+C.0!X43+D.0!X43</f>
        <v>0</v>
      </c>
      <c r="Y43" s="170">
        <f ca="1">'4'!Y43+A.0!Y43+B.0!Y43+C.0!Y43+D.0!Y43</f>
        <v>0</v>
      </c>
      <c r="Z43" s="170">
        <f ca="1">'4'!Z43+A.0!Z43+B.0!Z43+C.0!Z43+D.0!Z43</f>
        <v>0</v>
      </c>
      <c r="AA43" s="170">
        <f ca="1">'4'!AA43+A.0!AA43+B.0!AA43+C.0!AA43+D.0!AA43</f>
        <v>0</v>
      </c>
      <c r="AB43" s="170">
        <f ca="1">'4'!AB43+A.0!AB43+B.0!AB43+C.0!AB43+D.0!AB43</f>
        <v>0</v>
      </c>
      <c r="AC43" s="170">
        <f ca="1">'4'!AC43+A.0!AC43+B.0!AC43+C.0!AC43+D.0!AC43</f>
        <v>0</v>
      </c>
      <c r="AD43" s="170">
        <f ca="1">'4'!AD43+A.0!AD43+B.0!AD43+C.0!AD43+D.0!AD43</f>
        <v>0</v>
      </c>
      <c r="AE43" s="170">
        <f ca="1">'4'!AE43+A.0!AE43+B.0!AE43+C.0!AE43+D.0!AE43</f>
        <v>0</v>
      </c>
      <c r="AF43" s="170">
        <f ca="1">'4'!AF43+A.0!AF43+B.0!AF43+C.0!AF43+D.0!AF43</f>
        <v>0</v>
      </c>
      <c r="AG43" s="170">
        <f ca="1">'4'!AG43+A.0!AG43+B.0!AG43+C.0!AG43+D.0!AG43</f>
        <v>0</v>
      </c>
      <c r="AH43" s="170">
        <f ca="1">'4'!AH43+A.0!AH43+B.0!AH43+C.0!AH43+D.0!AH43</f>
        <v>0</v>
      </c>
      <c r="AI43" s="170">
        <f ca="1">'4'!AI43+A.0!AI43+B.0!AI43+C.0!AI43+D.0!AI43</f>
        <v>0</v>
      </c>
      <c r="AJ43" s="170">
        <f ca="1">'4'!AJ43+A.0!AJ43+B.0!AJ43+C.0!AJ43+D.0!AJ43</f>
        <v>0</v>
      </c>
    </row>
    <row r="44" spans="2:36" s="62" customFormat="1" ht="12.75">
      <c r="B44" s="67" t="s">
        <v>44</v>
      </c>
      <c r="C44" s="483" t="str">
        <f>IF(Kalba="EN",Data2!C69,Data2!B69)</f>
        <v>Paskolos</v>
      </c>
      <c r="D44" s="171">
        <f ca="1">ROUND(SUM(D45)-SUM(D46),0)</f>
        <v>0</v>
      </c>
      <c r="E44" s="171">
        <f ca="1">ROUND(SUM(E45)-SUM(E46),0)</f>
        <v>0</v>
      </c>
      <c r="F44" s="171">
        <f t="shared" ref="F44" ca="1" si="17">ROUND(SUM(F45)-SUM(F46),0)</f>
        <v>0</v>
      </c>
      <c r="G44" s="171">
        <f t="shared" ref="G44:AJ44" ca="1" si="18">ROUND(SUM(G45)-SUM(G46),0)</f>
        <v>0</v>
      </c>
      <c r="H44" s="171">
        <f t="shared" ca="1" si="18"/>
        <v>0</v>
      </c>
      <c r="I44" s="171">
        <f t="shared" ca="1" si="18"/>
        <v>0</v>
      </c>
      <c r="J44" s="171">
        <f t="shared" ca="1" si="18"/>
        <v>0</v>
      </c>
      <c r="K44" s="171">
        <f t="shared" ca="1" si="18"/>
        <v>0</v>
      </c>
      <c r="L44" s="171">
        <f t="shared" ca="1" si="18"/>
        <v>0</v>
      </c>
      <c r="M44" s="171">
        <f t="shared" ca="1" si="18"/>
        <v>0</v>
      </c>
      <c r="N44" s="171">
        <f t="shared" ca="1" si="18"/>
        <v>0</v>
      </c>
      <c r="O44" s="171">
        <f t="shared" ca="1" si="18"/>
        <v>0</v>
      </c>
      <c r="P44" s="171">
        <f t="shared" ca="1" si="18"/>
        <v>0</v>
      </c>
      <c r="Q44" s="171">
        <f t="shared" ca="1" si="18"/>
        <v>0</v>
      </c>
      <c r="R44" s="171">
        <f t="shared" ca="1" si="18"/>
        <v>0</v>
      </c>
      <c r="S44" s="171">
        <f t="shared" ca="1" si="18"/>
        <v>0</v>
      </c>
      <c r="T44" s="171">
        <f t="shared" ca="1" si="18"/>
        <v>0</v>
      </c>
      <c r="U44" s="171">
        <f t="shared" ca="1" si="18"/>
        <v>0</v>
      </c>
      <c r="V44" s="171">
        <f t="shared" ca="1" si="18"/>
        <v>0</v>
      </c>
      <c r="W44" s="171">
        <f t="shared" ca="1" si="18"/>
        <v>0</v>
      </c>
      <c r="X44" s="171">
        <f t="shared" ca="1" si="18"/>
        <v>0</v>
      </c>
      <c r="Y44" s="171">
        <f t="shared" ca="1" si="18"/>
        <v>0</v>
      </c>
      <c r="Z44" s="171">
        <f t="shared" ca="1" si="18"/>
        <v>0</v>
      </c>
      <c r="AA44" s="171">
        <f t="shared" ca="1" si="18"/>
        <v>0</v>
      </c>
      <c r="AB44" s="171">
        <f t="shared" ca="1" si="18"/>
        <v>0</v>
      </c>
      <c r="AC44" s="171">
        <f t="shared" ca="1" si="18"/>
        <v>0</v>
      </c>
      <c r="AD44" s="171">
        <f t="shared" ca="1" si="18"/>
        <v>0</v>
      </c>
      <c r="AE44" s="171">
        <f t="shared" ca="1" si="18"/>
        <v>0</v>
      </c>
      <c r="AF44" s="171">
        <f t="shared" ca="1" si="18"/>
        <v>0</v>
      </c>
      <c r="AG44" s="171">
        <f t="shared" ca="1" si="18"/>
        <v>0</v>
      </c>
      <c r="AH44" s="171">
        <f t="shared" ca="1" si="18"/>
        <v>0</v>
      </c>
      <c r="AI44" s="171">
        <f t="shared" ca="1" si="18"/>
        <v>0</v>
      </c>
      <c r="AJ44" s="171">
        <f t="shared" ca="1" si="18"/>
        <v>0</v>
      </c>
    </row>
    <row r="45" spans="2:36" s="3" customFormat="1" ht="12.75">
      <c r="B45" s="65" t="s">
        <v>46</v>
      </c>
      <c r="C45" s="484" t="str">
        <f>IF(Kalba="EN",Data2!C70,Data2!B70)</f>
        <v>Paskolos</v>
      </c>
      <c r="D45" s="170">
        <f ca="1">F45+NPV(FDN,G45:INDEX(G45:AJ45,PAL))</f>
        <v>0</v>
      </c>
      <c r="E45" s="170">
        <f ca="1">SUMIF($F$5:$AJ$5,"&lt;="&amp;PAL,$F45:$AJ45)</f>
        <v>0</v>
      </c>
      <c r="F45" s="170">
        <f ca="1">'4'!F45+A.0!F45+B.0!F45+C.0!F45+D.0!F45</f>
        <v>0</v>
      </c>
      <c r="G45" s="170">
        <f ca="1">'4'!G45+A.0!G45+B.0!G45+C.0!G45+D.0!G45</f>
        <v>0</v>
      </c>
      <c r="H45" s="170">
        <f ca="1">'4'!H45+A.0!H45+B.0!H45+C.0!H45+D.0!H45</f>
        <v>0</v>
      </c>
      <c r="I45" s="170">
        <f ca="1">'4'!I45+A.0!I45+B.0!I45+C.0!I45+D.0!I45</f>
        <v>0</v>
      </c>
      <c r="J45" s="170">
        <f ca="1">'4'!J45+A.0!J45+B.0!J45+C.0!J45+D.0!J45</f>
        <v>0</v>
      </c>
      <c r="K45" s="170">
        <f ca="1">'4'!K45+A.0!K45+B.0!K45+C.0!K45+D.0!K45</f>
        <v>0</v>
      </c>
      <c r="L45" s="170">
        <f ca="1">'4'!L45+A.0!L45+B.0!L45+C.0!L45+D.0!L45</f>
        <v>0</v>
      </c>
      <c r="M45" s="170">
        <f ca="1">'4'!M45+A.0!M45+B.0!M45+C.0!M45+D.0!M45</f>
        <v>0</v>
      </c>
      <c r="N45" s="170">
        <f ca="1">'4'!N45+A.0!N45+B.0!N45+C.0!N45+D.0!N45</f>
        <v>0</v>
      </c>
      <c r="O45" s="170">
        <f ca="1">'4'!O45+A.0!O45+B.0!O45+C.0!O45+D.0!O45</f>
        <v>0</v>
      </c>
      <c r="P45" s="170">
        <f ca="1">'4'!P45+A.0!P45+B.0!P45+C.0!P45+D.0!P45</f>
        <v>0</v>
      </c>
      <c r="Q45" s="170">
        <f ca="1">'4'!Q45+A.0!Q45+B.0!Q45+C.0!Q45+D.0!Q45</f>
        <v>0</v>
      </c>
      <c r="R45" s="170">
        <f ca="1">'4'!R45+A.0!R45+B.0!R45+C.0!R45+D.0!R45</f>
        <v>0</v>
      </c>
      <c r="S45" s="170">
        <f ca="1">'4'!S45+A.0!S45+B.0!S45+C.0!S45+D.0!S45</f>
        <v>0</v>
      </c>
      <c r="T45" s="170">
        <f ca="1">'4'!T45+A.0!T45+B.0!T45+C.0!T45+D.0!T45</f>
        <v>0</v>
      </c>
      <c r="U45" s="170">
        <f ca="1">'4'!U45+A.0!U45+B.0!U45+C.0!U45+D.0!U45</f>
        <v>0</v>
      </c>
      <c r="V45" s="170">
        <f ca="1">'4'!V45+A.0!V45+B.0!V45+C.0!V45+D.0!V45</f>
        <v>0</v>
      </c>
      <c r="W45" s="170">
        <f ca="1">'4'!W45+A.0!W45+B.0!W45+C.0!W45+D.0!W45</f>
        <v>0</v>
      </c>
      <c r="X45" s="170">
        <f ca="1">'4'!X45+A.0!X45+B.0!X45+C.0!X45+D.0!X45</f>
        <v>0</v>
      </c>
      <c r="Y45" s="170">
        <f ca="1">'4'!Y45+A.0!Y45+B.0!Y45+C.0!Y45+D.0!Y45</f>
        <v>0</v>
      </c>
      <c r="Z45" s="170">
        <f ca="1">'4'!Z45+A.0!Z45+B.0!Z45+C.0!Z45+D.0!Z45</f>
        <v>0</v>
      </c>
      <c r="AA45" s="170">
        <f ca="1">'4'!AA45+A.0!AA45+B.0!AA45+C.0!AA45+D.0!AA45</f>
        <v>0</v>
      </c>
      <c r="AB45" s="170">
        <f ca="1">'4'!AB45+A.0!AB45+B.0!AB45+C.0!AB45+D.0!AB45</f>
        <v>0</v>
      </c>
      <c r="AC45" s="170">
        <f ca="1">'4'!AC45+A.0!AC45+B.0!AC45+C.0!AC45+D.0!AC45</f>
        <v>0</v>
      </c>
      <c r="AD45" s="170">
        <f ca="1">'4'!AD45+A.0!AD45+B.0!AD45+C.0!AD45+D.0!AD45</f>
        <v>0</v>
      </c>
      <c r="AE45" s="170">
        <f ca="1">'4'!AE45+A.0!AE45+B.0!AE45+C.0!AE45+D.0!AE45</f>
        <v>0</v>
      </c>
      <c r="AF45" s="170">
        <f ca="1">'4'!AF45+A.0!AF45+B.0!AF45+C.0!AF45+D.0!AF45</f>
        <v>0</v>
      </c>
      <c r="AG45" s="170">
        <f ca="1">'4'!AG45+A.0!AG45+B.0!AG45+C.0!AG45+D.0!AG45</f>
        <v>0</v>
      </c>
      <c r="AH45" s="170">
        <f ca="1">'4'!AH45+A.0!AH45+B.0!AH45+C.0!AH45+D.0!AH45</f>
        <v>0</v>
      </c>
      <c r="AI45" s="170">
        <f ca="1">'4'!AI45+A.0!AI45+B.0!AI45+C.0!AI45+D.0!AI45</f>
        <v>0</v>
      </c>
      <c r="AJ45" s="170">
        <f ca="1">'4'!AJ45+A.0!AJ45+B.0!AJ45+C.0!AJ45+D.0!AJ45</f>
        <v>0</v>
      </c>
    </row>
    <row r="46" spans="2:36" s="3" customFormat="1" ht="12.75">
      <c r="B46" s="65" t="s">
        <v>48</v>
      </c>
      <c r="C46" s="484" t="str">
        <f>IF(Kalba="EN",Data2!C71,Data2!B71)</f>
        <v>Paskolų grąžinimai (išskyrus palūkanas)</v>
      </c>
      <c r="D46" s="170">
        <f ca="1">F46+NPV(FDN,G46:INDEX(G46:AJ46,PAL))</f>
        <v>0</v>
      </c>
      <c r="E46" s="170">
        <f ca="1">SUMIF($F$5:$AJ$5,"&lt;="&amp;PAL,$F46:$AJ46)</f>
        <v>0</v>
      </c>
      <c r="F46" s="170">
        <f ca="1">'4'!F46+A.0!F46+B.0!F46+C.0!F46+D.0!F46</f>
        <v>0</v>
      </c>
      <c r="G46" s="170">
        <f ca="1">'4'!G46+A.0!G46+B.0!G46+C.0!G46+D.0!G46</f>
        <v>0</v>
      </c>
      <c r="H46" s="170">
        <f ca="1">'4'!H46+A.0!H46+B.0!H46+C.0!H46+D.0!H46</f>
        <v>0</v>
      </c>
      <c r="I46" s="170">
        <f ca="1">'4'!I46+A.0!I46+B.0!I46+C.0!I46+D.0!I46</f>
        <v>0</v>
      </c>
      <c r="J46" s="170">
        <f ca="1">'4'!J46+A.0!J46+B.0!J46+C.0!J46+D.0!J46</f>
        <v>0</v>
      </c>
      <c r="K46" s="170">
        <f ca="1">'4'!K46+A.0!K46+B.0!K46+C.0!K46+D.0!K46</f>
        <v>0</v>
      </c>
      <c r="L46" s="170">
        <f ca="1">'4'!L46+A.0!L46+B.0!L46+C.0!L46+D.0!L46</f>
        <v>0</v>
      </c>
      <c r="M46" s="170">
        <f ca="1">'4'!M46+A.0!M46+B.0!M46+C.0!M46+D.0!M46</f>
        <v>0</v>
      </c>
      <c r="N46" s="170">
        <f ca="1">'4'!N46+A.0!N46+B.0!N46+C.0!N46+D.0!N46</f>
        <v>0</v>
      </c>
      <c r="O46" s="170">
        <f ca="1">'4'!O46+A.0!O46+B.0!O46+C.0!O46+D.0!O46</f>
        <v>0</v>
      </c>
      <c r="P46" s="170">
        <f ca="1">'4'!P46+A.0!P46+B.0!P46+C.0!P46+D.0!P46</f>
        <v>0</v>
      </c>
      <c r="Q46" s="170">
        <f ca="1">'4'!Q46+A.0!Q46+B.0!Q46+C.0!Q46+D.0!Q46</f>
        <v>0</v>
      </c>
      <c r="R46" s="170">
        <f ca="1">'4'!R46+A.0!R46+B.0!R46+C.0!R46+D.0!R46</f>
        <v>0</v>
      </c>
      <c r="S46" s="170">
        <f ca="1">'4'!S46+A.0!S46+B.0!S46+C.0!S46+D.0!S46</f>
        <v>0</v>
      </c>
      <c r="T46" s="170">
        <f ca="1">'4'!T46+A.0!T46+B.0!T46+C.0!T46+D.0!T46</f>
        <v>0</v>
      </c>
      <c r="U46" s="170">
        <f ca="1">'4'!U46+A.0!U46+B.0!U46+C.0!U46+D.0!U46</f>
        <v>0</v>
      </c>
      <c r="V46" s="170">
        <f ca="1">'4'!V46+A.0!V46+B.0!V46+C.0!V46+D.0!V46</f>
        <v>0</v>
      </c>
      <c r="W46" s="170">
        <f ca="1">'4'!W46+A.0!W46+B.0!W46+C.0!W46+D.0!W46</f>
        <v>0</v>
      </c>
      <c r="X46" s="170">
        <f ca="1">'4'!X46+A.0!X46+B.0!X46+C.0!X46+D.0!X46</f>
        <v>0</v>
      </c>
      <c r="Y46" s="170">
        <f ca="1">'4'!Y46+A.0!Y46+B.0!Y46+C.0!Y46+D.0!Y46</f>
        <v>0</v>
      </c>
      <c r="Z46" s="170">
        <f ca="1">'4'!Z46+A.0!Z46+B.0!Z46+C.0!Z46+D.0!Z46</f>
        <v>0</v>
      </c>
      <c r="AA46" s="170">
        <f ca="1">'4'!AA46+A.0!AA46+B.0!AA46+C.0!AA46+D.0!AA46</f>
        <v>0</v>
      </c>
      <c r="AB46" s="170">
        <f ca="1">'4'!AB46+A.0!AB46+B.0!AB46+C.0!AB46+D.0!AB46</f>
        <v>0</v>
      </c>
      <c r="AC46" s="170">
        <f ca="1">'4'!AC46+A.0!AC46+B.0!AC46+C.0!AC46+D.0!AC46</f>
        <v>0</v>
      </c>
      <c r="AD46" s="170">
        <f ca="1">'4'!AD46+A.0!AD46+B.0!AD46+C.0!AD46+D.0!AD46</f>
        <v>0</v>
      </c>
      <c r="AE46" s="170">
        <f ca="1">'4'!AE46+A.0!AE46+B.0!AE46+C.0!AE46+D.0!AE46</f>
        <v>0</v>
      </c>
      <c r="AF46" s="170">
        <f ca="1">'4'!AF46+A.0!AF46+B.0!AF46+C.0!AF46+D.0!AF46</f>
        <v>0</v>
      </c>
      <c r="AG46" s="170">
        <f ca="1">'4'!AG46+A.0!AG46+B.0!AG46+C.0!AG46+D.0!AG46</f>
        <v>0</v>
      </c>
      <c r="AH46" s="170">
        <f ca="1">'4'!AH46+A.0!AH46+B.0!AH46+C.0!AH46+D.0!AH46</f>
        <v>0</v>
      </c>
      <c r="AI46" s="170">
        <f ca="1">'4'!AI46+A.0!AI46+B.0!AI46+C.0!AI46+D.0!AI46</f>
        <v>0</v>
      </c>
      <c r="AJ46" s="170">
        <f ca="1">'4'!AJ46+A.0!AJ46+B.0!AJ46+C.0!AJ46+D.0!AJ46</f>
        <v>0</v>
      </c>
    </row>
    <row r="47" spans="2:36" s="62" customFormat="1" ht="12.75" hidden="1">
      <c r="B47" s="67" t="s">
        <v>49</v>
      </c>
      <c r="C47" s="483" t="str">
        <f>IF(Kalba="EN",Data2!C72,Data2!B72)</f>
        <v>Socialinio ekonominio (SE) poveikio finansinė išraiška</v>
      </c>
      <c r="D47" s="171">
        <f t="shared" ref="D47:F47" ca="1" si="19">SUM(D48)-SUM(D56)</f>
        <v>0</v>
      </c>
      <c r="E47" s="171">
        <f t="shared" ca="1" si="19"/>
        <v>0</v>
      </c>
      <c r="F47" s="171">
        <f t="shared" ca="1" si="19"/>
        <v>0</v>
      </c>
      <c r="G47" s="171">
        <f t="shared" ref="G47:AJ47" ca="1" si="20">SUM(G48)-SUM(G56)</f>
        <v>0</v>
      </c>
      <c r="H47" s="171">
        <f t="shared" ca="1" si="20"/>
        <v>0</v>
      </c>
      <c r="I47" s="171">
        <f t="shared" ca="1" si="20"/>
        <v>0</v>
      </c>
      <c r="J47" s="171">
        <f t="shared" ca="1" si="20"/>
        <v>0</v>
      </c>
      <c r="K47" s="171">
        <f t="shared" ca="1" si="20"/>
        <v>0</v>
      </c>
      <c r="L47" s="171">
        <f t="shared" ca="1" si="20"/>
        <v>0</v>
      </c>
      <c r="M47" s="171">
        <f t="shared" ca="1" si="20"/>
        <v>0</v>
      </c>
      <c r="N47" s="171">
        <f t="shared" ca="1" si="20"/>
        <v>0</v>
      </c>
      <c r="O47" s="171">
        <f t="shared" ca="1" si="20"/>
        <v>0</v>
      </c>
      <c r="P47" s="171">
        <f t="shared" ca="1" si="20"/>
        <v>0</v>
      </c>
      <c r="Q47" s="171">
        <f t="shared" ca="1" si="20"/>
        <v>0</v>
      </c>
      <c r="R47" s="171">
        <f t="shared" ca="1" si="20"/>
        <v>0</v>
      </c>
      <c r="S47" s="171">
        <f t="shared" ca="1" si="20"/>
        <v>0</v>
      </c>
      <c r="T47" s="171">
        <f t="shared" ca="1" si="20"/>
        <v>0</v>
      </c>
      <c r="U47" s="171">
        <f t="shared" ca="1" si="20"/>
        <v>0</v>
      </c>
      <c r="V47" s="171">
        <f t="shared" ca="1" si="20"/>
        <v>0</v>
      </c>
      <c r="W47" s="171">
        <f t="shared" ca="1" si="20"/>
        <v>0</v>
      </c>
      <c r="X47" s="171">
        <f t="shared" ca="1" si="20"/>
        <v>0</v>
      </c>
      <c r="Y47" s="171">
        <f t="shared" ca="1" si="20"/>
        <v>0</v>
      </c>
      <c r="Z47" s="171">
        <f t="shared" ca="1" si="20"/>
        <v>0</v>
      </c>
      <c r="AA47" s="171">
        <f t="shared" ca="1" si="20"/>
        <v>0</v>
      </c>
      <c r="AB47" s="171">
        <f t="shared" ca="1" si="20"/>
        <v>0</v>
      </c>
      <c r="AC47" s="171">
        <f t="shared" ca="1" si="20"/>
        <v>0</v>
      </c>
      <c r="AD47" s="171">
        <f t="shared" ca="1" si="20"/>
        <v>0</v>
      </c>
      <c r="AE47" s="171">
        <f t="shared" ca="1" si="20"/>
        <v>0</v>
      </c>
      <c r="AF47" s="171">
        <f t="shared" ca="1" si="20"/>
        <v>0</v>
      </c>
      <c r="AG47" s="171">
        <f t="shared" ca="1" si="20"/>
        <v>0</v>
      </c>
      <c r="AH47" s="171">
        <f t="shared" ca="1" si="20"/>
        <v>0</v>
      </c>
      <c r="AI47" s="171">
        <f t="shared" ca="1" si="20"/>
        <v>0</v>
      </c>
      <c r="AJ47" s="171">
        <f t="shared" ca="1" si="20"/>
        <v>0</v>
      </c>
    </row>
    <row r="48" spans="2:36" s="62" customFormat="1" ht="12.75" hidden="1">
      <c r="B48" s="67" t="s">
        <v>50</v>
      </c>
      <c r="C48" s="483" t="str">
        <f>IF(Kalba="EN",Data2!C73,Data2!B73)</f>
        <v>SE nauda</v>
      </c>
      <c r="D48" s="171">
        <f t="shared" ref="D48:F48" ca="1" si="21">ROUND(SUM(D49:D55),0)</f>
        <v>0</v>
      </c>
      <c r="E48" s="171">
        <f t="shared" ca="1" si="21"/>
        <v>0</v>
      </c>
      <c r="F48" s="171">
        <f t="shared" ca="1" si="21"/>
        <v>0</v>
      </c>
      <c r="G48" s="171">
        <f t="shared" ref="G48:AJ48" ca="1" si="22">ROUND(SUM(G49:G55),0)</f>
        <v>0</v>
      </c>
      <c r="H48" s="171">
        <f t="shared" ca="1" si="22"/>
        <v>0</v>
      </c>
      <c r="I48" s="171">
        <f t="shared" ca="1" si="22"/>
        <v>0</v>
      </c>
      <c r="J48" s="171">
        <f t="shared" ca="1" si="22"/>
        <v>0</v>
      </c>
      <c r="K48" s="171">
        <f t="shared" ca="1" si="22"/>
        <v>0</v>
      </c>
      <c r="L48" s="171">
        <f t="shared" ca="1" si="22"/>
        <v>0</v>
      </c>
      <c r="M48" s="171">
        <f t="shared" ca="1" si="22"/>
        <v>0</v>
      </c>
      <c r="N48" s="171">
        <f t="shared" ca="1" si="22"/>
        <v>0</v>
      </c>
      <c r="O48" s="171">
        <f t="shared" ca="1" si="22"/>
        <v>0</v>
      </c>
      <c r="P48" s="171">
        <f t="shared" ca="1" si="22"/>
        <v>0</v>
      </c>
      <c r="Q48" s="171">
        <f t="shared" ca="1" si="22"/>
        <v>0</v>
      </c>
      <c r="R48" s="171">
        <f t="shared" ca="1" si="22"/>
        <v>0</v>
      </c>
      <c r="S48" s="171">
        <f t="shared" ca="1" si="22"/>
        <v>0</v>
      </c>
      <c r="T48" s="171">
        <f t="shared" ca="1" si="22"/>
        <v>0</v>
      </c>
      <c r="U48" s="171">
        <f t="shared" ca="1" si="22"/>
        <v>0</v>
      </c>
      <c r="V48" s="171">
        <f t="shared" ca="1" si="22"/>
        <v>0</v>
      </c>
      <c r="W48" s="171">
        <f t="shared" ca="1" si="22"/>
        <v>0</v>
      </c>
      <c r="X48" s="171">
        <f t="shared" ca="1" si="22"/>
        <v>0</v>
      </c>
      <c r="Y48" s="171">
        <f t="shared" ca="1" si="22"/>
        <v>0</v>
      </c>
      <c r="Z48" s="171">
        <f t="shared" ca="1" si="22"/>
        <v>0</v>
      </c>
      <c r="AA48" s="171">
        <f t="shared" ca="1" si="22"/>
        <v>0</v>
      </c>
      <c r="AB48" s="171">
        <f t="shared" ca="1" si="22"/>
        <v>0</v>
      </c>
      <c r="AC48" s="171">
        <f t="shared" ca="1" si="22"/>
        <v>0</v>
      </c>
      <c r="AD48" s="171">
        <f t="shared" ca="1" si="22"/>
        <v>0</v>
      </c>
      <c r="AE48" s="171">
        <f t="shared" ca="1" si="22"/>
        <v>0</v>
      </c>
      <c r="AF48" s="171">
        <f t="shared" ca="1" si="22"/>
        <v>0</v>
      </c>
      <c r="AG48" s="171">
        <f t="shared" ca="1" si="22"/>
        <v>0</v>
      </c>
      <c r="AH48" s="171">
        <f t="shared" ca="1" si="22"/>
        <v>0</v>
      </c>
      <c r="AI48" s="171">
        <f t="shared" ca="1" si="22"/>
        <v>0</v>
      </c>
      <c r="AJ48" s="171">
        <f t="shared" ca="1" si="22"/>
        <v>0</v>
      </c>
    </row>
    <row r="49" spans="2:36" s="3" customFormat="1" ht="12.75" hidden="1">
      <c r="B49" s="65" t="s">
        <v>51</v>
      </c>
      <c r="C49" s="485" t="str">
        <f>IF(Kalba="EN",Data2!C$75,Data2!B$75)</f>
        <v>bendra SE naudos komponеntų finansinė išraiška</v>
      </c>
      <c r="D49" s="170">
        <f ca="1">F49+NPV(SDN,G49:INDEX(G49:AJ49,PAL))</f>
        <v>0</v>
      </c>
      <c r="E49" s="170">
        <f t="shared" ref="E49:E55" ca="1" si="23">SUMIF($F$5:$AJ$5,"&lt;="&amp;PAL,$F49:$AJ49)</f>
        <v>0</v>
      </c>
      <c r="F49" s="170">
        <f ca="1">'4'!F49+A.0!F49+B.0!F49+C.0!F49+D.0!F49</f>
        <v>0</v>
      </c>
      <c r="G49" s="170">
        <f ca="1">'4'!G49+A.0!G49+B.0!G49+C.0!G49+D.0!G49</f>
        <v>0</v>
      </c>
      <c r="H49" s="170">
        <f ca="1">'4'!H49+A.0!H49+B.0!H49+C.0!H49+D.0!H49</f>
        <v>0</v>
      </c>
      <c r="I49" s="170">
        <f ca="1">'4'!I49+A.0!I49+B.0!I49+C.0!I49+D.0!I49</f>
        <v>0</v>
      </c>
      <c r="J49" s="170">
        <f ca="1">'4'!J49+A.0!J49+B.0!J49+C.0!J49+D.0!J49</f>
        <v>0</v>
      </c>
      <c r="K49" s="170">
        <f ca="1">'4'!K49+A.0!K49+B.0!K49+C.0!K49+D.0!K49</f>
        <v>0</v>
      </c>
      <c r="L49" s="170">
        <f ca="1">'4'!L49+A.0!L49+B.0!L49+C.0!L49+D.0!L49</f>
        <v>0</v>
      </c>
      <c r="M49" s="170">
        <f ca="1">'4'!M49+A.0!M49+B.0!M49+C.0!M49+D.0!M49</f>
        <v>0</v>
      </c>
      <c r="N49" s="170">
        <f ca="1">'4'!N49+A.0!N49+B.0!N49+C.0!N49+D.0!N49</f>
        <v>0</v>
      </c>
      <c r="O49" s="170">
        <f ca="1">'4'!O49+A.0!O49+B.0!O49+C.0!O49+D.0!O49</f>
        <v>0</v>
      </c>
      <c r="P49" s="170">
        <f ca="1">'4'!P49+A.0!P49+B.0!P49+C.0!P49+D.0!P49</f>
        <v>0</v>
      </c>
      <c r="Q49" s="170">
        <f ca="1">'4'!Q49+A.0!Q49+B.0!Q49+C.0!Q49+D.0!Q49</f>
        <v>0</v>
      </c>
      <c r="R49" s="170">
        <f ca="1">'4'!R49+A.0!R49+B.0!R49+C.0!R49+D.0!R49</f>
        <v>0</v>
      </c>
      <c r="S49" s="170">
        <f ca="1">'4'!S49+A.0!S49+B.0!S49+C.0!S49+D.0!S49</f>
        <v>0</v>
      </c>
      <c r="T49" s="170">
        <f ca="1">'4'!T49+A.0!T49+B.0!T49+C.0!T49+D.0!T49</f>
        <v>0</v>
      </c>
      <c r="U49" s="170">
        <f ca="1">'4'!U49+A.0!U49+B.0!U49+C.0!U49+D.0!U49</f>
        <v>0</v>
      </c>
      <c r="V49" s="170">
        <f ca="1">'4'!V49+A.0!V49+B.0!V49+C.0!V49+D.0!V49</f>
        <v>0</v>
      </c>
      <c r="W49" s="170">
        <f ca="1">'4'!W49+A.0!W49+B.0!W49+C.0!W49+D.0!W49</f>
        <v>0</v>
      </c>
      <c r="X49" s="170">
        <f ca="1">'4'!X49+A.0!X49+B.0!X49+C.0!X49+D.0!X49</f>
        <v>0</v>
      </c>
      <c r="Y49" s="170">
        <f ca="1">'4'!Y49+A.0!Y49+B.0!Y49+C.0!Y49+D.0!Y49</f>
        <v>0</v>
      </c>
      <c r="Z49" s="170">
        <f ca="1">'4'!Z49+A.0!Z49+B.0!Z49+C.0!Z49+D.0!Z49</f>
        <v>0</v>
      </c>
      <c r="AA49" s="170">
        <f ca="1">'4'!AA49+A.0!AA49+B.0!AA49+C.0!AA49+D.0!AA49</f>
        <v>0</v>
      </c>
      <c r="AB49" s="170">
        <f ca="1">'4'!AB49+A.0!AB49+B.0!AB49+C.0!AB49+D.0!AB49</f>
        <v>0</v>
      </c>
      <c r="AC49" s="170">
        <f ca="1">'4'!AC49+A.0!AC49+B.0!AC49+C.0!AC49+D.0!AC49</f>
        <v>0</v>
      </c>
      <c r="AD49" s="170">
        <f ca="1">'4'!AD49+A.0!AD49+B.0!AD49+C.0!AD49+D.0!AD49</f>
        <v>0</v>
      </c>
      <c r="AE49" s="170">
        <f ca="1">'4'!AE49+A.0!AE49+B.0!AE49+C.0!AE49+D.0!AE49</f>
        <v>0</v>
      </c>
      <c r="AF49" s="170">
        <f ca="1">'4'!AF49+A.0!AF49+B.0!AF49+C.0!AF49+D.0!AF49</f>
        <v>0</v>
      </c>
      <c r="AG49" s="170">
        <f ca="1">'4'!AG49+A.0!AG49+B.0!AG49+C.0!AG49+D.0!AG49</f>
        <v>0</v>
      </c>
      <c r="AH49" s="170">
        <f ca="1">'4'!AH49+A.0!AH49+B.0!AH49+C.0!AH49+D.0!AH49</f>
        <v>0</v>
      </c>
      <c r="AI49" s="170">
        <f ca="1">'4'!AI49+A.0!AI49+B.0!AI49+C.0!AI49+D.0!AI49</f>
        <v>0</v>
      </c>
      <c r="AJ49" s="170">
        <f ca="1">'4'!AJ49+A.0!AJ49+B.0!AJ49+C.0!AJ49+D.0!AJ49</f>
        <v>0</v>
      </c>
    </row>
    <row r="50" spans="2:36" s="3" customFormat="1" ht="12.75" hidden="1">
      <c r="B50" s="65" t="s">
        <v>52</v>
      </c>
      <c r="C50" s="485" t="str">
        <f>IF(Kalba="EN",Data2!C$75,Data2!B$75)</f>
        <v>bendra SE naudos komponеntų finansinė išraiška</v>
      </c>
      <c r="D50" s="170">
        <f ca="1">F50+NPV(SDN,G50:INDEX(G50:AJ50,PAL))</f>
        <v>0</v>
      </c>
      <c r="E50" s="170">
        <f t="shared" ca="1" si="23"/>
        <v>0</v>
      </c>
      <c r="F50" s="170">
        <f ca="1">'4'!F50+A.0!F50+B.0!F50+C.0!F50+D.0!F50</f>
        <v>0</v>
      </c>
      <c r="G50" s="170">
        <f ca="1">'4'!G50+A.0!G50+B.0!G50+C.0!G50+D.0!G50</f>
        <v>0</v>
      </c>
      <c r="H50" s="170">
        <f ca="1">'4'!H50+A.0!H50+B.0!H50+C.0!H50+D.0!H50</f>
        <v>0</v>
      </c>
      <c r="I50" s="170">
        <f ca="1">'4'!I50+A.0!I50+B.0!I50+C.0!I50+D.0!I50</f>
        <v>0</v>
      </c>
      <c r="J50" s="170">
        <f ca="1">'4'!J50+A.0!J50+B.0!J50+C.0!J50+D.0!J50</f>
        <v>0</v>
      </c>
      <c r="K50" s="170">
        <f ca="1">'4'!K50+A.0!K50+B.0!K50+C.0!K50+D.0!K50</f>
        <v>0</v>
      </c>
      <c r="L50" s="170">
        <f ca="1">'4'!L50+A.0!L50+B.0!L50+C.0!L50+D.0!L50</f>
        <v>0</v>
      </c>
      <c r="M50" s="170">
        <f ca="1">'4'!M50+A.0!M50+B.0!M50+C.0!M50+D.0!M50</f>
        <v>0</v>
      </c>
      <c r="N50" s="170">
        <f ca="1">'4'!N50+A.0!N50+B.0!N50+C.0!N50+D.0!N50</f>
        <v>0</v>
      </c>
      <c r="O50" s="170">
        <f ca="1">'4'!O50+A.0!O50+B.0!O50+C.0!O50+D.0!O50</f>
        <v>0</v>
      </c>
      <c r="P50" s="170">
        <f ca="1">'4'!P50+A.0!P50+B.0!P50+C.0!P50+D.0!P50</f>
        <v>0</v>
      </c>
      <c r="Q50" s="170">
        <f ca="1">'4'!Q50+A.0!Q50+B.0!Q50+C.0!Q50+D.0!Q50</f>
        <v>0</v>
      </c>
      <c r="R50" s="170">
        <f ca="1">'4'!R50+A.0!R50+B.0!R50+C.0!R50+D.0!R50</f>
        <v>0</v>
      </c>
      <c r="S50" s="170">
        <f ca="1">'4'!S50+A.0!S50+B.0!S50+C.0!S50+D.0!S50</f>
        <v>0</v>
      </c>
      <c r="T50" s="170">
        <f ca="1">'4'!T50+A.0!T50+B.0!T50+C.0!T50+D.0!T50</f>
        <v>0</v>
      </c>
      <c r="U50" s="170">
        <f ca="1">'4'!U50+A.0!U50+B.0!U50+C.0!U50+D.0!U50</f>
        <v>0</v>
      </c>
      <c r="V50" s="170">
        <f ca="1">'4'!V50+A.0!V50+B.0!V50+C.0!V50+D.0!V50</f>
        <v>0</v>
      </c>
      <c r="W50" s="170">
        <f ca="1">'4'!W50+A.0!W50+B.0!W50+C.0!W50+D.0!W50</f>
        <v>0</v>
      </c>
      <c r="X50" s="170">
        <f ca="1">'4'!X50+A.0!X50+B.0!X50+C.0!X50+D.0!X50</f>
        <v>0</v>
      </c>
      <c r="Y50" s="170">
        <f ca="1">'4'!Y50+A.0!Y50+B.0!Y50+C.0!Y50+D.0!Y50</f>
        <v>0</v>
      </c>
      <c r="Z50" s="170">
        <f ca="1">'4'!Z50+A.0!Z50+B.0!Z50+C.0!Z50+D.0!Z50</f>
        <v>0</v>
      </c>
      <c r="AA50" s="170">
        <f ca="1">'4'!AA50+A.0!AA50+B.0!AA50+C.0!AA50+D.0!AA50</f>
        <v>0</v>
      </c>
      <c r="AB50" s="170">
        <f ca="1">'4'!AB50+A.0!AB50+B.0!AB50+C.0!AB50+D.0!AB50</f>
        <v>0</v>
      </c>
      <c r="AC50" s="170">
        <f ca="1">'4'!AC50+A.0!AC50+B.0!AC50+C.0!AC50+D.0!AC50</f>
        <v>0</v>
      </c>
      <c r="AD50" s="170">
        <f ca="1">'4'!AD50+A.0!AD50+B.0!AD50+C.0!AD50+D.0!AD50</f>
        <v>0</v>
      </c>
      <c r="AE50" s="170">
        <f ca="1">'4'!AE50+A.0!AE50+B.0!AE50+C.0!AE50+D.0!AE50</f>
        <v>0</v>
      </c>
      <c r="AF50" s="170">
        <f ca="1">'4'!AF50+A.0!AF50+B.0!AF50+C.0!AF50+D.0!AF50</f>
        <v>0</v>
      </c>
      <c r="AG50" s="170">
        <f ca="1">'4'!AG50+A.0!AG50+B.0!AG50+C.0!AG50+D.0!AG50</f>
        <v>0</v>
      </c>
      <c r="AH50" s="170">
        <f ca="1">'4'!AH50+A.0!AH50+B.0!AH50+C.0!AH50+D.0!AH50</f>
        <v>0</v>
      </c>
      <c r="AI50" s="170">
        <f ca="1">'4'!AI50+A.0!AI50+B.0!AI50+C.0!AI50+D.0!AI50</f>
        <v>0</v>
      </c>
      <c r="AJ50" s="170">
        <f ca="1">'4'!AJ50+A.0!AJ50+B.0!AJ50+C.0!AJ50+D.0!AJ50</f>
        <v>0</v>
      </c>
    </row>
    <row r="51" spans="2:36" s="3" customFormat="1" ht="12.75" hidden="1">
      <c r="B51" s="65" t="s">
        <v>346</v>
      </c>
      <c r="C51" s="485" t="str">
        <f>IF(Kalba="EN",Data2!C$75,Data2!B$75)</f>
        <v>bendra SE naudos komponеntų finansinė išraiška</v>
      </c>
      <c r="D51" s="170">
        <f ca="1">F51+NPV(SDN,G51:INDEX(G51:AJ51,PAL))</f>
        <v>0</v>
      </c>
      <c r="E51" s="170">
        <f t="shared" ca="1" si="23"/>
        <v>0</v>
      </c>
      <c r="F51" s="170">
        <f ca="1">'4'!F51+A.0!F51+B.0!F51+C.0!F51+D.0!F51</f>
        <v>0</v>
      </c>
      <c r="G51" s="170">
        <f ca="1">'4'!G51+A.0!G51+B.0!G51+C.0!G51+D.0!G51</f>
        <v>0</v>
      </c>
      <c r="H51" s="170">
        <f ca="1">'4'!H51+A.0!H51+B.0!H51+C.0!H51+D.0!H51</f>
        <v>0</v>
      </c>
      <c r="I51" s="170">
        <f ca="1">'4'!I51+A.0!I51+B.0!I51+C.0!I51+D.0!I51</f>
        <v>0</v>
      </c>
      <c r="J51" s="170">
        <f ca="1">'4'!J51+A.0!J51+B.0!J51+C.0!J51+D.0!J51</f>
        <v>0</v>
      </c>
      <c r="K51" s="170">
        <f ca="1">'4'!K51+A.0!K51+B.0!K51+C.0!K51+D.0!K51</f>
        <v>0</v>
      </c>
      <c r="L51" s="170">
        <f ca="1">'4'!L51+A.0!L51+B.0!L51+C.0!L51+D.0!L51</f>
        <v>0</v>
      </c>
      <c r="M51" s="170">
        <f ca="1">'4'!M51+A.0!M51+B.0!M51+C.0!M51+D.0!M51</f>
        <v>0</v>
      </c>
      <c r="N51" s="170">
        <f ca="1">'4'!N51+A.0!N51+B.0!N51+C.0!N51+D.0!N51</f>
        <v>0</v>
      </c>
      <c r="O51" s="170">
        <f ca="1">'4'!O51+A.0!O51+B.0!O51+C.0!O51+D.0!O51</f>
        <v>0</v>
      </c>
      <c r="P51" s="170">
        <f ca="1">'4'!P51+A.0!P51+B.0!P51+C.0!P51+D.0!P51</f>
        <v>0</v>
      </c>
      <c r="Q51" s="170">
        <f ca="1">'4'!Q51+A.0!Q51+B.0!Q51+C.0!Q51+D.0!Q51</f>
        <v>0</v>
      </c>
      <c r="R51" s="170">
        <f ca="1">'4'!R51+A.0!R51+B.0!R51+C.0!R51+D.0!R51</f>
        <v>0</v>
      </c>
      <c r="S51" s="170">
        <f ca="1">'4'!S51+A.0!S51+B.0!S51+C.0!S51+D.0!S51</f>
        <v>0</v>
      </c>
      <c r="T51" s="170">
        <f ca="1">'4'!T51+A.0!T51+B.0!T51+C.0!T51+D.0!T51</f>
        <v>0</v>
      </c>
      <c r="U51" s="170">
        <f ca="1">'4'!U51+A.0!U51+B.0!U51+C.0!U51+D.0!U51</f>
        <v>0</v>
      </c>
      <c r="V51" s="170">
        <f ca="1">'4'!V51+A.0!V51+B.0!V51+C.0!V51+D.0!V51</f>
        <v>0</v>
      </c>
      <c r="W51" s="170">
        <f ca="1">'4'!W51+A.0!W51+B.0!W51+C.0!W51+D.0!W51</f>
        <v>0</v>
      </c>
      <c r="X51" s="170">
        <f ca="1">'4'!X51+A.0!X51+B.0!X51+C.0!X51+D.0!X51</f>
        <v>0</v>
      </c>
      <c r="Y51" s="170">
        <f ca="1">'4'!Y51+A.0!Y51+B.0!Y51+C.0!Y51+D.0!Y51</f>
        <v>0</v>
      </c>
      <c r="Z51" s="170">
        <f ca="1">'4'!Z51+A.0!Z51+B.0!Z51+C.0!Z51+D.0!Z51</f>
        <v>0</v>
      </c>
      <c r="AA51" s="170">
        <f ca="1">'4'!AA51+A.0!AA51+B.0!AA51+C.0!AA51+D.0!AA51</f>
        <v>0</v>
      </c>
      <c r="AB51" s="170">
        <f ca="1">'4'!AB51+A.0!AB51+B.0!AB51+C.0!AB51+D.0!AB51</f>
        <v>0</v>
      </c>
      <c r="AC51" s="170">
        <f ca="1">'4'!AC51+A.0!AC51+B.0!AC51+C.0!AC51+D.0!AC51</f>
        <v>0</v>
      </c>
      <c r="AD51" s="170">
        <f ca="1">'4'!AD51+A.0!AD51+B.0!AD51+C.0!AD51+D.0!AD51</f>
        <v>0</v>
      </c>
      <c r="AE51" s="170">
        <f ca="1">'4'!AE51+A.0!AE51+B.0!AE51+C.0!AE51+D.0!AE51</f>
        <v>0</v>
      </c>
      <c r="AF51" s="170">
        <f ca="1">'4'!AF51+A.0!AF51+B.0!AF51+C.0!AF51+D.0!AF51</f>
        <v>0</v>
      </c>
      <c r="AG51" s="170">
        <f ca="1">'4'!AG51+A.0!AG51+B.0!AG51+C.0!AG51+D.0!AG51</f>
        <v>0</v>
      </c>
      <c r="AH51" s="170">
        <f ca="1">'4'!AH51+A.0!AH51+B.0!AH51+C.0!AH51+D.0!AH51</f>
        <v>0</v>
      </c>
      <c r="AI51" s="170">
        <f ca="1">'4'!AI51+A.0!AI51+B.0!AI51+C.0!AI51+D.0!AI51</f>
        <v>0</v>
      </c>
      <c r="AJ51" s="170">
        <f ca="1">'4'!AJ51+A.0!AJ51+B.0!AJ51+C.0!AJ51+D.0!AJ51</f>
        <v>0</v>
      </c>
    </row>
    <row r="52" spans="2:36" s="3" customFormat="1" ht="12.75" hidden="1">
      <c r="B52" s="65" t="s">
        <v>347</v>
      </c>
      <c r="C52" s="485" t="str">
        <f>IF(Kalba="EN",Data2!C$75,Data2!B$75)</f>
        <v>bendra SE naudos komponеntų finansinė išraiška</v>
      </c>
      <c r="D52" s="170">
        <f ca="1">F52+NPV(SDN,G52:INDEX(G52:AJ52,PAL))</f>
        <v>0</v>
      </c>
      <c r="E52" s="170">
        <f t="shared" ca="1" si="23"/>
        <v>0</v>
      </c>
      <c r="F52" s="170">
        <f ca="1">'4'!F52+A.0!F52+B.0!F52+C.0!F52+D.0!F52</f>
        <v>0</v>
      </c>
      <c r="G52" s="170">
        <f ca="1">'4'!G52+A.0!G52+B.0!G52+C.0!G52+D.0!G52</f>
        <v>0</v>
      </c>
      <c r="H52" s="170">
        <f ca="1">'4'!H52+A.0!H52+B.0!H52+C.0!H52+D.0!H52</f>
        <v>0</v>
      </c>
      <c r="I52" s="170">
        <f ca="1">'4'!I52+A.0!I52+B.0!I52+C.0!I52+D.0!I52</f>
        <v>0</v>
      </c>
      <c r="J52" s="170">
        <f ca="1">'4'!J52+A.0!J52+B.0!J52+C.0!J52+D.0!J52</f>
        <v>0</v>
      </c>
      <c r="K52" s="170">
        <f ca="1">'4'!K52+A.0!K52+B.0!K52+C.0!K52+D.0!K52</f>
        <v>0</v>
      </c>
      <c r="L52" s="170">
        <f ca="1">'4'!L52+A.0!L52+B.0!L52+C.0!L52+D.0!L52</f>
        <v>0</v>
      </c>
      <c r="M52" s="170">
        <f ca="1">'4'!M52+A.0!M52+B.0!M52+C.0!M52+D.0!M52</f>
        <v>0</v>
      </c>
      <c r="N52" s="170">
        <f ca="1">'4'!N52+A.0!N52+B.0!N52+C.0!N52+D.0!N52</f>
        <v>0</v>
      </c>
      <c r="O52" s="170">
        <f ca="1">'4'!O52+A.0!O52+B.0!O52+C.0!O52+D.0!O52</f>
        <v>0</v>
      </c>
      <c r="P52" s="170">
        <f ca="1">'4'!P52+A.0!P52+B.0!P52+C.0!P52+D.0!P52</f>
        <v>0</v>
      </c>
      <c r="Q52" s="170">
        <f ca="1">'4'!Q52+A.0!Q52+B.0!Q52+C.0!Q52+D.0!Q52</f>
        <v>0</v>
      </c>
      <c r="R52" s="170">
        <f ca="1">'4'!R52+A.0!R52+B.0!R52+C.0!R52+D.0!R52</f>
        <v>0</v>
      </c>
      <c r="S52" s="170">
        <f ca="1">'4'!S52+A.0!S52+B.0!S52+C.0!S52+D.0!S52</f>
        <v>0</v>
      </c>
      <c r="T52" s="170">
        <f ca="1">'4'!T52+A.0!T52+B.0!T52+C.0!T52+D.0!T52</f>
        <v>0</v>
      </c>
      <c r="U52" s="170">
        <f ca="1">'4'!U52+A.0!U52+B.0!U52+C.0!U52+D.0!U52</f>
        <v>0</v>
      </c>
      <c r="V52" s="170">
        <f ca="1">'4'!V52+A.0!V52+B.0!V52+C.0!V52+D.0!V52</f>
        <v>0</v>
      </c>
      <c r="W52" s="170">
        <f ca="1">'4'!W52+A.0!W52+B.0!W52+C.0!W52+D.0!W52</f>
        <v>0</v>
      </c>
      <c r="X52" s="170">
        <f ca="1">'4'!X52+A.0!X52+B.0!X52+C.0!X52+D.0!X52</f>
        <v>0</v>
      </c>
      <c r="Y52" s="170">
        <f ca="1">'4'!Y52+A.0!Y52+B.0!Y52+C.0!Y52+D.0!Y52</f>
        <v>0</v>
      </c>
      <c r="Z52" s="170">
        <f ca="1">'4'!Z52+A.0!Z52+B.0!Z52+C.0!Z52+D.0!Z52</f>
        <v>0</v>
      </c>
      <c r="AA52" s="170">
        <f ca="1">'4'!AA52+A.0!AA52+B.0!AA52+C.0!AA52+D.0!AA52</f>
        <v>0</v>
      </c>
      <c r="AB52" s="170">
        <f ca="1">'4'!AB52+A.0!AB52+B.0!AB52+C.0!AB52+D.0!AB52</f>
        <v>0</v>
      </c>
      <c r="AC52" s="170">
        <f ca="1">'4'!AC52+A.0!AC52+B.0!AC52+C.0!AC52+D.0!AC52</f>
        <v>0</v>
      </c>
      <c r="AD52" s="170">
        <f ca="1">'4'!AD52+A.0!AD52+B.0!AD52+C.0!AD52+D.0!AD52</f>
        <v>0</v>
      </c>
      <c r="AE52" s="170">
        <f ca="1">'4'!AE52+A.0!AE52+B.0!AE52+C.0!AE52+D.0!AE52</f>
        <v>0</v>
      </c>
      <c r="AF52" s="170">
        <f ca="1">'4'!AF52+A.0!AF52+B.0!AF52+C.0!AF52+D.0!AF52</f>
        <v>0</v>
      </c>
      <c r="AG52" s="170">
        <f ca="1">'4'!AG52+A.0!AG52+B.0!AG52+C.0!AG52+D.0!AG52</f>
        <v>0</v>
      </c>
      <c r="AH52" s="170">
        <f ca="1">'4'!AH52+A.0!AH52+B.0!AH52+C.0!AH52+D.0!AH52</f>
        <v>0</v>
      </c>
      <c r="AI52" s="170">
        <f ca="1">'4'!AI52+A.0!AI52+B.0!AI52+C.0!AI52+D.0!AI52</f>
        <v>0</v>
      </c>
      <c r="AJ52" s="170">
        <f ca="1">'4'!AJ52+A.0!AJ52+B.0!AJ52+C.0!AJ52+D.0!AJ52</f>
        <v>0</v>
      </c>
    </row>
    <row r="53" spans="2:36" s="3" customFormat="1" ht="12.75" hidden="1">
      <c r="B53" s="65" t="s">
        <v>348</v>
      </c>
      <c r="C53" s="485" t="str">
        <f>IF(Kalba="EN",Data2!C$75,Data2!B$75)</f>
        <v>bendra SE naudos komponеntų finansinė išraiška</v>
      </c>
      <c r="D53" s="170">
        <f ca="1">F53+NPV(SDN,G53:INDEX(G53:AJ53,PAL))</f>
        <v>0</v>
      </c>
      <c r="E53" s="170">
        <f t="shared" ca="1" si="23"/>
        <v>0</v>
      </c>
      <c r="F53" s="170">
        <f ca="1">'4'!F53+A.0!F53+B.0!F53+C.0!F53+D.0!F53</f>
        <v>0</v>
      </c>
      <c r="G53" s="170">
        <f ca="1">'4'!G53+A.0!G53+B.0!G53+C.0!G53+D.0!G53</f>
        <v>0</v>
      </c>
      <c r="H53" s="170">
        <f ca="1">'4'!H53+A.0!H53+B.0!H53+C.0!H53+D.0!H53</f>
        <v>0</v>
      </c>
      <c r="I53" s="170">
        <f ca="1">'4'!I53+A.0!I53+B.0!I53+C.0!I53+D.0!I53</f>
        <v>0</v>
      </c>
      <c r="J53" s="170">
        <f ca="1">'4'!J53+A.0!J53+B.0!J53+C.0!J53+D.0!J53</f>
        <v>0</v>
      </c>
      <c r="K53" s="170">
        <f ca="1">'4'!K53+A.0!K53+B.0!K53+C.0!K53+D.0!K53</f>
        <v>0</v>
      </c>
      <c r="L53" s="170">
        <f ca="1">'4'!L53+A.0!L53+B.0!L53+C.0!L53+D.0!L53</f>
        <v>0</v>
      </c>
      <c r="M53" s="170">
        <f ca="1">'4'!M53+A.0!M53+B.0!M53+C.0!M53+D.0!M53</f>
        <v>0</v>
      </c>
      <c r="N53" s="170">
        <f ca="1">'4'!N53+A.0!N53+B.0!N53+C.0!N53+D.0!N53</f>
        <v>0</v>
      </c>
      <c r="O53" s="170">
        <f ca="1">'4'!O53+A.0!O53+B.0!O53+C.0!O53+D.0!O53</f>
        <v>0</v>
      </c>
      <c r="P53" s="170">
        <f ca="1">'4'!P53+A.0!P53+B.0!P53+C.0!P53+D.0!P53</f>
        <v>0</v>
      </c>
      <c r="Q53" s="170">
        <f ca="1">'4'!Q53+A.0!Q53+B.0!Q53+C.0!Q53+D.0!Q53</f>
        <v>0</v>
      </c>
      <c r="R53" s="170">
        <f ca="1">'4'!R53+A.0!R53+B.0!R53+C.0!R53+D.0!R53</f>
        <v>0</v>
      </c>
      <c r="S53" s="170">
        <f ca="1">'4'!S53+A.0!S53+B.0!S53+C.0!S53+D.0!S53</f>
        <v>0</v>
      </c>
      <c r="T53" s="170">
        <f ca="1">'4'!T53+A.0!T53+B.0!T53+C.0!T53+D.0!T53</f>
        <v>0</v>
      </c>
      <c r="U53" s="170">
        <f ca="1">'4'!U53+A.0!U53+B.0!U53+C.0!U53+D.0!U53</f>
        <v>0</v>
      </c>
      <c r="V53" s="170">
        <f ca="1">'4'!V53+A.0!V53+B.0!V53+C.0!V53+D.0!V53</f>
        <v>0</v>
      </c>
      <c r="W53" s="170">
        <f ca="1">'4'!W53+A.0!W53+B.0!W53+C.0!W53+D.0!W53</f>
        <v>0</v>
      </c>
      <c r="X53" s="170">
        <f ca="1">'4'!X53+A.0!X53+B.0!X53+C.0!X53+D.0!X53</f>
        <v>0</v>
      </c>
      <c r="Y53" s="170">
        <f ca="1">'4'!Y53+A.0!Y53+B.0!Y53+C.0!Y53+D.0!Y53</f>
        <v>0</v>
      </c>
      <c r="Z53" s="170">
        <f ca="1">'4'!Z53+A.0!Z53+B.0!Z53+C.0!Z53+D.0!Z53</f>
        <v>0</v>
      </c>
      <c r="AA53" s="170">
        <f ca="1">'4'!AA53+A.0!AA53+B.0!AA53+C.0!AA53+D.0!AA53</f>
        <v>0</v>
      </c>
      <c r="AB53" s="170">
        <f ca="1">'4'!AB53+A.0!AB53+B.0!AB53+C.0!AB53+D.0!AB53</f>
        <v>0</v>
      </c>
      <c r="AC53" s="170">
        <f ca="1">'4'!AC53+A.0!AC53+B.0!AC53+C.0!AC53+D.0!AC53</f>
        <v>0</v>
      </c>
      <c r="AD53" s="170">
        <f ca="1">'4'!AD53+A.0!AD53+B.0!AD53+C.0!AD53+D.0!AD53</f>
        <v>0</v>
      </c>
      <c r="AE53" s="170">
        <f ca="1">'4'!AE53+A.0!AE53+B.0!AE53+C.0!AE53+D.0!AE53</f>
        <v>0</v>
      </c>
      <c r="AF53" s="170">
        <f ca="1">'4'!AF53+A.0!AF53+B.0!AF53+C.0!AF53+D.0!AF53</f>
        <v>0</v>
      </c>
      <c r="AG53" s="170">
        <f ca="1">'4'!AG53+A.0!AG53+B.0!AG53+C.0!AG53+D.0!AG53</f>
        <v>0</v>
      </c>
      <c r="AH53" s="170">
        <f ca="1">'4'!AH53+A.0!AH53+B.0!AH53+C.0!AH53+D.0!AH53</f>
        <v>0</v>
      </c>
      <c r="AI53" s="170">
        <f ca="1">'4'!AI53+A.0!AI53+B.0!AI53+C.0!AI53+D.0!AI53</f>
        <v>0</v>
      </c>
      <c r="AJ53" s="170">
        <f ca="1">'4'!AJ53+A.0!AJ53+B.0!AJ53+C.0!AJ53+D.0!AJ53</f>
        <v>0</v>
      </c>
    </row>
    <row r="54" spans="2:36" s="3" customFormat="1" ht="12.75" hidden="1">
      <c r="B54" s="65" t="s">
        <v>349</v>
      </c>
      <c r="C54" s="485" t="str">
        <f>IF(Kalba="EN",Data2!C$75,Data2!B$75)</f>
        <v>bendra SE naudos komponеntų finansinė išraiška</v>
      </c>
      <c r="D54" s="170">
        <f ca="1">F54+NPV(SDN,G54:INDEX(G54:AJ54,PAL))</f>
        <v>0</v>
      </c>
      <c r="E54" s="170">
        <f t="shared" ca="1" si="23"/>
        <v>0</v>
      </c>
      <c r="F54" s="170">
        <f ca="1">'4'!F54+A.0!F54+B.0!F54+C.0!F54+D.0!F54</f>
        <v>0</v>
      </c>
      <c r="G54" s="170">
        <f ca="1">'4'!G54+A.0!G54+B.0!G54+C.0!G54+D.0!G54</f>
        <v>0</v>
      </c>
      <c r="H54" s="170">
        <f ca="1">'4'!H54+A.0!H54+B.0!H54+C.0!H54+D.0!H54</f>
        <v>0</v>
      </c>
      <c r="I54" s="170">
        <f ca="1">'4'!I54+A.0!I54+B.0!I54+C.0!I54+D.0!I54</f>
        <v>0</v>
      </c>
      <c r="J54" s="170">
        <f ca="1">'4'!J54+A.0!J54+B.0!J54+C.0!J54+D.0!J54</f>
        <v>0</v>
      </c>
      <c r="K54" s="170">
        <f ca="1">'4'!K54+A.0!K54+B.0!K54+C.0!K54+D.0!K54</f>
        <v>0</v>
      </c>
      <c r="L54" s="170">
        <f ca="1">'4'!L54+A.0!L54+B.0!L54+C.0!L54+D.0!L54</f>
        <v>0</v>
      </c>
      <c r="M54" s="170">
        <f ca="1">'4'!M54+A.0!M54+B.0!M54+C.0!M54+D.0!M54</f>
        <v>0</v>
      </c>
      <c r="N54" s="170">
        <f ca="1">'4'!N54+A.0!N54+B.0!N54+C.0!N54+D.0!N54</f>
        <v>0</v>
      </c>
      <c r="O54" s="170">
        <f ca="1">'4'!O54+A.0!O54+B.0!O54+C.0!O54+D.0!O54</f>
        <v>0</v>
      </c>
      <c r="P54" s="170">
        <f ca="1">'4'!P54+A.0!P54+B.0!P54+C.0!P54+D.0!P54</f>
        <v>0</v>
      </c>
      <c r="Q54" s="170">
        <f ca="1">'4'!Q54+A.0!Q54+B.0!Q54+C.0!Q54+D.0!Q54</f>
        <v>0</v>
      </c>
      <c r="R54" s="170">
        <f ca="1">'4'!R54+A.0!R54+B.0!R54+C.0!R54+D.0!R54</f>
        <v>0</v>
      </c>
      <c r="S54" s="170">
        <f ca="1">'4'!S54+A.0!S54+B.0!S54+C.0!S54+D.0!S54</f>
        <v>0</v>
      </c>
      <c r="T54" s="170">
        <f ca="1">'4'!T54+A.0!T54+B.0!T54+C.0!T54+D.0!T54</f>
        <v>0</v>
      </c>
      <c r="U54" s="170">
        <f ca="1">'4'!U54+A.0!U54+B.0!U54+C.0!U54+D.0!U54</f>
        <v>0</v>
      </c>
      <c r="V54" s="170">
        <f ca="1">'4'!V54+A.0!V54+B.0!V54+C.0!V54+D.0!V54</f>
        <v>0</v>
      </c>
      <c r="W54" s="170">
        <f ca="1">'4'!W54+A.0!W54+B.0!W54+C.0!W54+D.0!W54</f>
        <v>0</v>
      </c>
      <c r="X54" s="170">
        <f ca="1">'4'!X54+A.0!X54+B.0!X54+C.0!X54+D.0!X54</f>
        <v>0</v>
      </c>
      <c r="Y54" s="170">
        <f ca="1">'4'!Y54+A.0!Y54+B.0!Y54+C.0!Y54+D.0!Y54</f>
        <v>0</v>
      </c>
      <c r="Z54" s="170">
        <f ca="1">'4'!Z54+A.0!Z54+B.0!Z54+C.0!Z54+D.0!Z54</f>
        <v>0</v>
      </c>
      <c r="AA54" s="170">
        <f ca="1">'4'!AA54+A.0!AA54+B.0!AA54+C.0!AA54+D.0!AA54</f>
        <v>0</v>
      </c>
      <c r="AB54" s="170">
        <f ca="1">'4'!AB54+A.0!AB54+B.0!AB54+C.0!AB54+D.0!AB54</f>
        <v>0</v>
      </c>
      <c r="AC54" s="170">
        <f ca="1">'4'!AC54+A.0!AC54+B.0!AC54+C.0!AC54+D.0!AC54</f>
        <v>0</v>
      </c>
      <c r="AD54" s="170">
        <f ca="1">'4'!AD54+A.0!AD54+B.0!AD54+C.0!AD54+D.0!AD54</f>
        <v>0</v>
      </c>
      <c r="AE54" s="170">
        <f ca="1">'4'!AE54+A.0!AE54+B.0!AE54+C.0!AE54+D.0!AE54</f>
        <v>0</v>
      </c>
      <c r="AF54" s="170">
        <f ca="1">'4'!AF54+A.0!AF54+B.0!AF54+C.0!AF54+D.0!AF54</f>
        <v>0</v>
      </c>
      <c r="AG54" s="170">
        <f ca="1">'4'!AG54+A.0!AG54+B.0!AG54+C.0!AG54+D.0!AG54</f>
        <v>0</v>
      </c>
      <c r="AH54" s="170">
        <f ca="1">'4'!AH54+A.0!AH54+B.0!AH54+C.0!AH54+D.0!AH54</f>
        <v>0</v>
      </c>
      <c r="AI54" s="170">
        <f ca="1">'4'!AI54+A.0!AI54+B.0!AI54+C.0!AI54+D.0!AI54</f>
        <v>0</v>
      </c>
      <c r="AJ54" s="170">
        <f ca="1">'4'!AJ54+A.0!AJ54+B.0!AJ54+C.0!AJ54+D.0!AJ54</f>
        <v>0</v>
      </c>
    </row>
    <row r="55" spans="2:36" s="3" customFormat="1" ht="12.75" hidden="1">
      <c r="B55" s="65" t="s">
        <v>350</v>
      </c>
      <c r="C55" s="485" t="str">
        <f>IF(Kalba="EN",Data2!C$75,Data2!B$75)</f>
        <v>bendra SE naudos komponеntų finansinė išraiška</v>
      </c>
      <c r="D55" s="170">
        <f ca="1">F55+NPV(SDN,G55:INDEX(G55:AJ55,PAL))</f>
        <v>0</v>
      </c>
      <c r="E55" s="170">
        <f t="shared" ca="1" si="23"/>
        <v>0</v>
      </c>
      <c r="F55" s="170">
        <f ca="1">'4'!F55+A.0!F55+B.0!F55+C.0!F55+D.0!F55</f>
        <v>0</v>
      </c>
      <c r="G55" s="170">
        <f ca="1">'4'!G55+A.0!G55+B.0!G55+C.0!G55+D.0!G55</f>
        <v>0</v>
      </c>
      <c r="H55" s="170">
        <f ca="1">'4'!H55+A.0!H55+B.0!H55+C.0!H55+D.0!H55</f>
        <v>0</v>
      </c>
      <c r="I55" s="170">
        <f ca="1">'4'!I55+A.0!I55+B.0!I55+C.0!I55+D.0!I55</f>
        <v>0</v>
      </c>
      <c r="J55" s="170">
        <f ca="1">'4'!J55+A.0!J55+B.0!J55+C.0!J55+D.0!J55</f>
        <v>0</v>
      </c>
      <c r="K55" s="170">
        <f ca="1">'4'!K55+A.0!K55+B.0!K55+C.0!K55+D.0!K55</f>
        <v>0</v>
      </c>
      <c r="L55" s="170">
        <f ca="1">'4'!L55+A.0!L55+B.0!L55+C.0!L55+D.0!L55</f>
        <v>0</v>
      </c>
      <c r="M55" s="170">
        <f ca="1">'4'!M55+A.0!M55+B.0!M55+C.0!M55+D.0!M55</f>
        <v>0</v>
      </c>
      <c r="N55" s="170">
        <f ca="1">'4'!N55+A.0!N55+B.0!N55+C.0!N55+D.0!N55</f>
        <v>0</v>
      </c>
      <c r="O55" s="170">
        <f ca="1">'4'!O55+A.0!O55+B.0!O55+C.0!O55+D.0!O55</f>
        <v>0</v>
      </c>
      <c r="P55" s="170">
        <f ca="1">'4'!P55+A.0!P55+B.0!P55+C.0!P55+D.0!P55</f>
        <v>0</v>
      </c>
      <c r="Q55" s="170">
        <f ca="1">'4'!Q55+A.0!Q55+B.0!Q55+C.0!Q55+D.0!Q55</f>
        <v>0</v>
      </c>
      <c r="R55" s="170">
        <f ca="1">'4'!R55+A.0!R55+B.0!R55+C.0!R55+D.0!R55</f>
        <v>0</v>
      </c>
      <c r="S55" s="170">
        <f ca="1">'4'!S55+A.0!S55+B.0!S55+C.0!S55+D.0!S55</f>
        <v>0</v>
      </c>
      <c r="T55" s="170">
        <f ca="1">'4'!T55+A.0!T55+B.0!T55+C.0!T55+D.0!T55</f>
        <v>0</v>
      </c>
      <c r="U55" s="170">
        <f ca="1">'4'!U55+A.0!U55+B.0!U55+C.0!U55+D.0!U55</f>
        <v>0</v>
      </c>
      <c r="V55" s="170">
        <f ca="1">'4'!V55+A.0!V55+B.0!V55+C.0!V55+D.0!V55</f>
        <v>0</v>
      </c>
      <c r="W55" s="170">
        <f ca="1">'4'!W55+A.0!W55+B.0!W55+C.0!W55+D.0!W55</f>
        <v>0</v>
      </c>
      <c r="X55" s="170">
        <f ca="1">'4'!X55+A.0!X55+B.0!X55+C.0!X55+D.0!X55</f>
        <v>0</v>
      </c>
      <c r="Y55" s="170">
        <f ca="1">'4'!Y55+A.0!Y55+B.0!Y55+C.0!Y55+D.0!Y55</f>
        <v>0</v>
      </c>
      <c r="Z55" s="170">
        <f ca="1">'4'!Z55+A.0!Z55+B.0!Z55+C.0!Z55+D.0!Z55</f>
        <v>0</v>
      </c>
      <c r="AA55" s="170">
        <f ca="1">'4'!AA55+A.0!AA55+B.0!AA55+C.0!AA55+D.0!AA55</f>
        <v>0</v>
      </c>
      <c r="AB55" s="170">
        <f ca="1">'4'!AB55+A.0!AB55+B.0!AB55+C.0!AB55+D.0!AB55</f>
        <v>0</v>
      </c>
      <c r="AC55" s="170">
        <f ca="1">'4'!AC55+A.0!AC55+B.0!AC55+C.0!AC55+D.0!AC55</f>
        <v>0</v>
      </c>
      <c r="AD55" s="170">
        <f ca="1">'4'!AD55+A.0!AD55+B.0!AD55+C.0!AD55+D.0!AD55</f>
        <v>0</v>
      </c>
      <c r="AE55" s="170">
        <f ca="1">'4'!AE55+A.0!AE55+B.0!AE55+C.0!AE55+D.0!AE55</f>
        <v>0</v>
      </c>
      <c r="AF55" s="170">
        <f ca="1">'4'!AF55+A.0!AF55+B.0!AF55+C.0!AF55+D.0!AF55</f>
        <v>0</v>
      </c>
      <c r="AG55" s="170">
        <f ca="1">'4'!AG55+A.0!AG55+B.0!AG55+C.0!AG55+D.0!AG55</f>
        <v>0</v>
      </c>
      <c r="AH55" s="170">
        <f ca="1">'4'!AH55+A.0!AH55+B.0!AH55+C.0!AH55+D.0!AH55</f>
        <v>0</v>
      </c>
      <c r="AI55" s="170">
        <f ca="1">'4'!AI55+A.0!AI55+B.0!AI55+C.0!AI55+D.0!AI55</f>
        <v>0</v>
      </c>
      <c r="AJ55" s="170">
        <f ca="1">'4'!AJ55+A.0!AJ55+B.0!AJ55+C.0!AJ55+D.0!AJ55</f>
        <v>0</v>
      </c>
    </row>
    <row r="56" spans="2:36" s="3" customFormat="1" ht="12.75" hidden="1">
      <c r="B56" s="67" t="s">
        <v>53</v>
      </c>
      <c r="C56" s="181" t="str">
        <f>IF(Kalba="EN",Data2!C76,Data2!B76)</f>
        <v>SE žala</v>
      </c>
      <c r="D56" s="171">
        <f t="shared" ref="D56:F56" ca="1" si="24">ROUND(SUM(D57:D59),0)</f>
        <v>0</v>
      </c>
      <c r="E56" s="171">
        <f t="shared" ca="1" si="24"/>
        <v>0</v>
      </c>
      <c r="F56" s="171">
        <f t="shared" ca="1" si="24"/>
        <v>0</v>
      </c>
      <c r="G56" s="171">
        <f t="shared" ref="G56:AJ56" ca="1" si="25">ROUND(SUM(G57:G59),0)</f>
        <v>0</v>
      </c>
      <c r="H56" s="171">
        <f t="shared" ca="1" si="25"/>
        <v>0</v>
      </c>
      <c r="I56" s="171">
        <f t="shared" ca="1" si="25"/>
        <v>0</v>
      </c>
      <c r="J56" s="171">
        <f t="shared" ca="1" si="25"/>
        <v>0</v>
      </c>
      <c r="K56" s="171">
        <f t="shared" ca="1" si="25"/>
        <v>0</v>
      </c>
      <c r="L56" s="171">
        <f t="shared" ca="1" si="25"/>
        <v>0</v>
      </c>
      <c r="M56" s="171">
        <f t="shared" ca="1" si="25"/>
        <v>0</v>
      </c>
      <c r="N56" s="171">
        <f t="shared" ca="1" si="25"/>
        <v>0</v>
      </c>
      <c r="O56" s="171">
        <f t="shared" ca="1" si="25"/>
        <v>0</v>
      </c>
      <c r="P56" s="171">
        <f t="shared" ca="1" si="25"/>
        <v>0</v>
      </c>
      <c r="Q56" s="171">
        <f t="shared" ca="1" si="25"/>
        <v>0</v>
      </c>
      <c r="R56" s="171">
        <f t="shared" ca="1" si="25"/>
        <v>0</v>
      </c>
      <c r="S56" s="171">
        <f t="shared" ca="1" si="25"/>
        <v>0</v>
      </c>
      <c r="T56" s="171">
        <f t="shared" ca="1" si="25"/>
        <v>0</v>
      </c>
      <c r="U56" s="171">
        <f t="shared" ca="1" si="25"/>
        <v>0</v>
      </c>
      <c r="V56" s="171">
        <f t="shared" ca="1" si="25"/>
        <v>0</v>
      </c>
      <c r="W56" s="171">
        <f t="shared" ca="1" si="25"/>
        <v>0</v>
      </c>
      <c r="X56" s="171">
        <f t="shared" ca="1" si="25"/>
        <v>0</v>
      </c>
      <c r="Y56" s="171">
        <f t="shared" ca="1" si="25"/>
        <v>0</v>
      </c>
      <c r="Z56" s="171">
        <f t="shared" ca="1" si="25"/>
        <v>0</v>
      </c>
      <c r="AA56" s="171">
        <f t="shared" ca="1" si="25"/>
        <v>0</v>
      </c>
      <c r="AB56" s="171">
        <f t="shared" ca="1" si="25"/>
        <v>0</v>
      </c>
      <c r="AC56" s="171">
        <f t="shared" ca="1" si="25"/>
        <v>0</v>
      </c>
      <c r="AD56" s="171">
        <f t="shared" ca="1" si="25"/>
        <v>0</v>
      </c>
      <c r="AE56" s="171">
        <f t="shared" ca="1" si="25"/>
        <v>0</v>
      </c>
      <c r="AF56" s="171">
        <f t="shared" ca="1" si="25"/>
        <v>0</v>
      </c>
      <c r="AG56" s="171">
        <f t="shared" ca="1" si="25"/>
        <v>0</v>
      </c>
      <c r="AH56" s="171">
        <f t="shared" ca="1" si="25"/>
        <v>0</v>
      </c>
      <c r="AI56" s="171">
        <f t="shared" ca="1" si="25"/>
        <v>0</v>
      </c>
      <c r="AJ56" s="171">
        <f t="shared" ca="1" si="25"/>
        <v>0</v>
      </c>
    </row>
    <row r="57" spans="2:36" s="3" customFormat="1" ht="12.75" hidden="1">
      <c r="B57" s="65" t="s">
        <v>351</v>
      </c>
      <c r="C57" s="485" t="str">
        <f>IF(Kalba="EN",Data2!C$78,Data2!B$78)</f>
        <v>bendra SE žalos komponеntų finansinė išraiška</v>
      </c>
      <c r="D57" s="170">
        <f ca="1">F57+NPV(SDN,G57:INDEX(G57:AJ57,PAL))</f>
        <v>0</v>
      </c>
      <c r="E57" s="170">
        <f ca="1">SUMIF($F$5:$AJ$5,"&lt;="&amp;PAL,$F57:$AJ57)</f>
        <v>0</v>
      </c>
      <c r="F57" s="170">
        <f ca="1">'4'!F57+A.0!F57+B.0!F57+C.0!F57+D.0!F57</f>
        <v>0</v>
      </c>
      <c r="G57" s="170">
        <f ca="1">'4'!G57+A.0!G57+B.0!G57+C.0!G57+D.0!G57</f>
        <v>0</v>
      </c>
      <c r="H57" s="170">
        <f ca="1">'4'!H57+A.0!H57+B.0!H57+C.0!H57+D.0!H57</f>
        <v>0</v>
      </c>
      <c r="I57" s="170">
        <f ca="1">'4'!I57+A.0!I57+B.0!I57+C.0!I57+D.0!I57</f>
        <v>0</v>
      </c>
      <c r="J57" s="170">
        <f ca="1">'4'!J57+A.0!J57+B.0!J57+C.0!J57+D.0!J57</f>
        <v>0</v>
      </c>
      <c r="K57" s="170">
        <f ca="1">'4'!K57+A.0!K57+B.0!K57+C.0!K57+D.0!K57</f>
        <v>0</v>
      </c>
      <c r="L57" s="170">
        <f ca="1">'4'!L57+A.0!L57+B.0!L57+C.0!L57+D.0!L57</f>
        <v>0</v>
      </c>
      <c r="M57" s="170">
        <f ca="1">'4'!M57+A.0!M57+B.0!M57+C.0!M57+D.0!M57</f>
        <v>0</v>
      </c>
      <c r="N57" s="170">
        <f ca="1">'4'!N57+A.0!N57+B.0!N57+C.0!N57+D.0!N57</f>
        <v>0</v>
      </c>
      <c r="O57" s="170">
        <f ca="1">'4'!O57+A.0!O57+B.0!O57+C.0!O57+D.0!O57</f>
        <v>0</v>
      </c>
      <c r="P57" s="170">
        <f ca="1">'4'!P57+A.0!P57+B.0!P57+C.0!P57+D.0!P57</f>
        <v>0</v>
      </c>
      <c r="Q57" s="170">
        <f ca="1">'4'!Q57+A.0!Q57+B.0!Q57+C.0!Q57+D.0!Q57</f>
        <v>0</v>
      </c>
      <c r="R57" s="170">
        <f ca="1">'4'!R57+A.0!R57+B.0!R57+C.0!R57+D.0!R57</f>
        <v>0</v>
      </c>
      <c r="S57" s="170">
        <f ca="1">'4'!S57+A.0!S57+B.0!S57+C.0!S57+D.0!S57</f>
        <v>0</v>
      </c>
      <c r="T57" s="170">
        <f ca="1">'4'!T57+A.0!T57+B.0!T57+C.0!T57+D.0!T57</f>
        <v>0</v>
      </c>
      <c r="U57" s="170">
        <f ca="1">'4'!U57+A.0!U57+B.0!U57+C.0!U57+D.0!U57</f>
        <v>0</v>
      </c>
      <c r="V57" s="170">
        <f ca="1">'4'!V57+A.0!V57+B.0!V57+C.0!V57+D.0!V57</f>
        <v>0</v>
      </c>
      <c r="W57" s="170">
        <f ca="1">'4'!W57+A.0!W57+B.0!W57+C.0!W57+D.0!W57</f>
        <v>0</v>
      </c>
      <c r="X57" s="170">
        <f ca="1">'4'!X57+A.0!X57+B.0!X57+C.0!X57+D.0!X57</f>
        <v>0</v>
      </c>
      <c r="Y57" s="170">
        <f ca="1">'4'!Y57+A.0!Y57+B.0!Y57+C.0!Y57+D.0!Y57</f>
        <v>0</v>
      </c>
      <c r="Z57" s="170">
        <f ca="1">'4'!Z57+A.0!Z57+B.0!Z57+C.0!Z57+D.0!Z57</f>
        <v>0</v>
      </c>
      <c r="AA57" s="170">
        <f ca="1">'4'!AA57+A.0!AA57+B.0!AA57+C.0!AA57+D.0!AA57</f>
        <v>0</v>
      </c>
      <c r="AB57" s="170">
        <f ca="1">'4'!AB57+A.0!AB57+B.0!AB57+C.0!AB57+D.0!AB57</f>
        <v>0</v>
      </c>
      <c r="AC57" s="170">
        <f ca="1">'4'!AC57+A.0!AC57+B.0!AC57+C.0!AC57+D.0!AC57</f>
        <v>0</v>
      </c>
      <c r="AD57" s="170">
        <f ca="1">'4'!AD57+A.0!AD57+B.0!AD57+C.0!AD57+D.0!AD57</f>
        <v>0</v>
      </c>
      <c r="AE57" s="170">
        <f ca="1">'4'!AE57+A.0!AE57+B.0!AE57+C.0!AE57+D.0!AE57</f>
        <v>0</v>
      </c>
      <c r="AF57" s="170">
        <f ca="1">'4'!AF57+A.0!AF57+B.0!AF57+C.0!AF57+D.0!AF57</f>
        <v>0</v>
      </c>
      <c r="AG57" s="170">
        <f ca="1">'4'!AG57+A.0!AG57+B.0!AG57+C.0!AG57+D.0!AG57</f>
        <v>0</v>
      </c>
      <c r="AH57" s="170">
        <f ca="1">'4'!AH57+A.0!AH57+B.0!AH57+C.0!AH57+D.0!AH57</f>
        <v>0</v>
      </c>
      <c r="AI57" s="170">
        <f ca="1">'4'!AI57+A.0!AI57+B.0!AI57+C.0!AI57+D.0!AI57</f>
        <v>0</v>
      </c>
      <c r="AJ57" s="170">
        <f ca="1">'4'!AJ57+A.0!AJ57+B.0!AJ57+C.0!AJ57+D.0!AJ57</f>
        <v>0</v>
      </c>
    </row>
    <row r="58" spans="2:36" s="3" customFormat="1" ht="12.75" hidden="1">
      <c r="B58" s="65" t="s">
        <v>352</v>
      </c>
      <c r="C58" s="485" t="str">
        <f>IF(Kalba="EN",Data2!C$78,Data2!B$78)</f>
        <v>bendra SE žalos komponеntų finansinė išraiška</v>
      </c>
      <c r="D58" s="170">
        <f ca="1">F58+NPV(SDN,G58:INDEX(G58:AJ58,PAL))</f>
        <v>0</v>
      </c>
      <c r="E58" s="170">
        <f ca="1">SUMIF($F$5:$AJ$5,"&lt;="&amp;PAL,$F58:$AJ58)</f>
        <v>0</v>
      </c>
      <c r="F58" s="170">
        <f ca="1">'4'!F58+A.0!F58+B.0!F58+C.0!F58+D.0!F58</f>
        <v>0</v>
      </c>
      <c r="G58" s="170">
        <f ca="1">'4'!G58+A.0!G58+B.0!G58+C.0!G58+D.0!G58</f>
        <v>0</v>
      </c>
      <c r="H58" s="170">
        <f ca="1">'4'!H58+A.0!H58+B.0!H58+C.0!H58+D.0!H58</f>
        <v>0</v>
      </c>
      <c r="I58" s="170">
        <f ca="1">'4'!I58+A.0!I58+B.0!I58+C.0!I58+D.0!I58</f>
        <v>0</v>
      </c>
      <c r="J58" s="170">
        <f ca="1">'4'!J58+A.0!J58+B.0!J58+C.0!J58+D.0!J58</f>
        <v>0</v>
      </c>
      <c r="K58" s="170">
        <f ca="1">'4'!K58+A.0!K58+B.0!K58+C.0!K58+D.0!K58</f>
        <v>0</v>
      </c>
      <c r="L58" s="170">
        <f ca="1">'4'!L58+A.0!L58+B.0!L58+C.0!L58+D.0!L58</f>
        <v>0</v>
      </c>
      <c r="M58" s="170">
        <f ca="1">'4'!M58+A.0!M58+B.0!M58+C.0!M58+D.0!M58</f>
        <v>0</v>
      </c>
      <c r="N58" s="170">
        <f ca="1">'4'!N58+A.0!N58+B.0!N58+C.0!N58+D.0!N58</f>
        <v>0</v>
      </c>
      <c r="O58" s="170">
        <f ca="1">'4'!O58+A.0!O58+B.0!O58+C.0!O58+D.0!O58</f>
        <v>0</v>
      </c>
      <c r="P58" s="170">
        <f ca="1">'4'!P58+A.0!P58+B.0!P58+C.0!P58+D.0!P58</f>
        <v>0</v>
      </c>
      <c r="Q58" s="170">
        <f ca="1">'4'!Q58+A.0!Q58+B.0!Q58+C.0!Q58+D.0!Q58</f>
        <v>0</v>
      </c>
      <c r="R58" s="170">
        <f ca="1">'4'!R58+A.0!R58+B.0!R58+C.0!R58+D.0!R58</f>
        <v>0</v>
      </c>
      <c r="S58" s="170">
        <f ca="1">'4'!S58+A.0!S58+B.0!S58+C.0!S58+D.0!S58</f>
        <v>0</v>
      </c>
      <c r="T58" s="170">
        <f ca="1">'4'!T58+A.0!T58+B.0!T58+C.0!T58+D.0!T58</f>
        <v>0</v>
      </c>
      <c r="U58" s="170">
        <f ca="1">'4'!U58+A.0!U58+B.0!U58+C.0!U58+D.0!U58</f>
        <v>0</v>
      </c>
      <c r="V58" s="170">
        <f ca="1">'4'!V58+A.0!V58+B.0!V58+C.0!V58+D.0!V58</f>
        <v>0</v>
      </c>
      <c r="W58" s="170">
        <f ca="1">'4'!W58+A.0!W58+B.0!W58+C.0!W58+D.0!W58</f>
        <v>0</v>
      </c>
      <c r="X58" s="170">
        <f ca="1">'4'!X58+A.0!X58+B.0!X58+C.0!X58+D.0!X58</f>
        <v>0</v>
      </c>
      <c r="Y58" s="170">
        <f ca="1">'4'!Y58+A.0!Y58+B.0!Y58+C.0!Y58+D.0!Y58</f>
        <v>0</v>
      </c>
      <c r="Z58" s="170">
        <f ca="1">'4'!Z58+A.0!Z58+B.0!Z58+C.0!Z58+D.0!Z58</f>
        <v>0</v>
      </c>
      <c r="AA58" s="170">
        <f ca="1">'4'!AA58+A.0!AA58+B.0!AA58+C.0!AA58+D.0!AA58</f>
        <v>0</v>
      </c>
      <c r="AB58" s="170">
        <f ca="1">'4'!AB58+A.0!AB58+B.0!AB58+C.0!AB58+D.0!AB58</f>
        <v>0</v>
      </c>
      <c r="AC58" s="170">
        <f ca="1">'4'!AC58+A.0!AC58+B.0!AC58+C.0!AC58+D.0!AC58</f>
        <v>0</v>
      </c>
      <c r="AD58" s="170">
        <f ca="1">'4'!AD58+A.0!AD58+B.0!AD58+C.0!AD58+D.0!AD58</f>
        <v>0</v>
      </c>
      <c r="AE58" s="170">
        <f ca="1">'4'!AE58+A.0!AE58+B.0!AE58+C.0!AE58+D.0!AE58</f>
        <v>0</v>
      </c>
      <c r="AF58" s="170">
        <f ca="1">'4'!AF58+A.0!AF58+B.0!AF58+C.0!AF58+D.0!AF58</f>
        <v>0</v>
      </c>
      <c r="AG58" s="170">
        <f ca="1">'4'!AG58+A.0!AG58+B.0!AG58+C.0!AG58+D.0!AG58</f>
        <v>0</v>
      </c>
      <c r="AH58" s="170">
        <f ca="1">'4'!AH58+A.0!AH58+B.0!AH58+C.0!AH58+D.0!AH58</f>
        <v>0</v>
      </c>
      <c r="AI58" s="170">
        <f ca="1">'4'!AI58+A.0!AI58+B.0!AI58+C.0!AI58+D.0!AI58</f>
        <v>0</v>
      </c>
      <c r="AJ58" s="170">
        <f ca="1">'4'!AJ58+A.0!AJ58+B.0!AJ58+C.0!AJ58+D.0!AJ58</f>
        <v>0</v>
      </c>
    </row>
    <row r="59" spans="2:36" s="3" customFormat="1" ht="12.75" hidden="1">
      <c r="B59" s="65" t="s">
        <v>353</v>
      </c>
      <c r="C59" s="485" t="str">
        <f>IF(Kalba="EN",Data2!C$78,Data2!B$78)</f>
        <v>bendra SE žalos komponеntų finansinė išraiška</v>
      </c>
      <c r="D59" s="170">
        <f ca="1">F59+NPV(SDN,G59:INDEX(G59:AJ59,PAL))</f>
        <v>0</v>
      </c>
      <c r="E59" s="170">
        <f ca="1">SUMIF($F$5:$AJ$5,"&lt;="&amp;PAL,$F59:$AJ59)</f>
        <v>0</v>
      </c>
      <c r="F59" s="170">
        <f ca="1">'4'!F59+A.0!F59+B.0!F59+C.0!F59+D.0!F59</f>
        <v>0</v>
      </c>
      <c r="G59" s="170">
        <f ca="1">'4'!G59+A.0!G59+B.0!G59+C.0!G59+D.0!G59</f>
        <v>0</v>
      </c>
      <c r="H59" s="170">
        <f ca="1">'4'!H59+A.0!H59+B.0!H59+C.0!H59+D.0!H59</f>
        <v>0</v>
      </c>
      <c r="I59" s="170">
        <f ca="1">'4'!I59+A.0!I59+B.0!I59+C.0!I59+D.0!I59</f>
        <v>0</v>
      </c>
      <c r="J59" s="170">
        <f ca="1">'4'!J59+A.0!J59+B.0!J59+C.0!J59+D.0!J59</f>
        <v>0</v>
      </c>
      <c r="K59" s="170">
        <f ca="1">'4'!K59+A.0!K59+B.0!K59+C.0!K59+D.0!K59</f>
        <v>0</v>
      </c>
      <c r="L59" s="170">
        <f ca="1">'4'!L59+A.0!L59+B.0!L59+C.0!L59+D.0!L59</f>
        <v>0</v>
      </c>
      <c r="M59" s="170">
        <f ca="1">'4'!M59+A.0!M59+B.0!M59+C.0!M59+D.0!M59</f>
        <v>0</v>
      </c>
      <c r="N59" s="170">
        <f ca="1">'4'!N59+A.0!N59+B.0!N59+C.0!N59+D.0!N59</f>
        <v>0</v>
      </c>
      <c r="O59" s="170">
        <f ca="1">'4'!O59+A.0!O59+B.0!O59+C.0!O59+D.0!O59</f>
        <v>0</v>
      </c>
      <c r="P59" s="170">
        <f ca="1">'4'!P59+A.0!P59+B.0!P59+C.0!P59+D.0!P59</f>
        <v>0</v>
      </c>
      <c r="Q59" s="170">
        <f ca="1">'4'!Q59+A.0!Q59+B.0!Q59+C.0!Q59+D.0!Q59</f>
        <v>0</v>
      </c>
      <c r="R59" s="170">
        <f ca="1">'4'!R59+A.0!R59+B.0!R59+C.0!R59+D.0!R59</f>
        <v>0</v>
      </c>
      <c r="S59" s="170">
        <f ca="1">'4'!S59+A.0!S59+B.0!S59+C.0!S59+D.0!S59</f>
        <v>0</v>
      </c>
      <c r="T59" s="170">
        <f ca="1">'4'!T59+A.0!T59+B.0!T59+C.0!T59+D.0!T59</f>
        <v>0</v>
      </c>
      <c r="U59" s="170">
        <f ca="1">'4'!U59+A.0!U59+B.0!U59+C.0!U59+D.0!U59</f>
        <v>0</v>
      </c>
      <c r="V59" s="170">
        <f ca="1">'4'!V59+A.0!V59+B.0!V59+C.0!V59+D.0!V59</f>
        <v>0</v>
      </c>
      <c r="W59" s="170">
        <f ca="1">'4'!W59+A.0!W59+B.0!W59+C.0!W59+D.0!W59</f>
        <v>0</v>
      </c>
      <c r="X59" s="170">
        <f ca="1">'4'!X59+A.0!X59+B.0!X59+C.0!X59+D.0!X59</f>
        <v>0</v>
      </c>
      <c r="Y59" s="170">
        <f ca="1">'4'!Y59+A.0!Y59+B.0!Y59+C.0!Y59+D.0!Y59</f>
        <v>0</v>
      </c>
      <c r="Z59" s="170">
        <f ca="1">'4'!Z59+A.0!Z59+B.0!Z59+C.0!Z59+D.0!Z59</f>
        <v>0</v>
      </c>
      <c r="AA59" s="170">
        <f ca="1">'4'!AA59+A.0!AA59+B.0!AA59+C.0!AA59+D.0!AA59</f>
        <v>0</v>
      </c>
      <c r="AB59" s="170">
        <f ca="1">'4'!AB59+A.0!AB59+B.0!AB59+C.0!AB59+D.0!AB59</f>
        <v>0</v>
      </c>
      <c r="AC59" s="170">
        <f ca="1">'4'!AC59+A.0!AC59+B.0!AC59+C.0!AC59+D.0!AC59</f>
        <v>0</v>
      </c>
      <c r="AD59" s="170">
        <f ca="1">'4'!AD59+A.0!AD59+B.0!AD59+C.0!AD59+D.0!AD59</f>
        <v>0</v>
      </c>
      <c r="AE59" s="170">
        <f ca="1">'4'!AE59+A.0!AE59+B.0!AE59+C.0!AE59+D.0!AE59</f>
        <v>0</v>
      </c>
      <c r="AF59" s="170">
        <f ca="1">'4'!AF59+A.0!AF59+B.0!AF59+C.0!AF59+D.0!AF59</f>
        <v>0</v>
      </c>
      <c r="AG59" s="170">
        <f ca="1">'4'!AG59+A.0!AG59+B.0!AG59+C.0!AG59+D.0!AG59</f>
        <v>0</v>
      </c>
      <c r="AH59" s="170">
        <f ca="1">'4'!AH59+A.0!AH59+B.0!AH59+C.0!AH59+D.0!AH59</f>
        <v>0</v>
      </c>
      <c r="AI59" s="170">
        <f ca="1">'4'!AI59+A.0!AI59+B.0!AI59+C.0!AI59+D.0!AI59</f>
        <v>0</v>
      </c>
      <c r="AJ59" s="170">
        <f ca="1">'4'!AJ59+A.0!AJ59+B.0!AJ59+C.0!AJ59+D.0!AJ59</f>
        <v>0</v>
      </c>
    </row>
    <row r="60" spans="2:36"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3" customFormat="1" ht="12.75">
      <c r="C61" s="405" t="str">
        <f>IF(Kalba="EN",Data2!C79,Data2!B79)</f>
        <v>Finansinės analizės (FA) rodiklių apskaičiavimas</v>
      </c>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row>
    <row r="62" spans="2:36" s="3" customFormat="1" ht="12.75">
      <c r="C62" s="513" t="str">
        <f>IF(Kalba="EN",Data2!C80,Data2!B80)</f>
        <v>FA rodiklių investicijoms lėšų srautas (realiąja išraiška)</v>
      </c>
      <c r="D62" s="70"/>
      <c r="E62" s="70"/>
      <c r="F62" s="66">
        <f t="shared" ref="F62:AJ62" ca="1" si="26">ROUND(SUM(F16:F17)-SUM(F7,F22),0)</f>
        <v>0</v>
      </c>
      <c r="G62" s="66">
        <f t="shared" ca="1" si="26"/>
        <v>0</v>
      </c>
      <c r="H62" s="66">
        <f t="shared" ca="1" si="26"/>
        <v>0</v>
      </c>
      <c r="I62" s="66">
        <f t="shared" ca="1" si="26"/>
        <v>0</v>
      </c>
      <c r="J62" s="66">
        <f t="shared" ca="1" si="26"/>
        <v>0</v>
      </c>
      <c r="K62" s="66">
        <f t="shared" ca="1" si="26"/>
        <v>0</v>
      </c>
      <c r="L62" s="66">
        <f t="shared" ca="1" si="26"/>
        <v>0</v>
      </c>
      <c r="M62" s="66">
        <f t="shared" ca="1" si="26"/>
        <v>0</v>
      </c>
      <c r="N62" s="66">
        <f t="shared" ca="1" si="26"/>
        <v>0</v>
      </c>
      <c r="O62" s="66">
        <f t="shared" ca="1" si="26"/>
        <v>0</v>
      </c>
      <c r="P62" s="66">
        <f t="shared" ca="1" si="26"/>
        <v>0</v>
      </c>
      <c r="Q62" s="66">
        <f t="shared" ca="1" si="26"/>
        <v>0</v>
      </c>
      <c r="R62" s="66">
        <f t="shared" ca="1" si="26"/>
        <v>0</v>
      </c>
      <c r="S62" s="66">
        <f t="shared" ca="1" si="26"/>
        <v>0</v>
      </c>
      <c r="T62" s="66">
        <f t="shared" ca="1" si="26"/>
        <v>0</v>
      </c>
      <c r="U62" s="66">
        <f t="shared" ca="1" si="26"/>
        <v>0</v>
      </c>
      <c r="V62" s="66">
        <f t="shared" ca="1" si="26"/>
        <v>0</v>
      </c>
      <c r="W62" s="66">
        <f t="shared" ca="1" si="26"/>
        <v>0</v>
      </c>
      <c r="X62" s="66">
        <f t="shared" ca="1" si="26"/>
        <v>0</v>
      </c>
      <c r="Y62" s="66">
        <f t="shared" ca="1" si="26"/>
        <v>0</v>
      </c>
      <c r="Z62" s="66">
        <f t="shared" ca="1" si="26"/>
        <v>0</v>
      </c>
      <c r="AA62" s="66">
        <f t="shared" ca="1" si="26"/>
        <v>0</v>
      </c>
      <c r="AB62" s="66">
        <f t="shared" ca="1" si="26"/>
        <v>0</v>
      </c>
      <c r="AC62" s="66">
        <f t="shared" ca="1" si="26"/>
        <v>0</v>
      </c>
      <c r="AD62" s="66">
        <f t="shared" ca="1" si="26"/>
        <v>0</v>
      </c>
      <c r="AE62" s="66">
        <f t="shared" ca="1" si="26"/>
        <v>0</v>
      </c>
      <c r="AF62" s="66">
        <f t="shared" ca="1" si="26"/>
        <v>0</v>
      </c>
      <c r="AG62" s="66">
        <f t="shared" ca="1" si="26"/>
        <v>0</v>
      </c>
      <c r="AH62" s="66">
        <f t="shared" ca="1" si="26"/>
        <v>0</v>
      </c>
      <c r="AI62" s="66">
        <f t="shared" ca="1" si="26"/>
        <v>0</v>
      </c>
      <c r="AJ62" s="66">
        <f t="shared" ca="1" si="26"/>
        <v>0</v>
      </c>
    </row>
    <row r="63" spans="2:36" s="3" customFormat="1" ht="12.75" hidden="1">
      <c r="C63" s="513" t="str">
        <f>IF(Kalba="EN",Data2!C82,Data2!B82)</f>
        <v>Suminis finansinio gyvybingumo lėšų srautas (realiąja išraiška)</v>
      </c>
      <c r="D63" s="71"/>
      <c r="E63" s="71"/>
      <c r="F63" s="66">
        <f ca="1">ROUND(SUM(F17,F35)-SUM(F7,F21,F30),0)</f>
        <v>0</v>
      </c>
      <c r="G63" s="66">
        <f t="shared" ref="G63:AJ63" ca="1" si="27">ROUND(SUM(G17,G35)-SUM(G7,G21,G30)+F63,0)</f>
        <v>0</v>
      </c>
      <c r="H63" s="66">
        <f t="shared" ca="1" si="27"/>
        <v>0</v>
      </c>
      <c r="I63" s="66">
        <f t="shared" ca="1" si="27"/>
        <v>0</v>
      </c>
      <c r="J63" s="66">
        <f t="shared" ca="1" si="27"/>
        <v>0</v>
      </c>
      <c r="K63" s="66">
        <f t="shared" ca="1" si="27"/>
        <v>0</v>
      </c>
      <c r="L63" s="66">
        <f t="shared" ca="1" si="27"/>
        <v>0</v>
      </c>
      <c r="M63" s="66">
        <f t="shared" ca="1" si="27"/>
        <v>0</v>
      </c>
      <c r="N63" s="66">
        <f t="shared" ca="1" si="27"/>
        <v>0</v>
      </c>
      <c r="O63" s="66">
        <f t="shared" ca="1" si="27"/>
        <v>0</v>
      </c>
      <c r="P63" s="66">
        <f t="shared" ca="1" si="27"/>
        <v>0</v>
      </c>
      <c r="Q63" s="66">
        <f t="shared" ca="1" si="27"/>
        <v>0</v>
      </c>
      <c r="R63" s="66">
        <f t="shared" ca="1" si="27"/>
        <v>0</v>
      </c>
      <c r="S63" s="66">
        <f t="shared" ca="1" si="27"/>
        <v>0</v>
      </c>
      <c r="T63" s="66">
        <f t="shared" ca="1" si="27"/>
        <v>0</v>
      </c>
      <c r="U63" s="66">
        <f t="shared" ca="1" si="27"/>
        <v>0</v>
      </c>
      <c r="V63" s="66">
        <f t="shared" ca="1" si="27"/>
        <v>0</v>
      </c>
      <c r="W63" s="66">
        <f t="shared" ca="1" si="27"/>
        <v>0</v>
      </c>
      <c r="X63" s="66">
        <f t="shared" ca="1" si="27"/>
        <v>0</v>
      </c>
      <c r="Y63" s="66">
        <f t="shared" ca="1" si="27"/>
        <v>0</v>
      </c>
      <c r="Z63" s="66">
        <f t="shared" ca="1" si="27"/>
        <v>0</v>
      </c>
      <c r="AA63" s="66">
        <f t="shared" ca="1" si="27"/>
        <v>0</v>
      </c>
      <c r="AB63" s="66">
        <f t="shared" ca="1" si="27"/>
        <v>0</v>
      </c>
      <c r="AC63" s="66">
        <f t="shared" ca="1" si="27"/>
        <v>0</v>
      </c>
      <c r="AD63" s="66">
        <f t="shared" ca="1" si="27"/>
        <v>0</v>
      </c>
      <c r="AE63" s="66">
        <f t="shared" ca="1" si="27"/>
        <v>0</v>
      </c>
      <c r="AF63" s="66">
        <f t="shared" ca="1" si="27"/>
        <v>0</v>
      </c>
      <c r="AG63" s="66">
        <f t="shared" ca="1" si="27"/>
        <v>0</v>
      </c>
      <c r="AH63" s="66">
        <f t="shared" ca="1" si="27"/>
        <v>0</v>
      </c>
      <c r="AI63" s="66">
        <f t="shared" ca="1" si="27"/>
        <v>0</v>
      </c>
      <c r="AJ63" s="66">
        <f t="shared" ca="1" si="27"/>
        <v>0</v>
      </c>
    </row>
    <row r="64" spans="2:36" s="3" customFormat="1" ht="12.75" hidden="1">
      <c r="C64" s="513" t="str">
        <f>IF(Kalba="EN",Data2!C84,Data2!B84)</f>
        <v>FA rodiklių kapitalui lėšų srautas (realiąja išraiška)</v>
      </c>
      <c r="D64" s="70"/>
      <c r="E64" s="70"/>
      <c r="F64" s="66">
        <f t="shared" ref="F64:AJ64" ca="1" si="28">SUM(F16,F17)-SUM(F21,F38,F40,F41,F46)+IF(AND(F5&gt;Investiciju_metu_skaicius,F22&gt;0,SUM(F38:F40,F41,F44)&gt;0),MIN(F22,SUM(F38:F40,F41,F44)),0)</f>
        <v>0</v>
      </c>
      <c r="G64" s="66">
        <f t="shared" ca="1" si="28"/>
        <v>0</v>
      </c>
      <c r="H64" s="66">
        <f t="shared" ca="1" si="28"/>
        <v>0</v>
      </c>
      <c r="I64" s="66">
        <f t="shared" ca="1" si="28"/>
        <v>0</v>
      </c>
      <c r="J64" s="66">
        <f t="shared" ca="1" si="28"/>
        <v>0</v>
      </c>
      <c r="K64" s="66">
        <f t="shared" ca="1" si="28"/>
        <v>0</v>
      </c>
      <c r="L64" s="66">
        <f t="shared" ca="1" si="28"/>
        <v>0</v>
      </c>
      <c r="M64" s="66">
        <f t="shared" ca="1" si="28"/>
        <v>0</v>
      </c>
      <c r="N64" s="66">
        <f t="shared" ca="1" si="28"/>
        <v>0</v>
      </c>
      <c r="O64" s="66">
        <f t="shared" ca="1" si="28"/>
        <v>0</v>
      </c>
      <c r="P64" s="66">
        <f t="shared" ca="1" si="28"/>
        <v>0</v>
      </c>
      <c r="Q64" s="66">
        <f t="shared" ca="1" si="28"/>
        <v>0</v>
      </c>
      <c r="R64" s="66">
        <f t="shared" ca="1" si="28"/>
        <v>0</v>
      </c>
      <c r="S64" s="66">
        <f t="shared" ca="1" si="28"/>
        <v>0</v>
      </c>
      <c r="T64" s="66">
        <f t="shared" ca="1" si="28"/>
        <v>0</v>
      </c>
      <c r="U64" s="66">
        <f t="shared" ca="1" si="28"/>
        <v>0</v>
      </c>
      <c r="V64" s="66">
        <f t="shared" ca="1" si="28"/>
        <v>0</v>
      </c>
      <c r="W64" s="66">
        <f t="shared" ca="1" si="28"/>
        <v>0</v>
      </c>
      <c r="X64" s="66">
        <f t="shared" ca="1" si="28"/>
        <v>0</v>
      </c>
      <c r="Y64" s="66">
        <f t="shared" ca="1" si="28"/>
        <v>0</v>
      </c>
      <c r="Z64" s="66">
        <f t="shared" ca="1" si="28"/>
        <v>0</v>
      </c>
      <c r="AA64" s="66">
        <f t="shared" ca="1" si="28"/>
        <v>0</v>
      </c>
      <c r="AB64" s="66">
        <f t="shared" ca="1" si="28"/>
        <v>0</v>
      </c>
      <c r="AC64" s="66">
        <f t="shared" ca="1" si="28"/>
        <v>0</v>
      </c>
      <c r="AD64" s="66">
        <f t="shared" ca="1" si="28"/>
        <v>0</v>
      </c>
      <c r="AE64" s="66">
        <f t="shared" ca="1" si="28"/>
        <v>0</v>
      </c>
      <c r="AF64" s="66">
        <f t="shared" ca="1" si="28"/>
        <v>0</v>
      </c>
      <c r="AG64" s="66">
        <f t="shared" ca="1" si="28"/>
        <v>0</v>
      </c>
      <c r="AH64" s="66">
        <f t="shared" ca="1" si="28"/>
        <v>0</v>
      </c>
      <c r="AI64" s="66">
        <f t="shared" ca="1" si="28"/>
        <v>0</v>
      </c>
      <c r="AJ64" s="66">
        <f t="shared" ca="1" si="28"/>
        <v>0</v>
      </c>
    </row>
    <row r="65" spans="3:36" s="3" customFormat="1" ht="12.75">
      <c r="C65" s="513"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513"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513"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t="e">
        <f>SUMPRODUCT(#REF!,Data1!C55:C62)</f>
        <v>#REF!</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t="e">
        <f>PRODUCT(#REF!,Data1!C63)</f>
        <v>#REF!</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t="e">
        <f>SUMPRODUCT(#REF!,Data1!C65:C67)</f>
        <v>#REF!</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t="e">
        <f>SUMPRODUCT(#REF!,Data1!C70:C75)</f>
        <v>#REF!</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hidden="1">
      <c r="C82" s="80" t="str">
        <f>IF(Kalba="EN",Data2!C104,Data2!B104)</f>
        <v>Ekonominis naudos ir išlaidų santykis - ENIS</v>
      </c>
      <c r="D82" s="81" t="str">
        <f>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t="15"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t="15"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t="15"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t="15"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t="15"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qpcph08P6SO8s60scstN/s390eJBdrOdGwiUShs9DGdpgcHlard4LH+V+8W5AlMUmbK9ncmnA2Xwf0d0RoAHEw==" saltValue="fhYljBUD5lWjIhqKDOE20Q==" spinCount="100000" sheet="1" objects="1" scenarios="1"/>
  <mergeCells count="3">
    <mergeCell ref="C2:E2"/>
    <mergeCell ref="C3:E3"/>
    <mergeCell ref="C4:E4"/>
  </mergeCells>
  <conditionalFormatting sqref="C4:E4">
    <cfRule type="expression" dxfId="3" priority="1" stopIfTrue="1">
      <formula>LEN($C$4)&gt;0</formula>
    </cfRule>
  </conditionalFormatting>
  <conditionalFormatting sqref="B7:C59">
    <cfRule type="expression" dxfId="2"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L69" sqref="L69"/>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2" t="s">
        <v>983</v>
      </c>
      <c r="D2" s="702"/>
      <c r="E2" s="702"/>
      <c r="F2" s="702"/>
      <c r="G2" s="702"/>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4"/>
      <c r="D3" s="704"/>
      <c r="E3" s="704"/>
      <c r="F3" s="704"/>
      <c r="G3" s="704"/>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1"/>
      <c r="D4" s="701"/>
      <c r="E4" s="701"/>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08" t="s">
        <v>1163</v>
      </c>
      <c r="E5" s="706"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09"/>
      <c r="E6" s="707"/>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'6.1'!E7</f>
        <v>0</v>
      </c>
      <c r="E7" s="171">
        <f ca="1">SUM(E8:E15)</f>
        <v>0</v>
      </c>
      <c r="F7" s="171">
        <f ca="1">ROUND(SUM(F8:F15),0)</f>
        <v>0</v>
      </c>
      <c r="G7" s="171">
        <f ca="1">ROUND(SUM(G8:G15),0)</f>
        <v>0</v>
      </c>
      <c r="H7" s="171">
        <f ca="1">ROUND(SUM(H8:H15),0)</f>
        <v>0</v>
      </c>
      <c r="I7" s="171">
        <f t="shared" ref="I7:AL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K7" s="171">
        <f t="shared" ca="1" si="1"/>
        <v>0</v>
      </c>
      <c r="AL7" s="171">
        <f t="shared" ca="1" si="1"/>
        <v>0</v>
      </c>
    </row>
    <row r="8" spans="2:38" s="3" customFormat="1" ht="12.75">
      <c r="B8" s="65" t="s">
        <v>7</v>
      </c>
      <c r="C8" s="484" t="str">
        <f>IF(Kalba="EN",Data2!C33,Data2!B33)</f>
        <v>Žemė</v>
      </c>
      <c r="D8" s="170">
        <f ca="1">'6.1'!E8</f>
        <v>0</v>
      </c>
      <c r="E8" s="170">
        <f ca="1">ABS(LogLogistinis3PSkirstinys(D8,70%,2.1121,0.30732,0.74111,0.9299)-D8)</f>
        <v>0</v>
      </c>
      <c r="F8" s="170">
        <f ca="1">H8+NPV(FDN,I8:INDEX(I8:AL8,PAL))</f>
        <v>0</v>
      </c>
      <c r="G8" s="170">
        <f t="shared" ref="G8:G16" ca="1" si="2">SUMIF($H$5:$AL$5,"&lt;="&amp;PAL,$H8:$AL8)</f>
        <v>0</v>
      </c>
      <c r="H8" s="170">
        <f ca="1">IF( ISERROR( '6.1'!F8/'6.1'!$E8 * $E8),0, '6.1'!F8/'6.1'!$E8 * $E8 )</f>
        <v>0</v>
      </c>
      <c r="I8" s="170">
        <f ca="1">IF( ISERROR( '6.1'!G8/'6.1'!$E8 * $E8),0, '6.1'!G8/'6.1'!$E8 * $E8 )</f>
        <v>0</v>
      </c>
      <c r="J8" s="170">
        <f ca="1">IF( ISERROR( '6.1'!H8/'6.1'!$E8 * $E8),0, '6.1'!H8/'6.1'!$E8 * $E8 )</f>
        <v>0</v>
      </c>
      <c r="K8" s="170">
        <f ca="1">IF( ISERROR( '6.1'!I8/'6.1'!$E8 * $E8),0, '6.1'!I8/'6.1'!$E8 * $E8 )</f>
        <v>0</v>
      </c>
      <c r="L8" s="170">
        <f ca="1">IF( ISERROR( '6.1'!J8/'6.1'!$E8 * $E8),0, '6.1'!J8/'6.1'!$E8 * $E8 )</f>
        <v>0</v>
      </c>
      <c r="M8" s="170">
        <f ca="1">IF( ISERROR( '6.1'!K8/'6.1'!$E8 * $E8),0, '6.1'!K8/'6.1'!$E8 * $E8 )</f>
        <v>0</v>
      </c>
      <c r="N8" s="170">
        <f ca="1">IF( ISERROR( '6.1'!L8/'6.1'!$E8 * $E8),0, '6.1'!L8/'6.1'!$E8 * $E8 )</f>
        <v>0</v>
      </c>
      <c r="O8" s="170">
        <f ca="1">IF( ISERROR( '6.1'!M8/'6.1'!$E8 * $E8),0, '6.1'!M8/'6.1'!$E8 * $E8 )</f>
        <v>0</v>
      </c>
      <c r="P8" s="170">
        <f ca="1">IF( ISERROR( '6.1'!N8/'6.1'!$E8 * $E8),0, '6.1'!N8/'6.1'!$E8 * $E8 )</f>
        <v>0</v>
      </c>
      <c r="Q8" s="170">
        <f ca="1">IF( ISERROR( '6.1'!O8/'6.1'!$E8 * $E8),0, '6.1'!O8/'6.1'!$E8 * $E8 )</f>
        <v>0</v>
      </c>
      <c r="R8" s="170">
        <f ca="1">IF( ISERROR( '6.1'!P8/'6.1'!$E8 * $E8),0, '6.1'!P8/'6.1'!$E8 * $E8 )</f>
        <v>0</v>
      </c>
      <c r="S8" s="170">
        <f ca="1">IF( ISERROR( '6.1'!Q8/'6.1'!$E8 * $E8),0, '6.1'!Q8/'6.1'!$E8 * $E8 )</f>
        <v>0</v>
      </c>
      <c r="T8" s="170">
        <f ca="1">IF( ISERROR( '6.1'!R8/'6.1'!$E8 * $E8),0, '6.1'!R8/'6.1'!$E8 * $E8 )</f>
        <v>0</v>
      </c>
      <c r="U8" s="170">
        <f ca="1">IF( ISERROR( '6.1'!S8/'6.1'!$E8 * $E8),0, '6.1'!S8/'6.1'!$E8 * $E8 )</f>
        <v>0</v>
      </c>
      <c r="V8" s="170">
        <f ca="1">IF( ISERROR( '6.1'!T8/'6.1'!$E8 * $E8),0, '6.1'!T8/'6.1'!$E8 * $E8 )</f>
        <v>0</v>
      </c>
      <c r="W8" s="170">
        <f ca="1">IF( ISERROR( '6.1'!U8/'6.1'!$E8 * $E8),0, '6.1'!U8/'6.1'!$E8 * $E8 )</f>
        <v>0</v>
      </c>
      <c r="X8" s="170">
        <f ca="1">IF( ISERROR( '6.1'!V8/'6.1'!$E8 * $E8),0, '6.1'!V8/'6.1'!$E8 * $E8 )</f>
        <v>0</v>
      </c>
      <c r="Y8" s="170">
        <f ca="1">IF( ISERROR( '6.1'!W8/'6.1'!$E8 * $E8),0, '6.1'!W8/'6.1'!$E8 * $E8 )</f>
        <v>0</v>
      </c>
      <c r="Z8" s="170">
        <f ca="1">IF( ISERROR( '6.1'!X8/'6.1'!$E8 * $E8),0, '6.1'!X8/'6.1'!$E8 * $E8 )</f>
        <v>0</v>
      </c>
      <c r="AA8" s="170">
        <f ca="1">IF( ISERROR( '6.1'!Y8/'6.1'!$E8 * $E8),0, '6.1'!Y8/'6.1'!$E8 * $E8 )</f>
        <v>0</v>
      </c>
      <c r="AB8" s="170">
        <f ca="1">IF( ISERROR( '6.1'!Z8/'6.1'!$E8 * $E8),0, '6.1'!Z8/'6.1'!$E8 * $E8 )</f>
        <v>0</v>
      </c>
      <c r="AC8" s="170">
        <f ca="1">IF( ISERROR( '6.1'!AA8/'6.1'!$E8 * $E8),0, '6.1'!AA8/'6.1'!$E8 * $E8 )</f>
        <v>0</v>
      </c>
      <c r="AD8" s="170">
        <f ca="1">IF( ISERROR( '6.1'!AB8/'6.1'!$E8 * $E8),0, '6.1'!AB8/'6.1'!$E8 * $E8 )</f>
        <v>0</v>
      </c>
      <c r="AE8" s="170">
        <f ca="1">IF( ISERROR( '6.1'!AC8/'6.1'!$E8 * $E8),0, '6.1'!AC8/'6.1'!$E8 * $E8 )</f>
        <v>0</v>
      </c>
      <c r="AF8" s="170">
        <f ca="1">IF( ISERROR( '6.1'!AD8/'6.1'!$E8 * $E8),0, '6.1'!AD8/'6.1'!$E8 * $E8 )</f>
        <v>0</v>
      </c>
      <c r="AG8" s="170">
        <f ca="1">IF( ISERROR( '6.1'!AE8/'6.1'!$E8 * $E8),0, '6.1'!AE8/'6.1'!$E8 * $E8 )</f>
        <v>0</v>
      </c>
      <c r="AH8" s="170">
        <f ca="1">IF( ISERROR( '6.1'!AF8/'6.1'!$E8 * $E8),0, '6.1'!AF8/'6.1'!$E8 * $E8 )</f>
        <v>0</v>
      </c>
      <c r="AI8" s="170">
        <f ca="1">IF( ISERROR( '6.1'!AG8/'6.1'!$E8 * $E8),0, '6.1'!AG8/'6.1'!$E8 * $E8 )</f>
        <v>0</v>
      </c>
      <c r="AJ8" s="170">
        <f ca="1">IF( ISERROR( '6.1'!AH8/'6.1'!$E8 * $E8),0, '6.1'!AH8/'6.1'!$E8 * $E8 )</f>
        <v>0</v>
      </c>
      <c r="AK8" s="170">
        <f ca="1">IF( ISERROR( '6.1'!AI8/'6.1'!$E8 * $E8),0, '6.1'!AI8/'6.1'!$E8 * $E8 )</f>
        <v>0</v>
      </c>
      <c r="AL8" s="170">
        <f ca="1">IF( ISERROR( '6.1'!AJ8/'6.1'!$E8 * $E8),0, '6.1'!AJ8/'6.1'!$E8 * $E8 )</f>
        <v>0</v>
      </c>
    </row>
    <row r="9" spans="2:38" s="3" customFormat="1" ht="12.75">
      <c r="B9" s="65" t="s">
        <v>9</v>
      </c>
      <c r="C9" s="484" t="str">
        <f>IF(Kalba="EN",Data2!C34,Data2!B34)</f>
        <v>Nekilnojamasis turtas</v>
      </c>
      <c r="D9" s="170">
        <f ca="1">'6.1'!E9</f>
        <v>0</v>
      </c>
      <c r="E9" s="170">
        <f ca="1">ABS(LogLogistinis3PSkirstinys(D9,70%,2.1121,0.30732,0.74111,0.9299)-D9)</f>
        <v>0</v>
      </c>
      <c r="F9" s="170">
        <f ca="1">H9+NPV(FDN,I9:INDEX(I9:AL9,PAL))</f>
        <v>0</v>
      </c>
      <c r="G9" s="170">
        <f t="shared" ca="1" si="2"/>
        <v>0</v>
      </c>
      <c r="H9" s="170">
        <f ca="1">IF( ISERROR( '6.1'!F9/'6.1'!$E9 * $E9),0, '6.1'!F9/'6.1'!$E9 * $E9 )</f>
        <v>0</v>
      </c>
      <c r="I9" s="170">
        <f ca="1">IF( ISERROR( '6.1'!G9/'6.1'!$E9 * $E9),0, '6.1'!G9/'6.1'!$E9 * $E9 )</f>
        <v>0</v>
      </c>
      <c r="J9" s="170">
        <f ca="1">IF( ISERROR( '6.1'!H9/'6.1'!$E9 * $E9),0, '6.1'!H9/'6.1'!$E9 * $E9 )</f>
        <v>0</v>
      </c>
      <c r="K9" s="170">
        <f ca="1">IF( ISERROR( '6.1'!I9/'6.1'!$E9 * $E9),0, '6.1'!I9/'6.1'!$E9 * $E9 )</f>
        <v>0</v>
      </c>
      <c r="L9" s="170">
        <f ca="1">IF( ISERROR( '6.1'!J9/'6.1'!$E9 * $E9),0, '6.1'!J9/'6.1'!$E9 * $E9 )</f>
        <v>0</v>
      </c>
      <c r="M9" s="170">
        <f ca="1">IF( ISERROR( '6.1'!K9/'6.1'!$E9 * $E9),0, '6.1'!K9/'6.1'!$E9 * $E9 )</f>
        <v>0</v>
      </c>
      <c r="N9" s="170">
        <f ca="1">IF( ISERROR( '6.1'!L9/'6.1'!$E9 * $E9),0, '6.1'!L9/'6.1'!$E9 * $E9 )</f>
        <v>0</v>
      </c>
      <c r="O9" s="170">
        <f ca="1">IF( ISERROR( '6.1'!M9/'6.1'!$E9 * $E9),0, '6.1'!M9/'6.1'!$E9 * $E9 )</f>
        <v>0</v>
      </c>
      <c r="P9" s="170">
        <f ca="1">IF( ISERROR( '6.1'!N9/'6.1'!$E9 * $E9),0, '6.1'!N9/'6.1'!$E9 * $E9 )</f>
        <v>0</v>
      </c>
      <c r="Q9" s="170">
        <f ca="1">IF( ISERROR( '6.1'!O9/'6.1'!$E9 * $E9),0, '6.1'!O9/'6.1'!$E9 * $E9 )</f>
        <v>0</v>
      </c>
      <c r="R9" s="170">
        <f ca="1">IF( ISERROR( '6.1'!P9/'6.1'!$E9 * $E9),0, '6.1'!P9/'6.1'!$E9 * $E9 )</f>
        <v>0</v>
      </c>
      <c r="S9" s="170">
        <f ca="1">IF( ISERROR( '6.1'!Q9/'6.1'!$E9 * $E9),0, '6.1'!Q9/'6.1'!$E9 * $E9 )</f>
        <v>0</v>
      </c>
      <c r="T9" s="170">
        <f ca="1">IF( ISERROR( '6.1'!R9/'6.1'!$E9 * $E9),0, '6.1'!R9/'6.1'!$E9 * $E9 )</f>
        <v>0</v>
      </c>
      <c r="U9" s="170">
        <f ca="1">IF( ISERROR( '6.1'!S9/'6.1'!$E9 * $E9),0, '6.1'!S9/'6.1'!$E9 * $E9 )</f>
        <v>0</v>
      </c>
      <c r="V9" s="170">
        <f ca="1">IF( ISERROR( '6.1'!T9/'6.1'!$E9 * $E9),0, '6.1'!T9/'6.1'!$E9 * $E9 )</f>
        <v>0</v>
      </c>
      <c r="W9" s="170">
        <f ca="1">IF( ISERROR( '6.1'!U9/'6.1'!$E9 * $E9),0, '6.1'!U9/'6.1'!$E9 * $E9 )</f>
        <v>0</v>
      </c>
      <c r="X9" s="170">
        <f ca="1">IF( ISERROR( '6.1'!V9/'6.1'!$E9 * $E9),0, '6.1'!V9/'6.1'!$E9 * $E9 )</f>
        <v>0</v>
      </c>
      <c r="Y9" s="170">
        <f ca="1">IF( ISERROR( '6.1'!W9/'6.1'!$E9 * $E9),0, '6.1'!W9/'6.1'!$E9 * $E9 )</f>
        <v>0</v>
      </c>
      <c r="Z9" s="170">
        <f ca="1">IF( ISERROR( '6.1'!X9/'6.1'!$E9 * $E9),0, '6.1'!X9/'6.1'!$E9 * $E9 )</f>
        <v>0</v>
      </c>
      <c r="AA9" s="170">
        <f ca="1">IF( ISERROR( '6.1'!Y9/'6.1'!$E9 * $E9),0, '6.1'!Y9/'6.1'!$E9 * $E9 )</f>
        <v>0</v>
      </c>
      <c r="AB9" s="170">
        <f ca="1">IF( ISERROR( '6.1'!Z9/'6.1'!$E9 * $E9),0, '6.1'!Z9/'6.1'!$E9 * $E9 )</f>
        <v>0</v>
      </c>
      <c r="AC9" s="170">
        <f ca="1">IF( ISERROR( '6.1'!AA9/'6.1'!$E9 * $E9),0, '6.1'!AA9/'6.1'!$E9 * $E9 )</f>
        <v>0</v>
      </c>
      <c r="AD9" s="170">
        <f ca="1">IF( ISERROR( '6.1'!AB9/'6.1'!$E9 * $E9),0, '6.1'!AB9/'6.1'!$E9 * $E9 )</f>
        <v>0</v>
      </c>
      <c r="AE9" s="170">
        <f ca="1">IF( ISERROR( '6.1'!AC9/'6.1'!$E9 * $E9),0, '6.1'!AC9/'6.1'!$E9 * $E9 )</f>
        <v>0</v>
      </c>
      <c r="AF9" s="170">
        <f ca="1">IF( ISERROR( '6.1'!AD9/'6.1'!$E9 * $E9),0, '6.1'!AD9/'6.1'!$E9 * $E9 )</f>
        <v>0</v>
      </c>
      <c r="AG9" s="170">
        <f ca="1">IF( ISERROR( '6.1'!AE9/'6.1'!$E9 * $E9),0, '6.1'!AE9/'6.1'!$E9 * $E9 )</f>
        <v>0</v>
      </c>
      <c r="AH9" s="170">
        <f ca="1">IF( ISERROR( '6.1'!AF9/'6.1'!$E9 * $E9),0, '6.1'!AF9/'6.1'!$E9 * $E9 )</f>
        <v>0</v>
      </c>
      <c r="AI9" s="170">
        <f ca="1">IF( ISERROR( '6.1'!AG9/'6.1'!$E9 * $E9),0, '6.1'!AG9/'6.1'!$E9 * $E9 )</f>
        <v>0</v>
      </c>
      <c r="AJ9" s="170">
        <f ca="1">IF( ISERROR( '6.1'!AH9/'6.1'!$E9 * $E9),0, '6.1'!AH9/'6.1'!$E9 * $E9 )</f>
        <v>0</v>
      </c>
      <c r="AK9" s="170">
        <f ca="1">IF( ISERROR( '6.1'!AI9/'6.1'!$E9 * $E9),0, '6.1'!AI9/'6.1'!$E9 * $E9 )</f>
        <v>0</v>
      </c>
      <c r="AL9" s="170">
        <f ca="1">IF( ISERROR( '6.1'!AJ9/'6.1'!$E9 * $E9),0, '6.1'!AJ9/'6.1'!$E9 * $E9 )</f>
        <v>0</v>
      </c>
    </row>
    <row r="10" spans="2:38" s="3" customFormat="1" ht="12.75">
      <c r="B10" s="65" t="s">
        <v>11</v>
      </c>
      <c r="C10" s="484" t="str">
        <f>IF(Kalba="EN",Data2!C35,Data2!B35)</f>
        <v>Statyba, rekonstravimas, kapitalinis remontas ir kiti darbai</v>
      </c>
      <c r="D10" s="170">
        <f ca="1">'6.1'!E10</f>
        <v>0</v>
      </c>
      <c r="E10" s="170">
        <f ca="1">ABS(LogLogistinis3PSkirstinys(D10,70%,1.9673,0.32927,0.74202,0.92827)-D10)</f>
        <v>0</v>
      </c>
      <c r="F10" s="170">
        <f ca="1">H10+NPV(FDN,I10:INDEX(I10:AL10,PAL))</f>
        <v>0</v>
      </c>
      <c r="G10" s="170">
        <f t="shared" ca="1" si="2"/>
        <v>0</v>
      </c>
      <c r="H10" s="170">
        <f ca="1">IF( ISERROR( '6.1'!F10/'6.1'!$E10 * $E10),0, '6.1'!F10/'6.1'!$E10 * $E10 )</f>
        <v>0</v>
      </c>
      <c r="I10" s="170">
        <f ca="1">IF( ISERROR( '6.1'!G10/'6.1'!$E10 * $E10),0, '6.1'!G10/'6.1'!$E10 * $E10 )</f>
        <v>0</v>
      </c>
      <c r="J10" s="170">
        <f ca="1">IF( ISERROR( '6.1'!H10/'6.1'!$E10 * $E10),0, '6.1'!H10/'6.1'!$E10 * $E10 )</f>
        <v>0</v>
      </c>
      <c r="K10" s="170">
        <f ca="1">IF( ISERROR( '6.1'!I10/'6.1'!$E10 * $E10),0, '6.1'!I10/'6.1'!$E10 * $E10 )</f>
        <v>0</v>
      </c>
      <c r="L10" s="170">
        <f ca="1">IF( ISERROR( '6.1'!J10/'6.1'!$E10 * $E10),0, '6.1'!J10/'6.1'!$E10 * $E10 )</f>
        <v>0</v>
      </c>
      <c r="M10" s="170">
        <f ca="1">IF( ISERROR( '6.1'!K10/'6.1'!$E10 * $E10),0, '6.1'!K10/'6.1'!$E10 * $E10 )</f>
        <v>0</v>
      </c>
      <c r="N10" s="170">
        <f ca="1">IF( ISERROR( '6.1'!L10/'6.1'!$E10 * $E10),0, '6.1'!L10/'6.1'!$E10 * $E10 )</f>
        <v>0</v>
      </c>
      <c r="O10" s="170">
        <f ca="1">IF( ISERROR( '6.1'!M10/'6.1'!$E10 * $E10),0, '6.1'!M10/'6.1'!$E10 * $E10 )</f>
        <v>0</v>
      </c>
      <c r="P10" s="170">
        <f ca="1">IF( ISERROR( '6.1'!N10/'6.1'!$E10 * $E10),0, '6.1'!N10/'6.1'!$E10 * $E10 )</f>
        <v>0</v>
      </c>
      <c r="Q10" s="170">
        <f ca="1">IF( ISERROR( '6.1'!O10/'6.1'!$E10 * $E10),0, '6.1'!O10/'6.1'!$E10 * $E10 )</f>
        <v>0</v>
      </c>
      <c r="R10" s="170">
        <f ca="1">IF( ISERROR( '6.1'!P10/'6.1'!$E10 * $E10),0, '6.1'!P10/'6.1'!$E10 * $E10 )</f>
        <v>0</v>
      </c>
      <c r="S10" s="170">
        <f ca="1">IF( ISERROR( '6.1'!Q10/'6.1'!$E10 * $E10),0, '6.1'!Q10/'6.1'!$E10 * $E10 )</f>
        <v>0</v>
      </c>
      <c r="T10" s="170">
        <f ca="1">IF( ISERROR( '6.1'!R10/'6.1'!$E10 * $E10),0, '6.1'!R10/'6.1'!$E10 * $E10 )</f>
        <v>0</v>
      </c>
      <c r="U10" s="170">
        <f ca="1">IF( ISERROR( '6.1'!S10/'6.1'!$E10 * $E10),0, '6.1'!S10/'6.1'!$E10 * $E10 )</f>
        <v>0</v>
      </c>
      <c r="V10" s="170">
        <f ca="1">IF( ISERROR( '6.1'!T10/'6.1'!$E10 * $E10),0, '6.1'!T10/'6.1'!$E10 * $E10 )</f>
        <v>0</v>
      </c>
      <c r="W10" s="170">
        <f ca="1">IF( ISERROR( '6.1'!U10/'6.1'!$E10 * $E10),0, '6.1'!U10/'6.1'!$E10 * $E10 )</f>
        <v>0</v>
      </c>
      <c r="X10" s="170">
        <f ca="1">IF( ISERROR( '6.1'!V10/'6.1'!$E10 * $E10),0, '6.1'!V10/'6.1'!$E10 * $E10 )</f>
        <v>0</v>
      </c>
      <c r="Y10" s="170">
        <f ca="1">IF( ISERROR( '6.1'!W10/'6.1'!$E10 * $E10),0, '6.1'!W10/'6.1'!$E10 * $E10 )</f>
        <v>0</v>
      </c>
      <c r="Z10" s="170">
        <f ca="1">IF( ISERROR( '6.1'!X10/'6.1'!$E10 * $E10),0, '6.1'!X10/'6.1'!$E10 * $E10 )</f>
        <v>0</v>
      </c>
      <c r="AA10" s="170">
        <f ca="1">IF( ISERROR( '6.1'!Y10/'6.1'!$E10 * $E10),0, '6.1'!Y10/'6.1'!$E10 * $E10 )</f>
        <v>0</v>
      </c>
      <c r="AB10" s="170">
        <f ca="1">IF( ISERROR( '6.1'!Z10/'6.1'!$E10 * $E10),0, '6.1'!Z10/'6.1'!$E10 * $E10 )</f>
        <v>0</v>
      </c>
      <c r="AC10" s="170">
        <f ca="1">IF( ISERROR( '6.1'!AA10/'6.1'!$E10 * $E10),0, '6.1'!AA10/'6.1'!$E10 * $E10 )</f>
        <v>0</v>
      </c>
      <c r="AD10" s="170">
        <f ca="1">IF( ISERROR( '6.1'!AB10/'6.1'!$E10 * $E10),0, '6.1'!AB10/'6.1'!$E10 * $E10 )</f>
        <v>0</v>
      </c>
      <c r="AE10" s="170">
        <f ca="1">IF( ISERROR( '6.1'!AC10/'6.1'!$E10 * $E10),0, '6.1'!AC10/'6.1'!$E10 * $E10 )</f>
        <v>0</v>
      </c>
      <c r="AF10" s="170">
        <f ca="1">IF( ISERROR( '6.1'!AD10/'6.1'!$E10 * $E10),0, '6.1'!AD10/'6.1'!$E10 * $E10 )</f>
        <v>0</v>
      </c>
      <c r="AG10" s="170">
        <f ca="1">IF( ISERROR( '6.1'!AE10/'6.1'!$E10 * $E10),0, '6.1'!AE10/'6.1'!$E10 * $E10 )</f>
        <v>0</v>
      </c>
      <c r="AH10" s="170">
        <f ca="1">IF( ISERROR( '6.1'!AF10/'6.1'!$E10 * $E10),0, '6.1'!AF10/'6.1'!$E10 * $E10 )</f>
        <v>0</v>
      </c>
      <c r="AI10" s="170">
        <f ca="1">IF( ISERROR( '6.1'!AG10/'6.1'!$E10 * $E10),0, '6.1'!AG10/'6.1'!$E10 * $E10 )</f>
        <v>0</v>
      </c>
      <c r="AJ10" s="170">
        <f ca="1">IF( ISERROR( '6.1'!AH10/'6.1'!$E10 * $E10),0, '6.1'!AH10/'6.1'!$E10 * $E10 )</f>
        <v>0</v>
      </c>
      <c r="AK10" s="170">
        <f ca="1">IF( ISERROR( '6.1'!AI10/'6.1'!$E10 * $E10),0, '6.1'!AI10/'6.1'!$E10 * $E10 )</f>
        <v>0</v>
      </c>
      <c r="AL10" s="170">
        <f ca="1">IF( ISERROR( '6.1'!AJ10/'6.1'!$E10 * $E10),0, '6.1'!AJ10/'6.1'!$E10 * $E10 )</f>
        <v>0</v>
      </c>
    </row>
    <row r="11" spans="2:38" s="3" customFormat="1" ht="12.75">
      <c r="B11" s="65" t="s">
        <v>13</v>
      </c>
      <c r="C11" s="484" t="str">
        <f>IF(Kalba="EN",Data2!C36,Data2!B36)</f>
        <v>Įranga, įrenginiai ir kitas ilgalaikis turtas</v>
      </c>
      <c r="D11" s="170">
        <f ca="1">'6.1'!E11</f>
        <v>0</v>
      </c>
      <c r="E11" s="170">
        <f ca="1">ABS(LogLogistinis3PSkirstinys(D11,70%,2.7906,0.28554,0.72694,0.945188)-D11)</f>
        <v>0</v>
      </c>
      <c r="F11" s="170">
        <f ca="1">H11+NPV(FDN,I11:INDEX(I11:AL11,PAL))</f>
        <v>0</v>
      </c>
      <c r="G11" s="170">
        <f t="shared" ca="1" si="2"/>
        <v>0</v>
      </c>
      <c r="H11" s="170">
        <f ca="1">IF( ISERROR( '6.1'!F11/'6.1'!$E11 * $E11),0, '6.1'!F11/'6.1'!$E11 * $E11 )</f>
        <v>0</v>
      </c>
      <c r="I11" s="170">
        <f ca="1">IF( ISERROR( '6.1'!G11/'6.1'!$E11 * $E11),0, '6.1'!G11/'6.1'!$E11 * $E11 )</f>
        <v>0</v>
      </c>
      <c r="J11" s="170">
        <f ca="1">IF( ISERROR( '6.1'!H11/'6.1'!$E11 * $E11),0, '6.1'!H11/'6.1'!$E11 * $E11 )</f>
        <v>0</v>
      </c>
      <c r="K11" s="170">
        <f ca="1">IF( ISERROR( '6.1'!I11/'6.1'!$E11 * $E11),0, '6.1'!I11/'6.1'!$E11 * $E11 )</f>
        <v>0</v>
      </c>
      <c r="L11" s="170">
        <f ca="1">IF( ISERROR( '6.1'!J11/'6.1'!$E11 * $E11),0, '6.1'!J11/'6.1'!$E11 * $E11 )</f>
        <v>0</v>
      </c>
      <c r="M11" s="170">
        <f ca="1">IF( ISERROR( '6.1'!K11/'6.1'!$E11 * $E11),0, '6.1'!K11/'6.1'!$E11 * $E11 )</f>
        <v>0</v>
      </c>
      <c r="N11" s="170">
        <f ca="1">IF( ISERROR( '6.1'!L11/'6.1'!$E11 * $E11),0, '6.1'!L11/'6.1'!$E11 * $E11 )</f>
        <v>0</v>
      </c>
      <c r="O11" s="170">
        <f ca="1">IF( ISERROR( '6.1'!M11/'6.1'!$E11 * $E11),0, '6.1'!M11/'6.1'!$E11 * $E11 )</f>
        <v>0</v>
      </c>
      <c r="P11" s="170">
        <f ca="1">IF( ISERROR( '6.1'!N11/'6.1'!$E11 * $E11),0, '6.1'!N11/'6.1'!$E11 * $E11 )</f>
        <v>0</v>
      </c>
      <c r="Q11" s="170">
        <f ca="1">IF( ISERROR( '6.1'!O11/'6.1'!$E11 * $E11),0, '6.1'!O11/'6.1'!$E11 * $E11 )</f>
        <v>0</v>
      </c>
      <c r="R11" s="170">
        <f ca="1">IF( ISERROR( '6.1'!P11/'6.1'!$E11 * $E11),0, '6.1'!P11/'6.1'!$E11 * $E11 )</f>
        <v>0</v>
      </c>
      <c r="S11" s="170">
        <f ca="1">IF( ISERROR( '6.1'!Q11/'6.1'!$E11 * $E11),0, '6.1'!Q11/'6.1'!$E11 * $E11 )</f>
        <v>0</v>
      </c>
      <c r="T11" s="170">
        <f ca="1">IF( ISERROR( '6.1'!R11/'6.1'!$E11 * $E11),0, '6.1'!R11/'6.1'!$E11 * $E11 )</f>
        <v>0</v>
      </c>
      <c r="U11" s="170">
        <f ca="1">IF( ISERROR( '6.1'!S11/'6.1'!$E11 * $E11),0, '6.1'!S11/'6.1'!$E11 * $E11 )</f>
        <v>0</v>
      </c>
      <c r="V11" s="170">
        <f ca="1">IF( ISERROR( '6.1'!T11/'6.1'!$E11 * $E11),0, '6.1'!T11/'6.1'!$E11 * $E11 )</f>
        <v>0</v>
      </c>
      <c r="W11" s="170">
        <f ca="1">IF( ISERROR( '6.1'!U11/'6.1'!$E11 * $E11),0, '6.1'!U11/'6.1'!$E11 * $E11 )</f>
        <v>0</v>
      </c>
      <c r="X11" s="170">
        <f ca="1">IF( ISERROR( '6.1'!V11/'6.1'!$E11 * $E11),0, '6.1'!V11/'6.1'!$E11 * $E11 )</f>
        <v>0</v>
      </c>
      <c r="Y11" s="170">
        <f ca="1">IF( ISERROR( '6.1'!W11/'6.1'!$E11 * $E11),0, '6.1'!W11/'6.1'!$E11 * $E11 )</f>
        <v>0</v>
      </c>
      <c r="Z11" s="170">
        <f ca="1">IF( ISERROR( '6.1'!X11/'6.1'!$E11 * $E11),0, '6.1'!X11/'6.1'!$E11 * $E11 )</f>
        <v>0</v>
      </c>
      <c r="AA11" s="170">
        <f ca="1">IF( ISERROR( '6.1'!Y11/'6.1'!$E11 * $E11),0, '6.1'!Y11/'6.1'!$E11 * $E11 )</f>
        <v>0</v>
      </c>
      <c r="AB11" s="170">
        <f ca="1">IF( ISERROR( '6.1'!Z11/'6.1'!$E11 * $E11),0, '6.1'!Z11/'6.1'!$E11 * $E11 )</f>
        <v>0</v>
      </c>
      <c r="AC11" s="170">
        <f ca="1">IF( ISERROR( '6.1'!AA11/'6.1'!$E11 * $E11),0, '6.1'!AA11/'6.1'!$E11 * $E11 )</f>
        <v>0</v>
      </c>
      <c r="AD11" s="170">
        <f ca="1">IF( ISERROR( '6.1'!AB11/'6.1'!$E11 * $E11),0, '6.1'!AB11/'6.1'!$E11 * $E11 )</f>
        <v>0</v>
      </c>
      <c r="AE11" s="170">
        <f ca="1">IF( ISERROR( '6.1'!AC11/'6.1'!$E11 * $E11),0, '6.1'!AC11/'6.1'!$E11 * $E11 )</f>
        <v>0</v>
      </c>
      <c r="AF11" s="170">
        <f ca="1">IF( ISERROR( '6.1'!AD11/'6.1'!$E11 * $E11),0, '6.1'!AD11/'6.1'!$E11 * $E11 )</f>
        <v>0</v>
      </c>
      <c r="AG11" s="170">
        <f ca="1">IF( ISERROR( '6.1'!AE11/'6.1'!$E11 * $E11),0, '6.1'!AE11/'6.1'!$E11 * $E11 )</f>
        <v>0</v>
      </c>
      <c r="AH11" s="170">
        <f ca="1">IF( ISERROR( '6.1'!AF11/'6.1'!$E11 * $E11),0, '6.1'!AF11/'6.1'!$E11 * $E11 )</f>
        <v>0</v>
      </c>
      <c r="AI11" s="170">
        <f ca="1">IF( ISERROR( '6.1'!AG11/'6.1'!$E11 * $E11),0, '6.1'!AG11/'6.1'!$E11 * $E11 )</f>
        <v>0</v>
      </c>
      <c r="AJ11" s="170">
        <f ca="1">IF( ISERROR( '6.1'!AH11/'6.1'!$E11 * $E11),0, '6.1'!AH11/'6.1'!$E11 * $E11 )</f>
        <v>0</v>
      </c>
      <c r="AK11" s="170">
        <f ca="1">IF( ISERROR( '6.1'!AI11/'6.1'!$E11 * $E11),0, '6.1'!AI11/'6.1'!$E11 * $E11 )</f>
        <v>0</v>
      </c>
      <c r="AL11" s="170">
        <f ca="1">IF( ISERROR( '6.1'!AJ11/'6.1'!$E11 * $E11),0, '6.1'!AJ11/'6.1'!$E11 * $E11 )</f>
        <v>0</v>
      </c>
    </row>
    <row r="12" spans="2:38" s="3" customFormat="1" ht="25.5">
      <c r="B12" s="65" t="s">
        <v>15</v>
      </c>
      <c r="C12" s="484" t="str">
        <f>IF(Kalba="EN",Data2!C37,Data2!B37)</f>
        <v>Projektavimo, techninės priežiūros ir kitos su investicijomis į ilgalaikį turtą (A.1.-A.4.) susijusios paslaugos</v>
      </c>
      <c r="D12" s="170">
        <f ca="1">'6.1'!E12</f>
        <v>0</v>
      </c>
      <c r="E12" s="170">
        <f ca="1">ABS(LogLogistinis3PSkirstinys(D12,70%,1.8405,0.25464,0.75111,0.88251)-D12)</f>
        <v>0</v>
      </c>
      <c r="F12" s="170">
        <f ca="1">H12+NPV(FDN,I12:INDEX(I12:AL12,PAL))</f>
        <v>0</v>
      </c>
      <c r="G12" s="170">
        <f t="shared" ca="1" si="2"/>
        <v>0</v>
      </c>
      <c r="H12" s="170">
        <f ca="1">IF( ISERROR( '6.1'!F12/'6.1'!$E12 * $E12),0, '6.1'!F12/'6.1'!$E12 * $E12 )</f>
        <v>0</v>
      </c>
      <c r="I12" s="170">
        <f ca="1">IF( ISERROR( '6.1'!G12/'6.1'!$E12 * $E12),0, '6.1'!G12/'6.1'!$E12 * $E12 )</f>
        <v>0</v>
      </c>
      <c r="J12" s="170">
        <f ca="1">IF( ISERROR( '6.1'!H12/'6.1'!$E12 * $E12),0, '6.1'!H12/'6.1'!$E12 * $E12 )</f>
        <v>0</v>
      </c>
      <c r="K12" s="170">
        <f ca="1">IF( ISERROR( '6.1'!I12/'6.1'!$E12 * $E12),0, '6.1'!I12/'6.1'!$E12 * $E12 )</f>
        <v>0</v>
      </c>
      <c r="L12" s="170">
        <f ca="1">IF( ISERROR( '6.1'!J12/'6.1'!$E12 * $E12),0, '6.1'!J12/'6.1'!$E12 * $E12 )</f>
        <v>0</v>
      </c>
      <c r="M12" s="170">
        <f ca="1">IF( ISERROR( '6.1'!K12/'6.1'!$E12 * $E12),0, '6.1'!K12/'6.1'!$E12 * $E12 )</f>
        <v>0</v>
      </c>
      <c r="N12" s="170">
        <f ca="1">IF( ISERROR( '6.1'!L12/'6.1'!$E12 * $E12),0, '6.1'!L12/'6.1'!$E12 * $E12 )</f>
        <v>0</v>
      </c>
      <c r="O12" s="170">
        <f ca="1">IF( ISERROR( '6.1'!M12/'6.1'!$E12 * $E12),0, '6.1'!M12/'6.1'!$E12 * $E12 )</f>
        <v>0</v>
      </c>
      <c r="P12" s="170">
        <f ca="1">IF( ISERROR( '6.1'!N12/'6.1'!$E12 * $E12),0, '6.1'!N12/'6.1'!$E12 * $E12 )</f>
        <v>0</v>
      </c>
      <c r="Q12" s="170">
        <f ca="1">IF( ISERROR( '6.1'!O12/'6.1'!$E12 * $E12),0, '6.1'!O12/'6.1'!$E12 * $E12 )</f>
        <v>0</v>
      </c>
      <c r="R12" s="170">
        <f ca="1">IF( ISERROR( '6.1'!P12/'6.1'!$E12 * $E12),0, '6.1'!P12/'6.1'!$E12 * $E12 )</f>
        <v>0</v>
      </c>
      <c r="S12" s="170">
        <f ca="1">IF( ISERROR( '6.1'!Q12/'6.1'!$E12 * $E12),0, '6.1'!Q12/'6.1'!$E12 * $E12 )</f>
        <v>0</v>
      </c>
      <c r="T12" s="170">
        <f ca="1">IF( ISERROR( '6.1'!R12/'6.1'!$E12 * $E12),0, '6.1'!R12/'6.1'!$E12 * $E12 )</f>
        <v>0</v>
      </c>
      <c r="U12" s="170">
        <f ca="1">IF( ISERROR( '6.1'!S12/'6.1'!$E12 * $E12),0, '6.1'!S12/'6.1'!$E12 * $E12 )</f>
        <v>0</v>
      </c>
      <c r="V12" s="170">
        <f ca="1">IF( ISERROR( '6.1'!T12/'6.1'!$E12 * $E12),0, '6.1'!T12/'6.1'!$E12 * $E12 )</f>
        <v>0</v>
      </c>
      <c r="W12" s="170">
        <f ca="1">IF( ISERROR( '6.1'!U12/'6.1'!$E12 * $E12),0, '6.1'!U12/'6.1'!$E12 * $E12 )</f>
        <v>0</v>
      </c>
      <c r="X12" s="170">
        <f ca="1">IF( ISERROR( '6.1'!V12/'6.1'!$E12 * $E12),0, '6.1'!V12/'6.1'!$E12 * $E12 )</f>
        <v>0</v>
      </c>
      <c r="Y12" s="170">
        <f ca="1">IF( ISERROR( '6.1'!W12/'6.1'!$E12 * $E12),0, '6.1'!W12/'6.1'!$E12 * $E12 )</f>
        <v>0</v>
      </c>
      <c r="Z12" s="170">
        <f ca="1">IF( ISERROR( '6.1'!X12/'6.1'!$E12 * $E12),0, '6.1'!X12/'6.1'!$E12 * $E12 )</f>
        <v>0</v>
      </c>
      <c r="AA12" s="170">
        <f ca="1">IF( ISERROR( '6.1'!Y12/'6.1'!$E12 * $E12),0, '6.1'!Y12/'6.1'!$E12 * $E12 )</f>
        <v>0</v>
      </c>
      <c r="AB12" s="170">
        <f ca="1">IF( ISERROR( '6.1'!Z12/'6.1'!$E12 * $E12),0, '6.1'!Z12/'6.1'!$E12 * $E12 )</f>
        <v>0</v>
      </c>
      <c r="AC12" s="170">
        <f ca="1">IF( ISERROR( '6.1'!AA12/'6.1'!$E12 * $E12),0, '6.1'!AA12/'6.1'!$E12 * $E12 )</f>
        <v>0</v>
      </c>
      <c r="AD12" s="170">
        <f ca="1">IF( ISERROR( '6.1'!AB12/'6.1'!$E12 * $E12),0, '6.1'!AB12/'6.1'!$E12 * $E12 )</f>
        <v>0</v>
      </c>
      <c r="AE12" s="170">
        <f ca="1">IF( ISERROR( '6.1'!AC12/'6.1'!$E12 * $E12),0, '6.1'!AC12/'6.1'!$E12 * $E12 )</f>
        <v>0</v>
      </c>
      <c r="AF12" s="170">
        <f ca="1">IF( ISERROR( '6.1'!AD12/'6.1'!$E12 * $E12),0, '6.1'!AD12/'6.1'!$E12 * $E12 )</f>
        <v>0</v>
      </c>
      <c r="AG12" s="170">
        <f ca="1">IF( ISERROR( '6.1'!AE12/'6.1'!$E12 * $E12),0, '6.1'!AE12/'6.1'!$E12 * $E12 )</f>
        <v>0</v>
      </c>
      <c r="AH12" s="170">
        <f ca="1">IF( ISERROR( '6.1'!AF12/'6.1'!$E12 * $E12),0, '6.1'!AF12/'6.1'!$E12 * $E12 )</f>
        <v>0</v>
      </c>
      <c r="AI12" s="170">
        <f ca="1">IF( ISERROR( '6.1'!AG12/'6.1'!$E12 * $E12),0, '6.1'!AG12/'6.1'!$E12 * $E12 )</f>
        <v>0</v>
      </c>
      <c r="AJ12" s="170">
        <f ca="1">IF( ISERROR( '6.1'!AH12/'6.1'!$E12 * $E12),0, '6.1'!AH12/'6.1'!$E12 * $E12 )</f>
        <v>0</v>
      </c>
      <c r="AK12" s="170">
        <f ca="1">IF( ISERROR( '6.1'!AI12/'6.1'!$E12 * $E12),0, '6.1'!AI12/'6.1'!$E12 * $E12 )</f>
        <v>0</v>
      </c>
      <c r="AL12" s="170">
        <f ca="1">IF( ISERROR( '6.1'!AJ12/'6.1'!$E12 * $E12),0, '6.1'!AJ12/'6.1'!$E12 * $E12 )</f>
        <v>0</v>
      </c>
    </row>
    <row r="13" spans="2:38" s="3" customFormat="1" ht="12.75">
      <c r="B13" s="65" t="s">
        <v>16</v>
      </c>
      <c r="C13" s="484" t="str">
        <f>IF(Kalba="EN",Data2!C38,Data2!B38)</f>
        <v>Projekto administravimas ir vykdymas</v>
      </c>
      <c r="D13" s="170">
        <f ca="1">'6.1'!E13</f>
        <v>0</v>
      </c>
      <c r="E13" s="170">
        <f ca="1">ABS(LogLogistinis3PSkirstinys(D13,70%,1.9247,0.23155,0.7493,0.876598)-D13)</f>
        <v>0</v>
      </c>
      <c r="F13" s="170">
        <f ca="1">H13+NPV(FDN,I13:INDEX(I13:AL13,PAL))</f>
        <v>0</v>
      </c>
      <c r="G13" s="170">
        <f t="shared" ca="1" si="2"/>
        <v>0</v>
      </c>
      <c r="H13" s="170">
        <f ca="1">IF( ISERROR( '6.1'!F13/'6.1'!$E13 * $E13),0, '6.1'!F13/'6.1'!$E13 * $E13 )</f>
        <v>0</v>
      </c>
      <c r="I13" s="170">
        <f ca="1">IF( ISERROR( '6.1'!G13/'6.1'!$E13 * $E13),0, '6.1'!G13/'6.1'!$E13 * $E13 )</f>
        <v>0</v>
      </c>
      <c r="J13" s="170">
        <f ca="1">IF( ISERROR( '6.1'!H13/'6.1'!$E13 * $E13),0, '6.1'!H13/'6.1'!$E13 * $E13 )</f>
        <v>0</v>
      </c>
      <c r="K13" s="170">
        <f ca="1">IF( ISERROR( '6.1'!I13/'6.1'!$E13 * $E13),0, '6.1'!I13/'6.1'!$E13 * $E13 )</f>
        <v>0</v>
      </c>
      <c r="L13" s="170">
        <f ca="1">IF( ISERROR( '6.1'!J13/'6.1'!$E13 * $E13),0, '6.1'!J13/'6.1'!$E13 * $E13 )</f>
        <v>0</v>
      </c>
      <c r="M13" s="170">
        <f ca="1">IF( ISERROR( '6.1'!K13/'6.1'!$E13 * $E13),0, '6.1'!K13/'6.1'!$E13 * $E13 )</f>
        <v>0</v>
      </c>
      <c r="N13" s="170">
        <f ca="1">IF( ISERROR( '6.1'!L13/'6.1'!$E13 * $E13),0, '6.1'!L13/'6.1'!$E13 * $E13 )</f>
        <v>0</v>
      </c>
      <c r="O13" s="170">
        <f ca="1">IF( ISERROR( '6.1'!M13/'6.1'!$E13 * $E13),0, '6.1'!M13/'6.1'!$E13 * $E13 )</f>
        <v>0</v>
      </c>
      <c r="P13" s="170">
        <f ca="1">IF( ISERROR( '6.1'!N13/'6.1'!$E13 * $E13),0, '6.1'!N13/'6.1'!$E13 * $E13 )</f>
        <v>0</v>
      </c>
      <c r="Q13" s="170">
        <f ca="1">IF( ISERROR( '6.1'!O13/'6.1'!$E13 * $E13),0, '6.1'!O13/'6.1'!$E13 * $E13 )</f>
        <v>0</v>
      </c>
      <c r="R13" s="170">
        <f ca="1">IF( ISERROR( '6.1'!P13/'6.1'!$E13 * $E13),0, '6.1'!P13/'6.1'!$E13 * $E13 )</f>
        <v>0</v>
      </c>
      <c r="S13" s="170">
        <f ca="1">IF( ISERROR( '6.1'!Q13/'6.1'!$E13 * $E13),0, '6.1'!Q13/'6.1'!$E13 * $E13 )</f>
        <v>0</v>
      </c>
      <c r="T13" s="170">
        <f ca="1">IF( ISERROR( '6.1'!R13/'6.1'!$E13 * $E13),0, '6.1'!R13/'6.1'!$E13 * $E13 )</f>
        <v>0</v>
      </c>
      <c r="U13" s="170">
        <f ca="1">IF( ISERROR( '6.1'!S13/'6.1'!$E13 * $E13),0, '6.1'!S13/'6.1'!$E13 * $E13 )</f>
        <v>0</v>
      </c>
      <c r="V13" s="170">
        <f ca="1">IF( ISERROR( '6.1'!T13/'6.1'!$E13 * $E13),0, '6.1'!T13/'6.1'!$E13 * $E13 )</f>
        <v>0</v>
      </c>
      <c r="W13" s="170">
        <f ca="1">IF( ISERROR( '6.1'!U13/'6.1'!$E13 * $E13),0, '6.1'!U13/'6.1'!$E13 * $E13 )</f>
        <v>0</v>
      </c>
      <c r="X13" s="170">
        <f ca="1">IF( ISERROR( '6.1'!V13/'6.1'!$E13 * $E13),0, '6.1'!V13/'6.1'!$E13 * $E13 )</f>
        <v>0</v>
      </c>
      <c r="Y13" s="170">
        <f ca="1">IF( ISERROR( '6.1'!W13/'6.1'!$E13 * $E13),0, '6.1'!W13/'6.1'!$E13 * $E13 )</f>
        <v>0</v>
      </c>
      <c r="Z13" s="170">
        <f ca="1">IF( ISERROR( '6.1'!X13/'6.1'!$E13 * $E13),0, '6.1'!X13/'6.1'!$E13 * $E13 )</f>
        <v>0</v>
      </c>
      <c r="AA13" s="170">
        <f ca="1">IF( ISERROR( '6.1'!Y13/'6.1'!$E13 * $E13),0, '6.1'!Y13/'6.1'!$E13 * $E13 )</f>
        <v>0</v>
      </c>
      <c r="AB13" s="170">
        <f ca="1">IF( ISERROR( '6.1'!Z13/'6.1'!$E13 * $E13),0, '6.1'!Z13/'6.1'!$E13 * $E13 )</f>
        <v>0</v>
      </c>
      <c r="AC13" s="170">
        <f ca="1">IF( ISERROR( '6.1'!AA13/'6.1'!$E13 * $E13),0, '6.1'!AA13/'6.1'!$E13 * $E13 )</f>
        <v>0</v>
      </c>
      <c r="AD13" s="170">
        <f ca="1">IF( ISERROR( '6.1'!AB13/'6.1'!$E13 * $E13),0, '6.1'!AB13/'6.1'!$E13 * $E13 )</f>
        <v>0</v>
      </c>
      <c r="AE13" s="170">
        <f ca="1">IF( ISERROR( '6.1'!AC13/'6.1'!$E13 * $E13),0, '6.1'!AC13/'6.1'!$E13 * $E13 )</f>
        <v>0</v>
      </c>
      <c r="AF13" s="170">
        <f ca="1">IF( ISERROR( '6.1'!AD13/'6.1'!$E13 * $E13),0, '6.1'!AD13/'6.1'!$E13 * $E13 )</f>
        <v>0</v>
      </c>
      <c r="AG13" s="170">
        <f ca="1">IF( ISERROR( '6.1'!AE13/'6.1'!$E13 * $E13),0, '6.1'!AE13/'6.1'!$E13 * $E13 )</f>
        <v>0</v>
      </c>
      <c r="AH13" s="170">
        <f ca="1">IF( ISERROR( '6.1'!AF13/'6.1'!$E13 * $E13),0, '6.1'!AF13/'6.1'!$E13 * $E13 )</f>
        <v>0</v>
      </c>
      <c r="AI13" s="170">
        <f ca="1">IF( ISERROR( '6.1'!AG13/'6.1'!$E13 * $E13),0, '6.1'!AG13/'6.1'!$E13 * $E13 )</f>
        <v>0</v>
      </c>
      <c r="AJ13" s="170">
        <f ca="1">IF( ISERROR( '6.1'!AH13/'6.1'!$E13 * $E13),0, '6.1'!AH13/'6.1'!$E13 * $E13 )</f>
        <v>0</v>
      </c>
      <c r="AK13" s="170">
        <f ca="1">IF( ISERROR( '6.1'!AI13/'6.1'!$E13 * $E13),0, '6.1'!AI13/'6.1'!$E13 * $E13 )</f>
        <v>0</v>
      </c>
      <c r="AL13" s="170">
        <f ca="1">IF( ISERROR( '6.1'!AJ13/'6.1'!$E13 * $E13),0, '6.1'!AJ13/'6.1'!$E13 * $E13 )</f>
        <v>0</v>
      </c>
    </row>
    <row r="14" spans="2:38" s="3" customFormat="1" ht="12.75">
      <c r="B14" s="65" t="s">
        <v>18</v>
      </c>
      <c r="C14" s="484" t="str">
        <f>IF(Kalba="EN",Data2!C39,Data2!B39)</f>
        <v>Kitos paslaugos ir išlaidos</v>
      </c>
      <c r="D14" s="170">
        <f ca="1">'6.1'!E14</f>
        <v>0</v>
      </c>
      <c r="E14" s="170">
        <f ca="1">ABS(LogLogistinis3PSkirstinys(D14,70%,1.9247,0.23155,0.7493,0.876598)-D14)</f>
        <v>0</v>
      </c>
      <c r="F14" s="170">
        <f ca="1">H14+NPV(FDN,I14:INDEX(I14:AL14,PAL))</f>
        <v>0</v>
      </c>
      <c r="G14" s="170">
        <f t="shared" ca="1" si="2"/>
        <v>0</v>
      </c>
      <c r="H14" s="170">
        <f ca="1">IF( ISERROR( '6.1'!F14/'6.1'!$E14 * $E14),0, '6.1'!F14/'6.1'!$E14 * $E14 )</f>
        <v>0</v>
      </c>
      <c r="I14" s="170">
        <f ca="1">IF( ISERROR( '6.1'!G14/'6.1'!$E14 * $E14),0, '6.1'!G14/'6.1'!$E14 * $E14 )</f>
        <v>0</v>
      </c>
      <c r="J14" s="170">
        <f ca="1">IF( ISERROR( '6.1'!H14/'6.1'!$E14 * $E14),0, '6.1'!H14/'6.1'!$E14 * $E14 )</f>
        <v>0</v>
      </c>
      <c r="K14" s="170">
        <f ca="1">IF( ISERROR( '6.1'!I14/'6.1'!$E14 * $E14),0, '6.1'!I14/'6.1'!$E14 * $E14 )</f>
        <v>0</v>
      </c>
      <c r="L14" s="170">
        <f ca="1">IF( ISERROR( '6.1'!J14/'6.1'!$E14 * $E14),0, '6.1'!J14/'6.1'!$E14 * $E14 )</f>
        <v>0</v>
      </c>
      <c r="M14" s="170">
        <f ca="1">IF( ISERROR( '6.1'!K14/'6.1'!$E14 * $E14),0, '6.1'!K14/'6.1'!$E14 * $E14 )</f>
        <v>0</v>
      </c>
      <c r="N14" s="170">
        <f ca="1">IF( ISERROR( '6.1'!L14/'6.1'!$E14 * $E14),0, '6.1'!L14/'6.1'!$E14 * $E14 )</f>
        <v>0</v>
      </c>
      <c r="O14" s="170">
        <f ca="1">IF( ISERROR( '6.1'!M14/'6.1'!$E14 * $E14),0, '6.1'!M14/'6.1'!$E14 * $E14 )</f>
        <v>0</v>
      </c>
      <c r="P14" s="170">
        <f ca="1">IF( ISERROR( '6.1'!N14/'6.1'!$E14 * $E14),0, '6.1'!N14/'6.1'!$E14 * $E14 )</f>
        <v>0</v>
      </c>
      <c r="Q14" s="170">
        <f ca="1">IF( ISERROR( '6.1'!O14/'6.1'!$E14 * $E14),0, '6.1'!O14/'6.1'!$E14 * $E14 )</f>
        <v>0</v>
      </c>
      <c r="R14" s="170">
        <f ca="1">IF( ISERROR( '6.1'!P14/'6.1'!$E14 * $E14),0, '6.1'!P14/'6.1'!$E14 * $E14 )</f>
        <v>0</v>
      </c>
      <c r="S14" s="170">
        <f ca="1">IF( ISERROR( '6.1'!Q14/'6.1'!$E14 * $E14),0, '6.1'!Q14/'6.1'!$E14 * $E14 )</f>
        <v>0</v>
      </c>
      <c r="T14" s="170">
        <f ca="1">IF( ISERROR( '6.1'!R14/'6.1'!$E14 * $E14),0, '6.1'!R14/'6.1'!$E14 * $E14 )</f>
        <v>0</v>
      </c>
      <c r="U14" s="170">
        <f ca="1">IF( ISERROR( '6.1'!S14/'6.1'!$E14 * $E14),0, '6.1'!S14/'6.1'!$E14 * $E14 )</f>
        <v>0</v>
      </c>
      <c r="V14" s="170">
        <f ca="1">IF( ISERROR( '6.1'!T14/'6.1'!$E14 * $E14),0, '6.1'!T14/'6.1'!$E14 * $E14 )</f>
        <v>0</v>
      </c>
      <c r="W14" s="170">
        <f ca="1">IF( ISERROR( '6.1'!U14/'6.1'!$E14 * $E14),0, '6.1'!U14/'6.1'!$E14 * $E14 )</f>
        <v>0</v>
      </c>
      <c r="X14" s="170">
        <f ca="1">IF( ISERROR( '6.1'!V14/'6.1'!$E14 * $E14),0, '6.1'!V14/'6.1'!$E14 * $E14 )</f>
        <v>0</v>
      </c>
      <c r="Y14" s="170">
        <f ca="1">IF( ISERROR( '6.1'!W14/'6.1'!$E14 * $E14),0, '6.1'!W14/'6.1'!$E14 * $E14 )</f>
        <v>0</v>
      </c>
      <c r="Z14" s="170">
        <f ca="1">IF( ISERROR( '6.1'!X14/'6.1'!$E14 * $E14),0, '6.1'!X14/'6.1'!$E14 * $E14 )</f>
        <v>0</v>
      </c>
      <c r="AA14" s="170">
        <f ca="1">IF( ISERROR( '6.1'!Y14/'6.1'!$E14 * $E14),0, '6.1'!Y14/'6.1'!$E14 * $E14 )</f>
        <v>0</v>
      </c>
      <c r="AB14" s="170">
        <f ca="1">IF( ISERROR( '6.1'!Z14/'6.1'!$E14 * $E14),0, '6.1'!Z14/'6.1'!$E14 * $E14 )</f>
        <v>0</v>
      </c>
      <c r="AC14" s="170">
        <f ca="1">IF( ISERROR( '6.1'!AA14/'6.1'!$E14 * $E14),0, '6.1'!AA14/'6.1'!$E14 * $E14 )</f>
        <v>0</v>
      </c>
      <c r="AD14" s="170">
        <f ca="1">IF( ISERROR( '6.1'!AB14/'6.1'!$E14 * $E14),0, '6.1'!AB14/'6.1'!$E14 * $E14 )</f>
        <v>0</v>
      </c>
      <c r="AE14" s="170">
        <f ca="1">IF( ISERROR( '6.1'!AC14/'6.1'!$E14 * $E14),0, '6.1'!AC14/'6.1'!$E14 * $E14 )</f>
        <v>0</v>
      </c>
      <c r="AF14" s="170">
        <f ca="1">IF( ISERROR( '6.1'!AD14/'6.1'!$E14 * $E14),0, '6.1'!AD14/'6.1'!$E14 * $E14 )</f>
        <v>0</v>
      </c>
      <c r="AG14" s="170">
        <f ca="1">IF( ISERROR( '6.1'!AE14/'6.1'!$E14 * $E14),0, '6.1'!AE14/'6.1'!$E14 * $E14 )</f>
        <v>0</v>
      </c>
      <c r="AH14" s="170">
        <f ca="1">IF( ISERROR( '6.1'!AF14/'6.1'!$E14 * $E14),0, '6.1'!AF14/'6.1'!$E14 * $E14 )</f>
        <v>0</v>
      </c>
      <c r="AI14" s="170">
        <f ca="1">IF( ISERROR( '6.1'!AG14/'6.1'!$E14 * $E14),0, '6.1'!AG14/'6.1'!$E14 * $E14 )</f>
        <v>0</v>
      </c>
      <c r="AJ14" s="170">
        <f ca="1">IF( ISERROR( '6.1'!AH14/'6.1'!$E14 * $E14),0, '6.1'!AH14/'6.1'!$E14 * $E14 )</f>
        <v>0</v>
      </c>
      <c r="AK14" s="170">
        <f ca="1">IF( ISERROR( '6.1'!AI14/'6.1'!$E14 * $E14),0, '6.1'!AI14/'6.1'!$E14 * $E14 )</f>
        <v>0</v>
      </c>
      <c r="AL14" s="170">
        <f ca="1">IF( ISERROR( '6.1'!AJ14/'6.1'!$E14 * $E14),0, '6.1'!AJ14/'6.1'!$E14 * $E14 )</f>
        <v>0</v>
      </c>
    </row>
    <row r="15" spans="2:38" s="3" customFormat="1" ht="12.75">
      <c r="B15" s="65" t="s">
        <v>301</v>
      </c>
      <c r="C15" s="484" t="str">
        <f>IF(Kalba="EN",Data2!C40,Data2!B40)</f>
        <v>Reinvesticijos </v>
      </c>
      <c r="D15" s="170">
        <f ca="1">'6.1'!E15</f>
        <v>0</v>
      </c>
      <c r="E15" s="170">
        <f ca="1">ABS(LogLogistinis3PSkirstinys(D15,70%,2.1274,0.30981,0.73931,0.931093)-D15)</f>
        <v>0</v>
      </c>
      <c r="F15" s="170">
        <f ca="1">H15+NPV(FDN,I15:INDEX(I15:AL15,PAL))</f>
        <v>0</v>
      </c>
      <c r="G15" s="170">
        <f t="shared" ca="1" si="2"/>
        <v>0</v>
      </c>
      <c r="H15" s="170">
        <f ca="1">IF( ISERROR( '6.1'!F15/'6.1'!$E15 * $E15),0, '6.1'!F15/'6.1'!$E15 * $E15 )</f>
        <v>0</v>
      </c>
      <c r="I15" s="170">
        <f ca="1">IF( ISERROR( '6.1'!G15/'6.1'!$E15 * $E15),0, '6.1'!G15/'6.1'!$E15 * $E15 )</f>
        <v>0</v>
      </c>
      <c r="J15" s="170">
        <f ca="1">IF( ISERROR( '6.1'!H15/'6.1'!$E15 * $E15),0, '6.1'!H15/'6.1'!$E15 * $E15 )</f>
        <v>0</v>
      </c>
      <c r="K15" s="170">
        <f ca="1">IF( ISERROR( '6.1'!I15/'6.1'!$E15 * $E15),0, '6.1'!I15/'6.1'!$E15 * $E15 )</f>
        <v>0</v>
      </c>
      <c r="L15" s="170">
        <f ca="1">IF( ISERROR( '6.1'!J15/'6.1'!$E15 * $E15),0, '6.1'!J15/'6.1'!$E15 * $E15 )</f>
        <v>0</v>
      </c>
      <c r="M15" s="170">
        <f ca="1">IF( ISERROR( '6.1'!K15/'6.1'!$E15 * $E15),0, '6.1'!K15/'6.1'!$E15 * $E15 )</f>
        <v>0</v>
      </c>
      <c r="N15" s="170">
        <f ca="1">IF( ISERROR( '6.1'!L15/'6.1'!$E15 * $E15),0, '6.1'!L15/'6.1'!$E15 * $E15 )</f>
        <v>0</v>
      </c>
      <c r="O15" s="170">
        <f ca="1">IF( ISERROR( '6.1'!M15/'6.1'!$E15 * $E15),0, '6.1'!M15/'6.1'!$E15 * $E15 )</f>
        <v>0</v>
      </c>
      <c r="P15" s="170">
        <f ca="1">IF( ISERROR( '6.1'!N15/'6.1'!$E15 * $E15),0, '6.1'!N15/'6.1'!$E15 * $E15 )</f>
        <v>0</v>
      </c>
      <c r="Q15" s="170">
        <f ca="1">IF( ISERROR( '6.1'!O15/'6.1'!$E15 * $E15),0, '6.1'!O15/'6.1'!$E15 * $E15 )</f>
        <v>0</v>
      </c>
      <c r="R15" s="170">
        <f ca="1">IF( ISERROR( '6.1'!P15/'6.1'!$E15 * $E15),0, '6.1'!P15/'6.1'!$E15 * $E15 )</f>
        <v>0</v>
      </c>
      <c r="S15" s="170">
        <f ca="1">IF( ISERROR( '6.1'!Q15/'6.1'!$E15 * $E15),0, '6.1'!Q15/'6.1'!$E15 * $E15 )</f>
        <v>0</v>
      </c>
      <c r="T15" s="170">
        <f ca="1">IF( ISERROR( '6.1'!R15/'6.1'!$E15 * $E15),0, '6.1'!R15/'6.1'!$E15 * $E15 )</f>
        <v>0</v>
      </c>
      <c r="U15" s="170">
        <f ca="1">IF( ISERROR( '6.1'!S15/'6.1'!$E15 * $E15),0, '6.1'!S15/'6.1'!$E15 * $E15 )</f>
        <v>0</v>
      </c>
      <c r="V15" s="170">
        <f ca="1">IF( ISERROR( '6.1'!T15/'6.1'!$E15 * $E15),0, '6.1'!T15/'6.1'!$E15 * $E15 )</f>
        <v>0</v>
      </c>
      <c r="W15" s="170">
        <f ca="1">IF( ISERROR( '6.1'!U15/'6.1'!$E15 * $E15),0, '6.1'!U15/'6.1'!$E15 * $E15 )</f>
        <v>0</v>
      </c>
      <c r="X15" s="170">
        <f ca="1">IF( ISERROR( '6.1'!V15/'6.1'!$E15 * $E15),0, '6.1'!V15/'6.1'!$E15 * $E15 )</f>
        <v>0</v>
      </c>
      <c r="Y15" s="170">
        <f ca="1">IF( ISERROR( '6.1'!W15/'6.1'!$E15 * $E15),0, '6.1'!W15/'6.1'!$E15 * $E15 )</f>
        <v>0</v>
      </c>
      <c r="Z15" s="170">
        <f ca="1">IF( ISERROR( '6.1'!X15/'6.1'!$E15 * $E15),0, '6.1'!X15/'6.1'!$E15 * $E15 )</f>
        <v>0</v>
      </c>
      <c r="AA15" s="170">
        <f ca="1">IF( ISERROR( '6.1'!Y15/'6.1'!$E15 * $E15),0, '6.1'!Y15/'6.1'!$E15 * $E15 )</f>
        <v>0</v>
      </c>
      <c r="AB15" s="170">
        <f ca="1">IF( ISERROR( '6.1'!Z15/'6.1'!$E15 * $E15),0, '6.1'!Z15/'6.1'!$E15 * $E15 )</f>
        <v>0</v>
      </c>
      <c r="AC15" s="170">
        <f ca="1">IF( ISERROR( '6.1'!AA15/'6.1'!$E15 * $E15),0, '6.1'!AA15/'6.1'!$E15 * $E15 )</f>
        <v>0</v>
      </c>
      <c r="AD15" s="170">
        <f ca="1">IF( ISERROR( '6.1'!AB15/'6.1'!$E15 * $E15),0, '6.1'!AB15/'6.1'!$E15 * $E15 )</f>
        <v>0</v>
      </c>
      <c r="AE15" s="170">
        <f ca="1">IF( ISERROR( '6.1'!AC15/'6.1'!$E15 * $E15),0, '6.1'!AC15/'6.1'!$E15 * $E15 )</f>
        <v>0</v>
      </c>
      <c r="AF15" s="170">
        <f ca="1">IF( ISERROR( '6.1'!AD15/'6.1'!$E15 * $E15),0, '6.1'!AD15/'6.1'!$E15 * $E15 )</f>
        <v>0</v>
      </c>
      <c r="AG15" s="170">
        <f ca="1">IF( ISERROR( '6.1'!AE15/'6.1'!$E15 * $E15),0, '6.1'!AE15/'6.1'!$E15 * $E15 )</f>
        <v>0</v>
      </c>
      <c r="AH15" s="170">
        <f ca="1">IF( ISERROR( '6.1'!AF15/'6.1'!$E15 * $E15),0, '6.1'!AF15/'6.1'!$E15 * $E15 )</f>
        <v>0</v>
      </c>
      <c r="AI15" s="170">
        <f ca="1">IF( ISERROR( '6.1'!AG15/'6.1'!$E15 * $E15),0, '6.1'!AG15/'6.1'!$E15 * $E15 )</f>
        <v>0</v>
      </c>
      <c r="AJ15" s="170">
        <f ca="1">IF( ISERROR( '6.1'!AH15/'6.1'!$E15 * $E15),0, '6.1'!AH15/'6.1'!$E15 * $E15 )</f>
        <v>0</v>
      </c>
      <c r="AK15" s="170">
        <f ca="1">IF( ISERROR( '6.1'!AI15/'6.1'!$E15 * $E15),0, '6.1'!AI15/'6.1'!$E15 * $E15 )</f>
        <v>0</v>
      </c>
      <c r="AL15" s="170">
        <f ca="1">IF( ISERROR( '6.1'!AJ15/'6.1'!$E15 * $E15),0, '6.1'!AJ15/'6.1'!$E15 * $E15 )</f>
        <v>0</v>
      </c>
    </row>
    <row r="16" spans="2:38" s="62" customFormat="1" ht="12.75">
      <c r="B16" s="65" t="s">
        <v>20</v>
      </c>
      <c r="C16" s="484" t="str">
        <f>IF(Kalba="EN",Data2!C41,Data2!B41)</f>
        <v>Investicijų likutinė vertė</v>
      </c>
      <c r="D16" s="170">
        <f ca="1">'6.1'!E16</f>
        <v>0</v>
      </c>
      <c r="E16" s="170">
        <f ca="1">(ABS(D16) * 200% - SQRT( (1-70%) * ABS(D16) * (200%-50%) * ABS(D16) * (200%-1) ) - ABS(D16))</f>
        <v>0</v>
      </c>
      <c r="F16" s="170">
        <f ca="1">H16+NPV(FDN,I16:INDEX(I16:AL16,PAL))</f>
        <v>0</v>
      </c>
      <c r="G16" s="170">
        <f t="shared" ca="1" si="2"/>
        <v>0</v>
      </c>
      <c r="H16" s="170">
        <f ca="1">IF( ISERROR( '6.1'!F16/'6.1'!$E16 * $E16),0, '6.1'!F16/'6.1'!$E16 * $E16 )</f>
        <v>0</v>
      </c>
      <c r="I16" s="170">
        <f ca="1">IF( ISERROR( '6.1'!G16/'6.1'!$E16 * $E16),0, '6.1'!G16/'6.1'!$E16 * $E16 )</f>
        <v>0</v>
      </c>
      <c r="J16" s="170">
        <f ca="1">IF( ISERROR( '6.1'!H16/'6.1'!$E16 * $E16),0, '6.1'!H16/'6.1'!$E16 * $E16 )</f>
        <v>0</v>
      </c>
      <c r="K16" s="170">
        <f ca="1">IF( ISERROR( '6.1'!I16/'6.1'!$E16 * $E16),0, '6.1'!I16/'6.1'!$E16 * $E16 )</f>
        <v>0</v>
      </c>
      <c r="L16" s="170">
        <f ca="1">IF( ISERROR( '6.1'!J16/'6.1'!$E16 * $E16),0, '6.1'!J16/'6.1'!$E16 * $E16 )</f>
        <v>0</v>
      </c>
      <c r="M16" s="170">
        <f ca="1">IF( ISERROR( '6.1'!K16/'6.1'!$E16 * $E16),0, '6.1'!K16/'6.1'!$E16 * $E16 )</f>
        <v>0</v>
      </c>
      <c r="N16" s="170">
        <f ca="1">IF( ISERROR( '6.1'!L16/'6.1'!$E16 * $E16),0, '6.1'!L16/'6.1'!$E16 * $E16 )</f>
        <v>0</v>
      </c>
      <c r="O16" s="170">
        <f ca="1">IF( ISERROR( '6.1'!M16/'6.1'!$E16 * $E16),0, '6.1'!M16/'6.1'!$E16 * $E16 )</f>
        <v>0</v>
      </c>
      <c r="P16" s="170">
        <f ca="1">IF( ISERROR( '6.1'!N16/'6.1'!$E16 * $E16),0, '6.1'!N16/'6.1'!$E16 * $E16 )</f>
        <v>0</v>
      </c>
      <c r="Q16" s="170">
        <f ca="1">IF( ISERROR( '6.1'!O16/'6.1'!$E16 * $E16),0, '6.1'!O16/'6.1'!$E16 * $E16 )</f>
        <v>0</v>
      </c>
      <c r="R16" s="170">
        <f ca="1">IF( ISERROR( '6.1'!P16/'6.1'!$E16 * $E16),0, '6.1'!P16/'6.1'!$E16 * $E16 )</f>
        <v>0</v>
      </c>
      <c r="S16" s="170">
        <f ca="1">IF( ISERROR( '6.1'!Q16/'6.1'!$E16 * $E16),0, '6.1'!Q16/'6.1'!$E16 * $E16 )</f>
        <v>0</v>
      </c>
      <c r="T16" s="170">
        <f ca="1">IF( ISERROR( '6.1'!R16/'6.1'!$E16 * $E16),0, '6.1'!R16/'6.1'!$E16 * $E16 )</f>
        <v>0</v>
      </c>
      <c r="U16" s="170">
        <f ca="1">IF( ISERROR( '6.1'!S16/'6.1'!$E16 * $E16),0, '6.1'!S16/'6.1'!$E16 * $E16 )</f>
        <v>0</v>
      </c>
      <c r="V16" s="170">
        <f ca="1">IF( ISERROR( '6.1'!T16/'6.1'!$E16 * $E16),0, '6.1'!T16/'6.1'!$E16 * $E16 )</f>
        <v>0</v>
      </c>
      <c r="W16" s="170">
        <f ca="1">IF( ISERROR( '6.1'!U16/'6.1'!$E16 * $E16),0, '6.1'!U16/'6.1'!$E16 * $E16 )</f>
        <v>0</v>
      </c>
      <c r="X16" s="170">
        <f ca="1">IF( ISERROR( '6.1'!V16/'6.1'!$E16 * $E16),0, '6.1'!V16/'6.1'!$E16 * $E16 )</f>
        <v>0</v>
      </c>
      <c r="Y16" s="170">
        <f ca="1">IF( ISERROR( '6.1'!W16/'6.1'!$E16 * $E16),0, '6.1'!W16/'6.1'!$E16 * $E16 )</f>
        <v>0</v>
      </c>
      <c r="Z16" s="170">
        <f ca="1">IF( ISERROR( '6.1'!X16/'6.1'!$E16 * $E16),0, '6.1'!X16/'6.1'!$E16 * $E16 )</f>
        <v>0</v>
      </c>
      <c r="AA16" s="170">
        <f ca="1">IF( ISERROR( '6.1'!Y16/'6.1'!$E16 * $E16),0, '6.1'!Y16/'6.1'!$E16 * $E16 )</f>
        <v>0</v>
      </c>
      <c r="AB16" s="170">
        <f ca="1">IF( ISERROR( '6.1'!Z16/'6.1'!$E16 * $E16),0, '6.1'!Z16/'6.1'!$E16 * $E16 )</f>
        <v>0</v>
      </c>
      <c r="AC16" s="170">
        <f ca="1">IF( ISERROR( '6.1'!AA16/'6.1'!$E16 * $E16),0, '6.1'!AA16/'6.1'!$E16 * $E16 )</f>
        <v>0</v>
      </c>
      <c r="AD16" s="170">
        <f ca="1">IF( ISERROR( '6.1'!AB16/'6.1'!$E16 * $E16),0, '6.1'!AB16/'6.1'!$E16 * $E16 )</f>
        <v>0</v>
      </c>
      <c r="AE16" s="170">
        <f ca="1">IF( ISERROR( '6.1'!AC16/'6.1'!$E16 * $E16),0, '6.1'!AC16/'6.1'!$E16 * $E16 )</f>
        <v>0</v>
      </c>
      <c r="AF16" s="170">
        <f ca="1">IF( ISERROR( '6.1'!AD16/'6.1'!$E16 * $E16),0, '6.1'!AD16/'6.1'!$E16 * $E16 )</f>
        <v>0</v>
      </c>
      <c r="AG16" s="170">
        <f ca="1">IF( ISERROR( '6.1'!AE16/'6.1'!$E16 * $E16),0, '6.1'!AE16/'6.1'!$E16 * $E16 )</f>
        <v>0</v>
      </c>
      <c r="AH16" s="170">
        <f ca="1">IF( ISERROR( '6.1'!AF16/'6.1'!$E16 * $E16),0, '6.1'!AF16/'6.1'!$E16 * $E16 )</f>
        <v>0</v>
      </c>
      <c r="AI16" s="170">
        <f ca="1">IF( ISERROR( '6.1'!AG16/'6.1'!$E16 * $E16),0, '6.1'!AG16/'6.1'!$E16 * $E16 )</f>
        <v>0</v>
      </c>
      <c r="AJ16" s="170">
        <f ca="1">IF( ISERROR( '6.1'!AH16/'6.1'!$E16 * $E16),0, '6.1'!AH16/'6.1'!$E16 * $E16 )</f>
        <v>0</v>
      </c>
      <c r="AK16" s="170">
        <f ca="1">IF( ISERROR( '6.1'!AI16/'6.1'!$E16 * $E16),0, '6.1'!AI16/'6.1'!$E16 * $E16 )</f>
        <v>0</v>
      </c>
      <c r="AL16" s="170">
        <f ca="1">IF( ISERROR( '6.1'!AJ16/'6.1'!$E16 * $E16),0, '6.1'!AJ16/'6.1'!$E16 * $E16 )</f>
        <v>0</v>
      </c>
    </row>
    <row r="17" spans="2:38" s="62" customFormat="1" ht="12.75">
      <c r="B17" s="5" t="s">
        <v>21</v>
      </c>
      <c r="C17" s="483" t="str">
        <f>IF(Kalba="EN",Data2!C42,Data2!B42)</f>
        <v>Veiklos pajamos, iš viso</v>
      </c>
      <c r="D17" s="171">
        <f ca="1">'6.1'!E17</f>
        <v>0</v>
      </c>
      <c r="E17" s="171">
        <f ca="1">ROUND(SUM(E18:E20),0)</f>
        <v>0</v>
      </c>
      <c r="F17" s="171">
        <f ca="1">ROUND(SUM(F18:F20),0)</f>
        <v>0</v>
      </c>
      <c r="G17" s="171">
        <f ca="1">ROUND(SUM(G18:G20),0)</f>
        <v>0</v>
      </c>
      <c r="H17" s="171">
        <f ca="1">ROUND(SUM(H18:H20),0)</f>
        <v>0</v>
      </c>
      <c r="I17" s="171">
        <f t="shared" ref="I17:AL17" ca="1" si="3">ROUND(SUM(I18:I20),0)</f>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c r="AK17" s="171">
        <f t="shared" ca="1" si="3"/>
        <v>0</v>
      </c>
      <c r="AL17" s="171">
        <f t="shared" ca="1" si="3"/>
        <v>0</v>
      </c>
    </row>
    <row r="18" spans="2:38" s="3" customFormat="1" ht="12.75">
      <c r="B18" s="65" t="s">
        <v>22</v>
      </c>
      <c r="C18" s="484" t="str">
        <f>IF(Kalba="EN",Data2!C43,Data2!B43)</f>
        <v>Prekių pardavimo pajamos</v>
      </c>
      <c r="D18" s="170">
        <f ca="1">'6.1'!E18</f>
        <v>0</v>
      </c>
      <c r="E18" s="170">
        <f ca="1">IF(ISERROR(NORMINV(70%,ABS(D18),ABS(D18*50%))),0,NORMINV(70%,ABS(D18),ABS(D18*50%))-ABS(D18))</f>
        <v>0</v>
      </c>
      <c r="F18" s="170">
        <f ca="1">H18+NPV(FDN,I18:INDEX(I18:AL18,PAL))</f>
        <v>0</v>
      </c>
      <c r="G18" s="170">
        <f ca="1">SUMIF($H$5:$AL$5,"&lt;="&amp;PAL,$H18:$AL18)</f>
        <v>0</v>
      </c>
      <c r="H18" s="170">
        <f ca="1">IF( ISERROR( '6.1'!F18/'6.1'!$E18 * $E18),0, '6.1'!F18/'6.1'!$E18 * $E18 )</f>
        <v>0</v>
      </c>
      <c r="I18" s="170">
        <f ca="1">IF( ISERROR( '6.1'!G18/'6.1'!$E18 * $E18),0, '6.1'!G18/'6.1'!$E18 * $E18 )</f>
        <v>0</v>
      </c>
      <c r="J18" s="170">
        <f ca="1">IF( ISERROR( '6.1'!H18/'6.1'!$E18 * $E18),0, '6.1'!H18/'6.1'!$E18 * $E18 )</f>
        <v>0</v>
      </c>
      <c r="K18" s="170">
        <f ca="1">IF( ISERROR( '6.1'!I18/'6.1'!$E18 * $E18),0, '6.1'!I18/'6.1'!$E18 * $E18 )</f>
        <v>0</v>
      </c>
      <c r="L18" s="170">
        <f ca="1">IF( ISERROR( '6.1'!J18/'6.1'!$E18 * $E18),0, '6.1'!J18/'6.1'!$E18 * $E18 )</f>
        <v>0</v>
      </c>
      <c r="M18" s="170">
        <f ca="1">IF( ISERROR( '6.1'!K18/'6.1'!$E18 * $E18),0, '6.1'!K18/'6.1'!$E18 * $E18 )</f>
        <v>0</v>
      </c>
      <c r="N18" s="170">
        <f ca="1">IF( ISERROR( '6.1'!L18/'6.1'!$E18 * $E18),0, '6.1'!L18/'6.1'!$E18 * $E18 )</f>
        <v>0</v>
      </c>
      <c r="O18" s="170">
        <f ca="1">IF( ISERROR( '6.1'!M18/'6.1'!$E18 * $E18),0, '6.1'!M18/'6.1'!$E18 * $E18 )</f>
        <v>0</v>
      </c>
      <c r="P18" s="170">
        <f ca="1">IF( ISERROR( '6.1'!N18/'6.1'!$E18 * $E18),0, '6.1'!N18/'6.1'!$E18 * $E18 )</f>
        <v>0</v>
      </c>
      <c r="Q18" s="170">
        <f ca="1">IF( ISERROR( '6.1'!O18/'6.1'!$E18 * $E18),0, '6.1'!O18/'6.1'!$E18 * $E18 )</f>
        <v>0</v>
      </c>
      <c r="R18" s="170">
        <f ca="1">IF( ISERROR( '6.1'!P18/'6.1'!$E18 * $E18),0, '6.1'!P18/'6.1'!$E18 * $E18 )</f>
        <v>0</v>
      </c>
      <c r="S18" s="170">
        <f ca="1">IF( ISERROR( '6.1'!Q18/'6.1'!$E18 * $E18),0, '6.1'!Q18/'6.1'!$E18 * $E18 )</f>
        <v>0</v>
      </c>
      <c r="T18" s="170">
        <f ca="1">IF( ISERROR( '6.1'!R18/'6.1'!$E18 * $E18),0, '6.1'!R18/'6.1'!$E18 * $E18 )</f>
        <v>0</v>
      </c>
      <c r="U18" s="170">
        <f ca="1">IF( ISERROR( '6.1'!S18/'6.1'!$E18 * $E18),0, '6.1'!S18/'6.1'!$E18 * $E18 )</f>
        <v>0</v>
      </c>
      <c r="V18" s="170">
        <f ca="1">IF( ISERROR( '6.1'!T18/'6.1'!$E18 * $E18),0, '6.1'!T18/'6.1'!$E18 * $E18 )</f>
        <v>0</v>
      </c>
      <c r="W18" s="170">
        <f ca="1">IF( ISERROR( '6.1'!U18/'6.1'!$E18 * $E18),0, '6.1'!U18/'6.1'!$E18 * $E18 )</f>
        <v>0</v>
      </c>
      <c r="X18" s="170">
        <f ca="1">IF( ISERROR( '6.1'!V18/'6.1'!$E18 * $E18),0, '6.1'!V18/'6.1'!$E18 * $E18 )</f>
        <v>0</v>
      </c>
      <c r="Y18" s="170">
        <f ca="1">IF( ISERROR( '6.1'!W18/'6.1'!$E18 * $E18),0, '6.1'!W18/'6.1'!$E18 * $E18 )</f>
        <v>0</v>
      </c>
      <c r="Z18" s="170">
        <f ca="1">IF( ISERROR( '6.1'!X18/'6.1'!$E18 * $E18),0, '6.1'!X18/'6.1'!$E18 * $E18 )</f>
        <v>0</v>
      </c>
      <c r="AA18" s="170">
        <f ca="1">IF( ISERROR( '6.1'!Y18/'6.1'!$E18 * $E18),0, '6.1'!Y18/'6.1'!$E18 * $E18 )</f>
        <v>0</v>
      </c>
      <c r="AB18" s="170">
        <f ca="1">IF( ISERROR( '6.1'!Z18/'6.1'!$E18 * $E18),0, '6.1'!Z18/'6.1'!$E18 * $E18 )</f>
        <v>0</v>
      </c>
      <c r="AC18" s="170">
        <f ca="1">IF( ISERROR( '6.1'!AA18/'6.1'!$E18 * $E18),0, '6.1'!AA18/'6.1'!$E18 * $E18 )</f>
        <v>0</v>
      </c>
      <c r="AD18" s="170">
        <f ca="1">IF( ISERROR( '6.1'!AB18/'6.1'!$E18 * $E18),0, '6.1'!AB18/'6.1'!$E18 * $E18 )</f>
        <v>0</v>
      </c>
      <c r="AE18" s="170">
        <f ca="1">IF( ISERROR( '6.1'!AC18/'6.1'!$E18 * $E18),0, '6.1'!AC18/'6.1'!$E18 * $E18 )</f>
        <v>0</v>
      </c>
      <c r="AF18" s="170">
        <f ca="1">IF( ISERROR( '6.1'!AD18/'6.1'!$E18 * $E18),0, '6.1'!AD18/'6.1'!$E18 * $E18 )</f>
        <v>0</v>
      </c>
      <c r="AG18" s="170">
        <f ca="1">IF( ISERROR( '6.1'!AE18/'6.1'!$E18 * $E18),0, '6.1'!AE18/'6.1'!$E18 * $E18 )</f>
        <v>0</v>
      </c>
      <c r="AH18" s="170">
        <f ca="1">IF( ISERROR( '6.1'!AF18/'6.1'!$E18 * $E18),0, '6.1'!AF18/'6.1'!$E18 * $E18 )</f>
        <v>0</v>
      </c>
      <c r="AI18" s="170">
        <f ca="1">IF( ISERROR( '6.1'!AG18/'6.1'!$E18 * $E18),0, '6.1'!AG18/'6.1'!$E18 * $E18 )</f>
        <v>0</v>
      </c>
      <c r="AJ18" s="170">
        <f ca="1">IF( ISERROR( '6.1'!AH18/'6.1'!$E18 * $E18),0, '6.1'!AH18/'6.1'!$E18 * $E18 )</f>
        <v>0</v>
      </c>
      <c r="AK18" s="170">
        <f ca="1">IF( ISERROR( '6.1'!AI18/'6.1'!$E18 * $E18),0, '6.1'!AI18/'6.1'!$E18 * $E18 )</f>
        <v>0</v>
      </c>
      <c r="AL18" s="170">
        <f ca="1">IF( ISERROR( '6.1'!AJ18/'6.1'!$E18 * $E18),0, '6.1'!AJ18/'6.1'!$E18 * $E18 )</f>
        <v>0</v>
      </c>
    </row>
    <row r="19" spans="2:38" s="3" customFormat="1" ht="12.75">
      <c r="B19" s="65" t="s">
        <v>23</v>
      </c>
      <c r="C19" s="484" t="str">
        <f>IF(Kalba="EN",Data2!C44,Data2!B44)</f>
        <v>Paslaugų suteikimo pajamos</v>
      </c>
      <c r="D19" s="170">
        <f ca="1">'6.1'!E19</f>
        <v>0</v>
      </c>
      <c r="E19" s="170">
        <f t="shared" ref="E19:E20" ca="1" si="4">IF(ISERROR(NORMINV(70%,ABS(D19),ABS(D19*50%))),0,NORMINV(70%,ABS(D19),ABS(D19*50%))-ABS(D19))</f>
        <v>0</v>
      </c>
      <c r="F19" s="170">
        <f ca="1">H19+NPV(FDN,I19:INDEX(I19:AL19,PAL))</f>
        <v>0</v>
      </c>
      <c r="G19" s="170">
        <f ca="1">SUMIF($H$5:$AL$5,"&lt;="&amp;PAL,$H19:$AL19)</f>
        <v>0</v>
      </c>
      <c r="H19" s="170">
        <f ca="1">IF( ISERROR( '6.1'!F19/'6.1'!$E19 * $E19),0, '6.1'!F19/'6.1'!$E19 * $E19 )</f>
        <v>0</v>
      </c>
      <c r="I19" s="170">
        <f ca="1">IF( ISERROR( '6.1'!G19/'6.1'!$E19 * $E19),0, '6.1'!G19/'6.1'!$E19 * $E19 )</f>
        <v>0</v>
      </c>
      <c r="J19" s="170">
        <f ca="1">IF( ISERROR( '6.1'!H19/'6.1'!$E19 * $E19),0, '6.1'!H19/'6.1'!$E19 * $E19 )</f>
        <v>0</v>
      </c>
      <c r="K19" s="170">
        <f ca="1">IF( ISERROR( '6.1'!I19/'6.1'!$E19 * $E19),0, '6.1'!I19/'6.1'!$E19 * $E19 )</f>
        <v>0</v>
      </c>
      <c r="L19" s="170">
        <f ca="1">IF( ISERROR( '6.1'!J19/'6.1'!$E19 * $E19),0, '6.1'!J19/'6.1'!$E19 * $E19 )</f>
        <v>0</v>
      </c>
      <c r="M19" s="170">
        <f ca="1">IF( ISERROR( '6.1'!K19/'6.1'!$E19 * $E19),0, '6.1'!K19/'6.1'!$E19 * $E19 )</f>
        <v>0</v>
      </c>
      <c r="N19" s="170">
        <f ca="1">IF( ISERROR( '6.1'!L19/'6.1'!$E19 * $E19),0, '6.1'!L19/'6.1'!$E19 * $E19 )</f>
        <v>0</v>
      </c>
      <c r="O19" s="170">
        <f ca="1">IF( ISERROR( '6.1'!M19/'6.1'!$E19 * $E19),0, '6.1'!M19/'6.1'!$E19 * $E19 )</f>
        <v>0</v>
      </c>
      <c r="P19" s="170">
        <f ca="1">IF( ISERROR( '6.1'!N19/'6.1'!$E19 * $E19),0, '6.1'!N19/'6.1'!$E19 * $E19 )</f>
        <v>0</v>
      </c>
      <c r="Q19" s="170">
        <f ca="1">IF( ISERROR( '6.1'!O19/'6.1'!$E19 * $E19),0, '6.1'!O19/'6.1'!$E19 * $E19 )</f>
        <v>0</v>
      </c>
      <c r="R19" s="170">
        <f ca="1">IF( ISERROR( '6.1'!P19/'6.1'!$E19 * $E19),0, '6.1'!P19/'6.1'!$E19 * $E19 )</f>
        <v>0</v>
      </c>
      <c r="S19" s="170">
        <f ca="1">IF( ISERROR( '6.1'!Q19/'6.1'!$E19 * $E19),0, '6.1'!Q19/'6.1'!$E19 * $E19 )</f>
        <v>0</v>
      </c>
      <c r="T19" s="170">
        <f ca="1">IF( ISERROR( '6.1'!R19/'6.1'!$E19 * $E19),0, '6.1'!R19/'6.1'!$E19 * $E19 )</f>
        <v>0</v>
      </c>
      <c r="U19" s="170">
        <f ca="1">IF( ISERROR( '6.1'!S19/'6.1'!$E19 * $E19),0, '6.1'!S19/'6.1'!$E19 * $E19 )</f>
        <v>0</v>
      </c>
      <c r="V19" s="170">
        <f ca="1">IF( ISERROR( '6.1'!T19/'6.1'!$E19 * $E19),0, '6.1'!T19/'6.1'!$E19 * $E19 )</f>
        <v>0</v>
      </c>
      <c r="W19" s="170">
        <f ca="1">IF( ISERROR( '6.1'!U19/'6.1'!$E19 * $E19),0, '6.1'!U19/'6.1'!$E19 * $E19 )</f>
        <v>0</v>
      </c>
      <c r="X19" s="170">
        <f ca="1">IF( ISERROR( '6.1'!V19/'6.1'!$E19 * $E19),0, '6.1'!V19/'6.1'!$E19 * $E19 )</f>
        <v>0</v>
      </c>
      <c r="Y19" s="170">
        <f ca="1">IF( ISERROR( '6.1'!W19/'6.1'!$E19 * $E19),0, '6.1'!W19/'6.1'!$E19 * $E19 )</f>
        <v>0</v>
      </c>
      <c r="Z19" s="170">
        <f ca="1">IF( ISERROR( '6.1'!X19/'6.1'!$E19 * $E19),0, '6.1'!X19/'6.1'!$E19 * $E19 )</f>
        <v>0</v>
      </c>
      <c r="AA19" s="170">
        <f ca="1">IF( ISERROR( '6.1'!Y19/'6.1'!$E19 * $E19),0, '6.1'!Y19/'6.1'!$E19 * $E19 )</f>
        <v>0</v>
      </c>
      <c r="AB19" s="170">
        <f ca="1">IF( ISERROR( '6.1'!Z19/'6.1'!$E19 * $E19),0, '6.1'!Z19/'6.1'!$E19 * $E19 )</f>
        <v>0</v>
      </c>
      <c r="AC19" s="170">
        <f ca="1">IF( ISERROR( '6.1'!AA19/'6.1'!$E19 * $E19),0, '6.1'!AA19/'6.1'!$E19 * $E19 )</f>
        <v>0</v>
      </c>
      <c r="AD19" s="170">
        <f ca="1">IF( ISERROR( '6.1'!AB19/'6.1'!$E19 * $E19),0, '6.1'!AB19/'6.1'!$E19 * $E19 )</f>
        <v>0</v>
      </c>
      <c r="AE19" s="170">
        <f ca="1">IF( ISERROR( '6.1'!AC19/'6.1'!$E19 * $E19),0, '6.1'!AC19/'6.1'!$E19 * $E19 )</f>
        <v>0</v>
      </c>
      <c r="AF19" s="170">
        <f ca="1">IF( ISERROR( '6.1'!AD19/'6.1'!$E19 * $E19),0, '6.1'!AD19/'6.1'!$E19 * $E19 )</f>
        <v>0</v>
      </c>
      <c r="AG19" s="170">
        <f ca="1">IF( ISERROR( '6.1'!AE19/'6.1'!$E19 * $E19),0, '6.1'!AE19/'6.1'!$E19 * $E19 )</f>
        <v>0</v>
      </c>
      <c r="AH19" s="170">
        <f ca="1">IF( ISERROR( '6.1'!AF19/'6.1'!$E19 * $E19),0, '6.1'!AF19/'6.1'!$E19 * $E19 )</f>
        <v>0</v>
      </c>
      <c r="AI19" s="170">
        <f ca="1">IF( ISERROR( '6.1'!AG19/'6.1'!$E19 * $E19),0, '6.1'!AG19/'6.1'!$E19 * $E19 )</f>
        <v>0</v>
      </c>
      <c r="AJ19" s="170">
        <f ca="1">IF( ISERROR( '6.1'!AH19/'6.1'!$E19 * $E19),0, '6.1'!AH19/'6.1'!$E19 * $E19 )</f>
        <v>0</v>
      </c>
      <c r="AK19" s="170">
        <f ca="1">IF( ISERROR( '6.1'!AI19/'6.1'!$E19 * $E19),0, '6.1'!AI19/'6.1'!$E19 * $E19 )</f>
        <v>0</v>
      </c>
      <c r="AL19" s="170">
        <f ca="1">IF( ISERROR( '6.1'!AJ19/'6.1'!$E19 * $E19),0, '6.1'!AJ19/'6.1'!$E19 * $E19 )</f>
        <v>0</v>
      </c>
    </row>
    <row r="20" spans="2:38" s="3" customFormat="1" ht="12.75">
      <c r="B20" s="65" t="s">
        <v>24</v>
      </c>
      <c r="C20" s="484" t="str">
        <f>IF(Kalba="EN",Data2!C45,Data2!B45)</f>
        <v>Finansinės ir investicinės veiklos bei kitos pajamos</v>
      </c>
      <c r="D20" s="170">
        <f ca="1">'6.1'!E20</f>
        <v>0</v>
      </c>
      <c r="E20" s="170">
        <f t="shared" ca="1" si="4"/>
        <v>0</v>
      </c>
      <c r="F20" s="170">
        <f ca="1">H20+NPV(FDN,I20:INDEX(I20:AL20,PAL))</f>
        <v>0</v>
      </c>
      <c r="G20" s="170">
        <f ca="1">SUMIF($H$5:$AL$5,"&lt;="&amp;PAL,$H20:$AL20)</f>
        <v>0</v>
      </c>
      <c r="H20" s="170">
        <f ca="1">IF( ISERROR( '6.1'!F20/'6.1'!$E20 * $E20),0, '6.1'!F20/'6.1'!$E20 * $E20 )</f>
        <v>0</v>
      </c>
      <c r="I20" s="170">
        <f ca="1">IF( ISERROR( '6.1'!G20/'6.1'!$E20 * $E20),0, '6.1'!G20/'6.1'!$E20 * $E20 )</f>
        <v>0</v>
      </c>
      <c r="J20" s="170">
        <f ca="1">IF( ISERROR( '6.1'!H20/'6.1'!$E20 * $E20),0, '6.1'!H20/'6.1'!$E20 * $E20 )</f>
        <v>0</v>
      </c>
      <c r="K20" s="170">
        <f ca="1">IF( ISERROR( '6.1'!I20/'6.1'!$E20 * $E20),0, '6.1'!I20/'6.1'!$E20 * $E20 )</f>
        <v>0</v>
      </c>
      <c r="L20" s="170">
        <f ca="1">IF( ISERROR( '6.1'!J20/'6.1'!$E20 * $E20),0, '6.1'!J20/'6.1'!$E20 * $E20 )</f>
        <v>0</v>
      </c>
      <c r="M20" s="170">
        <f ca="1">IF( ISERROR( '6.1'!K20/'6.1'!$E20 * $E20),0, '6.1'!K20/'6.1'!$E20 * $E20 )</f>
        <v>0</v>
      </c>
      <c r="N20" s="170">
        <f ca="1">IF( ISERROR( '6.1'!L20/'6.1'!$E20 * $E20),0, '6.1'!L20/'6.1'!$E20 * $E20 )</f>
        <v>0</v>
      </c>
      <c r="O20" s="170">
        <f ca="1">IF( ISERROR( '6.1'!M20/'6.1'!$E20 * $E20),0, '6.1'!M20/'6.1'!$E20 * $E20 )</f>
        <v>0</v>
      </c>
      <c r="P20" s="170">
        <f ca="1">IF( ISERROR( '6.1'!N20/'6.1'!$E20 * $E20),0, '6.1'!N20/'6.1'!$E20 * $E20 )</f>
        <v>0</v>
      </c>
      <c r="Q20" s="170">
        <f ca="1">IF( ISERROR( '6.1'!O20/'6.1'!$E20 * $E20),0, '6.1'!O20/'6.1'!$E20 * $E20 )</f>
        <v>0</v>
      </c>
      <c r="R20" s="170">
        <f ca="1">IF( ISERROR( '6.1'!P20/'6.1'!$E20 * $E20),0, '6.1'!P20/'6.1'!$E20 * $E20 )</f>
        <v>0</v>
      </c>
      <c r="S20" s="170">
        <f ca="1">IF( ISERROR( '6.1'!Q20/'6.1'!$E20 * $E20),0, '6.1'!Q20/'6.1'!$E20 * $E20 )</f>
        <v>0</v>
      </c>
      <c r="T20" s="170">
        <f ca="1">IF( ISERROR( '6.1'!R20/'6.1'!$E20 * $E20),0, '6.1'!R20/'6.1'!$E20 * $E20 )</f>
        <v>0</v>
      </c>
      <c r="U20" s="170">
        <f ca="1">IF( ISERROR( '6.1'!S20/'6.1'!$E20 * $E20),0, '6.1'!S20/'6.1'!$E20 * $E20 )</f>
        <v>0</v>
      </c>
      <c r="V20" s="170">
        <f ca="1">IF( ISERROR( '6.1'!T20/'6.1'!$E20 * $E20),0, '6.1'!T20/'6.1'!$E20 * $E20 )</f>
        <v>0</v>
      </c>
      <c r="W20" s="170">
        <f ca="1">IF( ISERROR( '6.1'!U20/'6.1'!$E20 * $E20),0, '6.1'!U20/'6.1'!$E20 * $E20 )</f>
        <v>0</v>
      </c>
      <c r="X20" s="170">
        <f ca="1">IF( ISERROR( '6.1'!V20/'6.1'!$E20 * $E20),0, '6.1'!V20/'6.1'!$E20 * $E20 )</f>
        <v>0</v>
      </c>
      <c r="Y20" s="170">
        <f ca="1">IF( ISERROR( '6.1'!W20/'6.1'!$E20 * $E20),0, '6.1'!W20/'6.1'!$E20 * $E20 )</f>
        <v>0</v>
      </c>
      <c r="Z20" s="170">
        <f ca="1">IF( ISERROR( '6.1'!X20/'6.1'!$E20 * $E20),0, '6.1'!X20/'6.1'!$E20 * $E20 )</f>
        <v>0</v>
      </c>
      <c r="AA20" s="170">
        <f ca="1">IF( ISERROR( '6.1'!Y20/'6.1'!$E20 * $E20),0, '6.1'!Y20/'6.1'!$E20 * $E20 )</f>
        <v>0</v>
      </c>
      <c r="AB20" s="170">
        <f ca="1">IF( ISERROR( '6.1'!Z20/'6.1'!$E20 * $E20),0, '6.1'!Z20/'6.1'!$E20 * $E20 )</f>
        <v>0</v>
      </c>
      <c r="AC20" s="170">
        <f ca="1">IF( ISERROR( '6.1'!AA20/'6.1'!$E20 * $E20),0, '6.1'!AA20/'6.1'!$E20 * $E20 )</f>
        <v>0</v>
      </c>
      <c r="AD20" s="170">
        <f ca="1">IF( ISERROR( '6.1'!AB20/'6.1'!$E20 * $E20),0, '6.1'!AB20/'6.1'!$E20 * $E20 )</f>
        <v>0</v>
      </c>
      <c r="AE20" s="170">
        <f ca="1">IF( ISERROR( '6.1'!AC20/'6.1'!$E20 * $E20),0, '6.1'!AC20/'6.1'!$E20 * $E20 )</f>
        <v>0</v>
      </c>
      <c r="AF20" s="170">
        <f ca="1">IF( ISERROR( '6.1'!AD20/'6.1'!$E20 * $E20),0, '6.1'!AD20/'6.1'!$E20 * $E20 )</f>
        <v>0</v>
      </c>
      <c r="AG20" s="170">
        <f ca="1">IF( ISERROR( '6.1'!AE20/'6.1'!$E20 * $E20),0, '6.1'!AE20/'6.1'!$E20 * $E20 )</f>
        <v>0</v>
      </c>
      <c r="AH20" s="170">
        <f ca="1">IF( ISERROR( '6.1'!AF20/'6.1'!$E20 * $E20),0, '6.1'!AF20/'6.1'!$E20 * $E20 )</f>
        <v>0</v>
      </c>
      <c r="AI20" s="170">
        <f ca="1">IF( ISERROR( '6.1'!AG20/'6.1'!$E20 * $E20),0, '6.1'!AG20/'6.1'!$E20 * $E20 )</f>
        <v>0</v>
      </c>
      <c r="AJ20" s="170">
        <f ca="1">IF( ISERROR( '6.1'!AH20/'6.1'!$E20 * $E20),0, '6.1'!AH20/'6.1'!$E20 * $E20 )</f>
        <v>0</v>
      </c>
      <c r="AK20" s="170">
        <f ca="1">IF( ISERROR( '6.1'!AI20/'6.1'!$E20 * $E20),0, '6.1'!AI20/'6.1'!$E20 * $E20 )</f>
        <v>0</v>
      </c>
      <c r="AL20" s="170">
        <f ca="1">IF( ISERROR( '6.1'!AJ20/'6.1'!$E20 * $E20),0, '6.1'!AJ20/'6.1'!$E20 * $E20 )</f>
        <v>0</v>
      </c>
    </row>
    <row r="21" spans="2:38" s="62" customFormat="1" ht="12.75">
      <c r="B21" s="5" t="s">
        <v>25</v>
      </c>
      <c r="C21" s="483" t="str">
        <f>IF(Kalba="EN",Data2!C46,Data2!B46)</f>
        <v>Veiklos ir finansinės išlaidos, iš viso</v>
      </c>
      <c r="D21" s="171">
        <f ca="1">'6.1'!E21</f>
        <v>0</v>
      </c>
      <c r="E21" s="171">
        <f ca="1">ROUND(SUM(E22,E29),0)</f>
        <v>0</v>
      </c>
      <c r="F21" s="171">
        <f ca="1">ROUND(SUM(F22,F29),0)</f>
        <v>0</v>
      </c>
      <c r="G21" s="171">
        <f ca="1">ROUND(SUM(G22,G29),0)</f>
        <v>0</v>
      </c>
      <c r="H21" s="171">
        <f ca="1">ROUND(SUM(H22,H29),0)</f>
        <v>0</v>
      </c>
      <c r="I21" s="171">
        <f t="shared" ref="I21:AL21" ca="1" si="5">ROUND(SUM(I22,I29),0)</f>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K21" s="171">
        <f t="shared" ca="1" si="5"/>
        <v>0</v>
      </c>
      <c r="AL21" s="171">
        <f t="shared" ca="1" si="5"/>
        <v>0</v>
      </c>
    </row>
    <row r="22" spans="2:38" s="62" customFormat="1" ht="12.75">
      <c r="B22" s="67" t="s">
        <v>304</v>
      </c>
      <c r="C22" s="483" t="str">
        <f>IF(Kalba="EN",Data2!C47,Data2!B47)</f>
        <v>Veiklos išlaidos</v>
      </c>
      <c r="D22" s="171">
        <f ca="1">'6.1'!E22</f>
        <v>0</v>
      </c>
      <c r="E22" s="171">
        <f ca="1">ROUND(SUM(E23:E28),0)</f>
        <v>0</v>
      </c>
      <c r="F22" s="171">
        <f ca="1">ROUND(SUM(F23:F28),0)</f>
        <v>0</v>
      </c>
      <c r="G22" s="171">
        <f ca="1">ROUND(SUM(G23:G28),0)</f>
        <v>0</v>
      </c>
      <c r="H22" s="171">
        <f ca="1">ROUND(SUM(H23:H28),0)</f>
        <v>0</v>
      </c>
      <c r="I22" s="171">
        <f t="shared" ref="I22:AL22" ca="1" si="6">ROUND(SUM(I23:I28),0)</f>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K22" s="171">
        <f t="shared" ca="1" si="6"/>
        <v>0</v>
      </c>
      <c r="AL22" s="171">
        <f t="shared" ca="1" si="6"/>
        <v>0</v>
      </c>
    </row>
    <row r="23" spans="2:38" s="3" customFormat="1" ht="12.75">
      <c r="B23" s="65" t="s">
        <v>305</v>
      </c>
      <c r="C23" s="484" t="str">
        <f>IF(Kalba="EN",Data2!C48,Data2!B48)</f>
        <v>Žaliavos</v>
      </c>
      <c r="D23" s="170">
        <f ca="1">'6.1'!E23</f>
        <v>0</v>
      </c>
      <c r="E23" s="170">
        <f ca="1">(ABS(D23)*200%-SQRT((1-70%)*ABS(D23)*(200%-50%)*ABS(D23)*(200%-1)))-ABS(D23)</f>
        <v>0</v>
      </c>
      <c r="F23" s="170">
        <f ca="1">H23+NPV(FDN,I23:INDEX(I23:AL23,PAL))</f>
        <v>0</v>
      </c>
      <c r="G23" s="170">
        <f t="shared" ref="G23:G29" ca="1" si="7">SUMIF($H$5:$AL$5,"&lt;="&amp;PAL,$H23:$AL23)</f>
        <v>0</v>
      </c>
      <c r="H23" s="170">
        <f ca="1">IF( ISERROR( '6.1'!F23/'6.1'!$E23 * $E23),0, '6.1'!F23/'6.1'!$E23 * $E23 )</f>
        <v>0</v>
      </c>
      <c r="I23" s="170">
        <f ca="1">IF( ISERROR( '6.1'!G23/'6.1'!$E23 * $E23),0, '6.1'!G23/'6.1'!$E23 * $E23 )</f>
        <v>0</v>
      </c>
      <c r="J23" s="170">
        <f ca="1">IF( ISERROR( '6.1'!H23/'6.1'!$E23 * $E23),0, '6.1'!H23/'6.1'!$E23 * $E23 )</f>
        <v>0</v>
      </c>
      <c r="K23" s="170">
        <f ca="1">IF( ISERROR( '6.1'!I23/'6.1'!$E23 * $E23),0, '6.1'!I23/'6.1'!$E23 * $E23 )</f>
        <v>0</v>
      </c>
      <c r="L23" s="170">
        <f ca="1">IF( ISERROR( '6.1'!J23/'6.1'!$E23 * $E23),0, '6.1'!J23/'6.1'!$E23 * $E23 )</f>
        <v>0</v>
      </c>
      <c r="M23" s="170">
        <f ca="1">IF( ISERROR( '6.1'!K23/'6.1'!$E23 * $E23),0, '6.1'!K23/'6.1'!$E23 * $E23 )</f>
        <v>0</v>
      </c>
      <c r="N23" s="170">
        <f ca="1">IF( ISERROR( '6.1'!L23/'6.1'!$E23 * $E23),0, '6.1'!L23/'6.1'!$E23 * $E23 )</f>
        <v>0</v>
      </c>
      <c r="O23" s="170">
        <f ca="1">IF( ISERROR( '6.1'!M23/'6.1'!$E23 * $E23),0, '6.1'!M23/'6.1'!$E23 * $E23 )</f>
        <v>0</v>
      </c>
      <c r="P23" s="170">
        <f ca="1">IF( ISERROR( '6.1'!N23/'6.1'!$E23 * $E23),0, '6.1'!N23/'6.1'!$E23 * $E23 )</f>
        <v>0</v>
      </c>
      <c r="Q23" s="170">
        <f ca="1">IF( ISERROR( '6.1'!O23/'6.1'!$E23 * $E23),0, '6.1'!O23/'6.1'!$E23 * $E23 )</f>
        <v>0</v>
      </c>
      <c r="R23" s="170">
        <f ca="1">IF( ISERROR( '6.1'!P23/'6.1'!$E23 * $E23),0, '6.1'!P23/'6.1'!$E23 * $E23 )</f>
        <v>0</v>
      </c>
      <c r="S23" s="170">
        <f ca="1">IF( ISERROR( '6.1'!Q23/'6.1'!$E23 * $E23),0, '6.1'!Q23/'6.1'!$E23 * $E23 )</f>
        <v>0</v>
      </c>
      <c r="T23" s="170">
        <f ca="1">IF( ISERROR( '6.1'!R23/'6.1'!$E23 * $E23),0, '6.1'!R23/'6.1'!$E23 * $E23 )</f>
        <v>0</v>
      </c>
      <c r="U23" s="170">
        <f ca="1">IF( ISERROR( '6.1'!S23/'6.1'!$E23 * $E23),0, '6.1'!S23/'6.1'!$E23 * $E23 )</f>
        <v>0</v>
      </c>
      <c r="V23" s="170">
        <f ca="1">IF( ISERROR( '6.1'!T23/'6.1'!$E23 * $E23),0, '6.1'!T23/'6.1'!$E23 * $E23 )</f>
        <v>0</v>
      </c>
      <c r="W23" s="170">
        <f ca="1">IF( ISERROR( '6.1'!U23/'6.1'!$E23 * $E23),0, '6.1'!U23/'6.1'!$E23 * $E23 )</f>
        <v>0</v>
      </c>
      <c r="X23" s="170">
        <f ca="1">IF( ISERROR( '6.1'!V23/'6.1'!$E23 * $E23),0, '6.1'!V23/'6.1'!$E23 * $E23 )</f>
        <v>0</v>
      </c>
      <c r="Y23" s="170">
        <f ca="1">IF( ISERROR( '6.1'!W23/'6.1'!$E23 * $E23),0, '6.1'!W23/'6.1'!$E23 * $E23 )</f>
        <v>0</v>
      </c>
      <c r="Z23" s="170">
        <f ca="1">IF( ISERROR( '6.1'!X23/'6.1'!$E23 * $E23),0, '6.1'!X23/'6.1'!$E23 * $E23 )</f>
        <v>0</v>
      </c>
      <c r="AA23" s="170">
        <f ca="1">IF( ISERROR( '6.1'!Y23/'6.1'!$E23 * $E23),0, '6.1'!Y23/'6.1'!$E23 * $E23 )</f>
        <v>0</v>
      </c>
      <c r="AB23" s="170">
        <f ca="1">IF( ISERROR( '6.1'!Z23/'6.1'!$E23 * $E23),0, '6.1'!Z23/'6.1'!$E23 * $E23 )</f>
        <v>0</v>
      </c>
      <c r="AC23" s="170">
        <f ca="1">IF( ISERROR( '6.1'!AA23/'6.1'!$E23 * $E23),0, '6.1'!AA23/'6.1'!$E23 * $E23 )</f>
        <v>0</v>
      </c>
      <c r="AD23" s="170">
        <f ca="1">IF( ISERROR( '6.1'!AB23/'6.1'!$E23 * $E23),0, '6.1'!AB23/'6.1'!$E23 * $E23 )</f>
        <v>0</v>
      </c>
      <c r="AE23" s="170">
        <f ca="1">IF( ISERROR( '6.1'!AC23/'6.1'!$E23 * $E23),0, '6.1'!AC23/'6.1'!$E23 * $E23 )</f>
        <v>0</v>
      </c>
      <c r="AF23" s="170">
        <f ca="1">IF( ISERROR( '6.1'!AD23/'6.1'!$E23 * $E23),0, '6.1'!AD23/'6.1'!$E23 * $E23 )</f>
        <v>0</v>
      </c>
      <c r="AG23" s="170">
        <f ca="1">IF( ISERROR( '6.1'!AE23/'6.1'!$E23 * $E23),0, '6.1'!AE23/'6.1'!$E23 * $E23 )</f>
        <v>0</v>
      </c>
      <c r="AH23" s="170">
        <f ca="1">IF( ISERROR( '6.1'!AF23/'6.1'!$E23 * $E23),0, '6.1'!AF23/'6.1'!$E23 * $E23 )</f>
        <v>0</v>
      </c>
      <c r="AI23" s="170">
        <f ca="1">IF( ISERROR( '6.1'!AG23/'6.1'!$E23 * $E23),0, '6.1'!AG23/'6.1'!$E23 * $E23 )</f>
        <v>0</v>
      </c>
      <c r="AJ23" s="170">
        <f ca="1">IF( ISERROR( '6.1'!AH23/'6.1'!$E23 * $E23),0, '6.1'!AH23/'6.1'!$E23 * $E23 )</f>
        <v>0</v>
      </c>
      <c r="AK23" s="170">
        <f ca="1">IF( ISERROR( '6.1'!AI23/'6.1'!$E23 * $E23),0, '6.1'!AI23/'6.1'!$E23 * $E23 )</f>
        <v>0</v>
      </c>
      <c r="AL23" s="170">
        <f ca="1">IF( ISERROR( '6.1'!AJ23/'6.1'!$E23 * $E23),0, '6.1'!AJ23/'6.1'!$E23 * $E23 )</f>
        <v>0</v>
      </c>
    </row>
    <row r="24" spans="2:38" s="3" customFormat="1" ht="12.75">
      <c r="B24" s="65" t="s">
        <v>306</v>
      </c>
      <c r="C24" s="484" t="str">
        <f>IF(Kalba="EN",Data2!C49,Data2!B49)</f>
        <v>Darbo užmokesčio išlaidos</v>
      </c>
      <c r="D24" s="170">
        <f ca="1">'6.1'!E24</f>
        <v>0</v>
      </c>
      <c r="E24" s="170">
        <f t="shared" ref="E24:E29" ca="1" si="8">(ABS(D24)*200%-SQRT((1-70%)*ABS(D24)*(200%-50%)*ABS(D24)*(200%-1)))-ABS(D24)</f>
        <v>0</v>
      </c>
      <c r="F24" s="170">
        <f ca="1">H24+NPV(FDN,I24:INDEX(I24:AL24,PAL))</f>
        <v>0</v>
      </c>
      <c r="G24" s="170">
        <f t="shared" ca="1" si="7"/>
        <v>0</v>
      </c>
      <c r="H24" s="170">
        <f ca="1">IF( ISERROR( '6.1'!F24/'6.1'!$E24 * $E24),0, '6.1'!F24/'6.1'!$E24 * $E24 )</f>
        <v>0</v>
      </c>
      <c r="I24" s="170">
        <f ca="1">IF( ISERROR( '6.1'!G24/'6.1'!$E24 * $E24),0, '6.1'!G24/'6.1'!$E24 * $E24 )</f>
        <v>0</v>
      </c>
      <c r="J24" s="170">
        <f ca="1">IF( ISERROR( '6.1'!H24/'6.1'!$E24 * $E24),0, '6.1'!H24/'6.1'!$E24 * $E24 )</f>
        <v>0</v>
      </c>
      <c r="K24" s="170">
        <f ca="1">IF( ISERROR( '6.1'!I24/'6.1'!$E24 * $E24),0, '6.1'!I24/'6.1'!$E24 * $E24 )</f>
        <v>0</v>
      </c>
      <c r="L24" s="170">
        <f ca="1">IF( ISERROR( '6.1'!J24/'6.1'!$E24 * $E24),0, '6.1'!J24/'6.1'!$E24 * $E24 )</f>
        <v>0</v>
      </c>
      <c r="M24" s="170">
        <f ca="1">IF( ISERROR( '6.1'!K24/'6.1'!$E24 * $E24),0, '6.1'!K24/'6.1'!$E24 * $E24 )</f>
        <v>0</v>
      </c>
      <c r="N24" s="170">
        <f ca="1">IF( ISERROR( '6.1'!L24/'6.1'!$E24 * $E24),0, '6.1'!L24/'6.1'!$E24 * $E24 )</f>
        <v>0</v>
      </c>
      <c r="O24" s="170">
        <f ca="1">IF( ISERROR( '6.1'!M24/'6.1'!$E24 * $E24),0, '6.1'!M24/'6.1'!$E24 * $E24 )</f>
        <v>0</v>
      </c>
      <c r="P24" s="170">
        <f ca="1">IF( ISERROR( '6.1'!N24/'6.1'!$E24 * $E24),0, '6.1'!N24/'6.1'!$E24 * $E24 )</f>
        <v>0</v>
      </c>
      <c r="Q24" s="170">
        <f ca="1">IF( ISERROR( '6.1'!O24/'6.1'!$E24 * $E24),0, '6.1'!O24/'6.1'!$E24 * $E24 )</f>
        <v>0</v>
      </c>
      <c r="R24" s="170">
        <f ca="1">IF( ISERROR( '6.1'!P24/'6.1'!$E24 * $E24),0, '6.1'!P24/'6.1'!$E24 * $E24 )</f>
        <v>0</v>
      </c>
      <c r="S24" s="170">
        <f ca="1">IF( ISERROR( '6.1'!Q24/'6.1'!$E24 * $E24),0, '6.1'!Q24/'6.1'!$E24 * $E24 )</f>
        <v>0</v>
      </c>
      <c r="T24" s="170">
        <f ca="1">IF( ISERROR( '6.1'!R24/'6.1'!$E24 * $E24),0, '6.1'!R24/'6.1'!$E24 * $E24 )</f>
        <v>0</v>
      </c>
      <c r="U24" s="170">
        <f ca="1">IF( ISERROR( '6.1'!S24/'6.1'!$E24 * $E24),0, '6.1'!S24/'6.1'!$E24 * $E24 )</f>
        <v>0</v>
      </c>
      <c r="V24" s="170">
        <f ca="1">IF( ISERROR( '6.1'!T24/'6.1'!$E24 * $E24),0, '6.1'!T24/'6.1'!$E24 * $E24 )</f>
        <v>0</v>
      </c>
      <c r="W24" s="170">
        <f ca="1">IF( ISERROR( '6.1'!U24/'6.1'!$E24 * $E24),0, '6.1'!U24/'6.1'!$E24 * $E24 )</f>
        <v>0</v>
      </c>
      <c r="X24" s="170">
        <f ca="1">IF( ISERROR( '6.1'!V24/'6.1'!$E24 * $E24),0, '6.1'!V24/'6.1'!$E24 * $E24 )</f>
        <v>0</v>
      </c>
      <c r="Y24" s="170">
        <f ca="1">IF( ISERROR( '6.1'!W24/'6.1'!$E24 * $E24),0, '6.1'!W24/'6.1'!$E24 * $E24 )</f>
        <v>0</v>
      </c>
      <c r="Z24" s="170">
        <f ca="1">IF( ISERROR( '6.1'!X24/'6.1'!$E24 * $E24),0, '6.1'!X24/'6.1'!$E24 * $E24 )</f>
        <v>0</v>
      </c>
      <c r="AA24" s="170">
        <f ca="1">IF( ISERROR( '6.1'!Y24/'6.1'!$E24 * $E24),0, '6.1'!Y24/'6.1'!$E24 * $E24 )</f>
        <v>0</v>
      </c>
      <c r="AB24" s="170">
        <f ca="1">IF( ISERROR( '6.1'!Z24/'6.1'!$E24 * $E24),0, '6.1'!Z24/'6.1'!$E24 * $E24 )</f>
        <v>0</v>
      </c>
      <c r="AC24" s="170">
        <f ca="1">IF( ISERROR( '6.1'!AA24/'6.1'!$E24 * $E24),0, '6.1'!AA24/'6.1'!$E24 * $E24 )</f>
        <v>0</v>
      </c>
      <c r="AD24" s="170">
        <f ca="1">IF( ISERROR( '6.1'!AB24/'6.1'!$E24 * $E24),0, '6.1'!AB24/'6.1'!$E24 * $E24 )</f>
        <v>0</v>
      </c>
      <c r="AE24" s="170">
        <f ca="1">IF( ISERROR( '6.1'!AC24/'6.1'!$E24 * $E24),0, '6.1'!AC24/'6.1'!$E24 * $E24 )</f>
        <v>0</v>
      </c>
      <c r="AF24" s="170">
        <f ca="1">IF( ISERROR( '6.1'!AD24/'6.1'!$E24 * $E24),0, '6.1'!AD24/'6.1'!$E24 * $E24 )</f>
        <v>0</v>
      </c>
      <c r="AG24" s="170">
        <f ca="1">IF( ISERROR( '6.1'!AE24/'6.1'!$E24 * $E24),0, '6.1'!AE24/'6.1'!$E24 * $E24 )</f>
        <v>0</v>
      </c>
      <c r="AH24" s="170">
        <f ca="1">IF( ISERROR( '6.1'!AF24/'6.1'!$E24 * $E24),0, '6.1'!AF24/'6.1'!$E24 * $E24 )</f>
        <v>0</v>
      </c>
      <c r="AI24" s="170">
        <f ca="1">IF( ISERROR( '6.1'!AG24/'6.1'!$E24 * $E24),0, '6.1'!AG24/'6.1'!$E24 * $E24 )</f>
        <v>0</v>
      </c>
      <c r="AJ24" s="170">
        <f ca="1">IF( ISERROR( '6.1'!AH24/'6.1'!$E24 * $E24),0, '6.1'!AH24/'6.1'!$E24 * $E24 )</f>
        <v>0</v>
      </c>
      <c r="AK24" s="170">
        <f ca="1">IF( ISERROR( '6.1'!AI24/'6.1'!$E24 * $E24),0, '6.1'!AI24/'6.1'!$E24 * $E24 )</f>
        <v>0</v>
      </c>
      <c r="AL24" s="170">
        <f ca="1">IF( ISERROR( '6.1'!AJ24/'6.1'!$E24 * $E24),0, '6.1'!AJ24/'6.1'!$E24 * $E24 )</f>
        <v>0</v>
      </c>
    </row>
    <row r="25" spans="2:38" s="3" customFormat="1" ht="12.75">
      <c r="B25" s="65" t="s">
        <v>307</v>
      </c>
      <c r="C25" s="484" t="str">
        <f>IF(Kalba="EN",Data2!C50,Data2!B50)</f>
        <v>Elektros energijos išlaidos</v>
      </c>
      <c r="D25" s="170">
        <f ca="1">'6.1'!E25</f>
        <v>0</v>
      </c>
      <c r="E25" s="170">
        <f t="shared" ca="1" si="8"/>
        <v>0</v>
      </c>
      <c r="F25" s="170">
        <f ca="1">H25+NPV(FDN,I25:INDEX(I25:AL25,PAL))</f>
        <v>0</v>
      </c>
      <c r="G25" s="170">
        <f t="shared" ca="1" si="7"/>
        <v>0</v>
      </c>
      <c r="H25" s="170">
        <f ca="1">IF( ISERROR( '6.1'!F25/'6.1'!$E25 * $E25),0, '6.1'!F25/'6.1'!$E25 * $E25 )</f>
        <v>0</v>
      </c>
      <c r="I25" s="170">
        <f ca="1">IF( ISERROR( '6.1'!G25/'6.1'!$E25 * $E25),0, '6.1'!G25/'6.1'!$E25 * $E25 )</f>
        <v>0</v>
      </c>
      <c r="J25" s="170">
        <f ca="1">IF( ISERROR( '6.1'!H25/'6.1'!$E25 * $E25),0, '6.1'!H25/'6.1'!$E25 * $E25 )</f>
        <v>0</v>
      </c>
      <c r="K25" s="170">
        <f ca="1">IF( ISERROR( '6.1'!I25/'6.1'!$E25 * $E25),0, '6.1'!I25/'6.1'!$E25 * $E25 )</f>
        <v>0</v>
      </c>
      <c r="L25" s="170">
        <f ca="1">IF( ISERROR( '6.1'!J25/'6.1'!$E25 * $E25),0, '6.1'!J25/'6.1'!$E25 * $E25 )</f>
        <v>0</v>
      </c>
      <c r="M25" s="170">
        <f ca="1">IF( ISERROR( '6.1'!K25/'6.1'!$E25 * $E25),0, '6.1'!K25/'6.1'!$E25 * $E25 )</f>
        <v>0</v>
      </c>
      <c r="N25" s="170">
        <f ca="1">IF( ISERROR( '6.1'!L25/'6.1'!$E25 * $E25),0, '6.1'!L25/'6.1'!$E25 * $E25 )</f>
        <v>0</v>
      </c>
      <c r="O25" s="170">
        <f ca="1">IF( ISERROR( '6.1'!M25/'6.1'!$E25 * $E25),0, '6.1'!M25/'6.1'!$E25 * $E25 )</f>
        <v>0</v>
      </c>
      <c r="P25" s="170">
        <f ca="1">IF( ISERROR( '6.1'!N25/'6.1'!$E25 * $E25),0, '6.1'!N25/'6.1'!$E25 * $E25 )</f>
        <v>0</v>
      </c>
      <c r="Q25" s="170">
        <f ca="1">IF( ISERROR( '6.1'!O25/'6.1'!$E25 * $E25),0, '6.1'!O25/'6.1'!$E25 * $E25 )</f>
        <v>0</v>
      </c>
      <c r="R25" s="170">
        <f ca="1">IF( ISERROR( '6.1'!P25/'6.1'!$E25 * $E25),0, '6.1'!P25/'6.1'!$E25 * $E25 )</f>
        <v>0</v>
      </c>
      <c r="S25" s="170">
        <f ca="1">IF( ISERROR( '6.1'!Q25/'6.1'!$E25 * $E25),0, '6.1'!Q25/'6.1'!$E25 * $E25 )</f>
        <v>0</v>
      </c>
      <c r="T25" s="170">
        <f ca="1">IF( ISERROR( '6.1'!R25/'6.1'!$E25 * $E25),0, '6.1'!R25/'6.1'!$E25 * $E25 )</f>
        <v>0</v>
      </c>
      <c r="U25" s="170">
        <f ca="1">IF( ISERROR( '6.1'!S25/'6.1'!$E25 * $E25),0, '6.1'!S25/'6.1'!$E25 * $E25 )</f>
        <v>0</v>
      </c>
      <c r="V25" s="170">
        <f ca="1">IF( ISERROR( '6.1'!T25/'6.1'!$E25 * $E25),0, '6.1'!T25/'6.1'!$E25 * $E25 )</f>
        <v>0</v>
      </c>
      <c r="W25" s="170">
        <f ca="1">IF( ISERROR( '6.1'!U25/'6.1'!$E25 * $E25),0, '6.1'!U25/'6.1'!$E25 * $E25 )</f>
        <v>0</v>
      </c>
      <c r="X25" s="170">
        <f ca="1">IF( ISERROR( '6.1'!V25/'6.1'!$E25 * $E25),0, '6.1'!V25/'6.1'!$E25 * $E25 )</f>
        <v>0</v>
      </c>
      <c r="Y25" s="170">
        <f ca="1">IF( ISERROR( '6.1'!W25/'6.1'!$E25 * $E25),0, '6.1'!W25/'6.1'!$E25 * $E25 )</f>
        <v>0</v>
      </c>
      <c r="Z25" s="170">
        <f ca="1">IF( ISERROR( '6.1'!X25/'6.1'!$E25 * $E25),0, '6.1'!X25/'6.1'!$E25 * $E25 )</f>
        <v>0</v>
      </c>
      <c r="AA25" s="170">
        <f ca="1">IF( ISERROR( '6.1'!Y25/'6.1'!$E25 * $E25),0, '6.1'!Y25/'6.1'!$E25 * $E25 )</f>
        <v>0</v>
      </c>
      <c r="AB25" s="170">
        <f ca="1">IF( ISERROR( '6.1'!Z25/'6.1'!$E25 * $E25),0, '6.1'!Z25/'6.1'!$E25 * $E25 )</f>
        <v>0</v>
      </c>
      <c r="AC25" s="170">
        <f ca="1">IF( ISERROR( '6.1'!AA25/'6.1'!$E25 * $E25),0, '6.1'!AA25/'6.1'!$E25 * $E25 )</f>
        <v>0</v>
      </c>
      <c r="AD25" s="170">
        <f ca="1">IF( ISERROR( '6.1'!AB25/'6.1'!$E25 * $E25),0, '6.1'!AB25/'6.1'!$E25 * $E25 )</f>
        <v>0</v>
      </c>
      <c r="AE25" s="170">
        <f ca="1">IF( ISERROR( '6.1'!AC25/'6.1'!$E25 * $E25),0, '6.1'!AC25/'6.1'!$E25 * $E25 )</f>
        <v>0</v>
      </c>
      <c r="AF25" s="170">
        <f ca="1">IF( ISERROR( '6.1'!AD25/'6.1'!$E25 * $E25),0, '6.1'!AD25/'6.1'!$E25 * $E25 )</f>
        <v>0</v>
      </c>
      <c r="AG25" s="170">
        <f ca="1">IF( ISERROR( '6.1'!AE25/'6.1'!$E25 * $E25),0, '6.1'!AE25/'6.1'!$E25 * $E25 )</f>
        <v>0</v>
      </c>
      <c r="AH25" s="170">
        <f ca="1">IF( ISERROR( '6.1'!AF25/'6.1'!$E25 * $E25),0, '6.1'!AF25/'6.1'!$E25 * $E25 )</f>
        <v>0</v>
      </c>
      <c r="AI25" s="170">
        <f ca="1">IF( ISERROR( '6.1'!AG25/'6.1'!$E25 * $E25),0, '6.1'!AG25/'6.1'!$E25 * $E25 )</f>
        <v>0</v>
      </c>
      <c r="AJ25" s="170">
        <f ca="1">IF( ISERROR( '6.1'!AH25/'6.1'!$E25 * $E25),0, '6.1'!AH25/'6.1'!$E25 * $E25 )</f>
        <v>0</v>
      </c>
      <c r="AK25" s="170">
        <f ca="1">IF( ISERROR( '6.1'!AI25/'6.1'!$E25 * $E25),0, '6.1'!AI25/'6.1'!$E25 * $E25 )</f>
        <v>0</v>
      </c>
      <c r="AL25" s="170">
        <f ca="1">IF( ISERROR( '6.1'!AJ25/'6.1'!$E25 * $E25),0, '6.1'!AJ25/'6.1'!$E25 * $E25 )</f>
        <v>0</v>
      </c>
    </row>
    <row r="26" spans="2:38" s="3" customFormat="1" ht="12.75">
      <c r="B26" s="65" t="s">
        <v>308</v>
      </c>
      <c r="C26" s="484" t="str">
        <f>IF(Kalba="EN",Data2!C51,Data2!B51)</f>
        <v>Šildymo (išskyrus elektrą) išlaidos</v>
      </c>
      <c r="D26" s="170">
        <f ca="1">'6.1'!E26</f>
        <v>0</v>
      </c>
      <c r="E26" s="170">
        <f t="shared" ca="1" si="8"/>
        <v>0</v>
      </c>
      <c r="F26" s="170">
        <f ca="1">H26+NPV(FDN,I26:INDEX(I26:AL26,PAL))</f>
        <v>0</v>
      </c>
      <c r="G26" s="170">
        <f t="shared" ca="1" si="7"/>
        <v>0</v>
      </c>
      <c r="H26" s="170">
        <f ca="1">IF( ISERROR( '6.1'!F26/'6.1'!$E26 * $E26),0, '6.1'!F26/'6.1'!$E26 * $E26 )</f>
        <v>0</v>
      </c>
      <c r="I26" s="170">
        <f ca="1">IF( ISERROR( '6.1'!G26/'6.1'!$E26 * $E26),0, '6.1'!G26/'6.1'!$E26 * $E26 )</f>
        <v>0</v>
      </c>
      <c r="J26" s="170">
        <f ca="1">IF( ISERROR( '6.1'!H26/'6.1'!$E26 * $E26),0, '6.1'!H26/'6.1'!$E26 * $E26 )</f>
        <v>0</v>
      </c>
      <c r="K26" s="170">
        <f ca="1">IF( ISERROR( '6.1'!I26/'6.1'!$E26 * $E26),0, '6.1'!I26/'6.1'!$E26 * $E26 )</f>
        <v>0</v>
      </c>
      <c r="L26" s="170">
        <f ca="1">IF( ISERROR( '6.1'!J26/'6.1'!$E26 * $E26),0, '6.1'!J26/'6.1'!$E26 * $E26 )</f>
        <v>0</v>
      </c>
      <c r="M26" s="170">
        <f ca="1">IF( ISERROR( '6.1'!K26/'6.1'!$E26 * $E26),0, '6.1'!K26/'6.1'!$E26 * $E26 )</f>
        <v>0</v>
      </c>
      <c r="N26" s="170">
        <f ca="1">IF( ISERROR( '6.1'!L26/'6.1'!$E26 * $E26),0, '6.1'!L26/'6.1'!$E26 * $E26 )</f>
        <v>0</v>
      </c>
      <c r="O26" s="170">
        <f ca="1">IF( ISERROR( '6.1'!M26/'6.1'!$E26 * $E26),0, '6.1'!M26/'6.1'!$E26 * $E26 )</f>
        <v>0</v>
      </c>
      <c r="P26" s="170">
        <f ca="1">IF( ISERROR( '6.1'!N26/'6.1'!$E26 * $E26),0, '6.1'!N26/'6.1'!$E26 * $E26 )</f>
        <v>0</v>
      </c>
      <c r="Q26" s="170">
        <f ca="1">IF( ISERROR( '6.1'!O26/'6.1'!$E26 * $E26),0, '6.1'!O26/'6.1'!$E26 * $E26 )</f>
        <v>0</v>
      </c>
      <c r="R26" s="170">
        <f ca="1">IF( ISERROR( '6.1'!P26/'6.1'!$E26 * $E26),0, '6.1'!P26/'6.1'!$E26 * $E26 )</f>
        <v>0</v>
      </c>
      <c r="S26" s="170">
        <f ca="1">IF( ISERROR( '6.1'!Q26/'6.1'!$E26 * $E26),0, '6.1'!Q26/'6.1'!$E26 * $E26 )</f>
        <v>0</v>
      </c>
      <c r="T26" s="170">
        <f ca="1">IF( ISERROR( '6.1'!R26/'6.1'!$E26 * $E26),0, '6.1'!R26/'6.1'!$E26 * $E26 )</f>
        <v>0</v>
      </c>
      <c r="U26" s="170">
        <f ca="1">IF( ISERROR( '6.1'!S26/'6.1'!$E26 * $E26),0, '6.1'!S26/'6.1'!$E26 * $E26 )</f>
        <v>0</v>
      </c>
      <c r="V26" s="170">
        <f ca="1">IF( ISERROR( '6.1'!T26/'6.1'!$E26 * $E26),0, '6.1'!T26/'6.1'!$E26 * $E26 )</f>
        <v>0</v>
      </c>
      <c r="W26" s="170">
        <f ca="1">IF( ISERROR( '6.1'!U26/'6.1'!$E26 * $E26),0, '6.1'!U26/'6.1'!$E26 * $E26 )</f>
        <v>0</v>
      </c>
      <c r="X26" s="170">
        <f ca="1">IF( ISERROR( '6.1'!V26/'6.1'!$E26 * $E26),0, '6.1'!V26/'6.1'!$E26 * $E26 )</f>
        <v>0</v>
      </c>
      <c r="Y26" s="170">
        <f ca="1">IF( ISERROR( '6.1'!W26/'6.1'!$E26 * $E26),0, '6.1'!W26/'6.1'!$E26 * $E26 )</f>
        <v>0</v>
      </c>
      <c r="Z26" s="170">
        <f ca="1">IF( ISERROR( '6.1'!X26/'6.1'!$E26 * $E26),0, '6.1'!X26/'6.1'!$E26 * $E26 )</f>
        <v>0</v>
      </c>
      <c r="AA26" s="170">
        <f ca="1">IF( ISERROR( '6.1'!Y26/'6.1'!$E26 * $E26),0, '6.1'!Y26/'6.1'!$E26 * $E26 )</f>
        <v>0</v>
      </c>
      <c r="AB26" s="170">
        <f ca="1">IF( ISERROR( '6.1'!Z26/'6.1'!$E26 * $E26),0, '6.1'!Z26/'6.1'!$E26 * $E26 )</f>
        <v>0</v>
      </c>
      <c r="AC26" s="170">
        <f ca="1">IF( ISERROR( '6.1'!AA26/'6.1'!$E26 * $E26),0, '6.1'!AA26/'6.1'!$E26 * $E26 )</f>
        <v>0</v>
      </c>
      <c r="AD26" s="170">
        <f ca="1">IF( ISERROR( '6.1'!AB26/'6.1'!$E26 * $E26),0, '6.1'!AB26/'6.1'!$E26 * $E26 )</f>
        <v>0</v>
      </c>
      <c r="AE26" s="170">
        <f ca="1">IF( ISERROR( '6.1'!AC26/'6.1'!$E26 * $E26),0, '6.1'!AC26/'6.1'!$E26 * $E26 )</f>
        <v>0</v>
      </c>
      <c r="AF26" s="170">
        <f ca="1">IF( ISERROR( '6.1'!AD26/'6.1'!$E26 * $E26),0, '6.1'!AD26/'6.1'!$E26 * $E26 )</f>
        <v>0</v>
      </c>
      <c r="AG26" s="170">
        <f ca="1">IF( ISERROR( '6.1'!AE26/'6.1'!$E26 * $E26),0, '6.1'!AE26/'6.1'!$E26 * $E26 )</f>
        <v>0</v>
      </c>
      <c r="AH26" s="170">
        <f ca="1">IF( ISERROR( '6.1'!AF26/'6.1'!$E26 * $E26),0, '6.1'!AF26/'6.1'!$E26 * $E26 )</f>
        <v>0</v>
      </c>
      <c r="AI26" s="170">
        <f ca="1">IF( ISERROR( '6.1'!AG26/'6.1'!$E26 * $E26),0, '6.1'!AG26/'6.1'!$E26 * $E26 )</f>
        <v>0</v>
      </c>
      <c r="AJ26" s="170">
        <f ca="1">IF( ISERROR( '6.1'!AH26/'6.1'!$E26 * $E26),0, '6.1'!AH26/'6.1'!$E26 * $E26 )</f>
        <v>0</v>
      </c>
      <c r="AK26" s="170">
        <f ca="1">IF( ISERROR( '6.1'!AI26/'6.1'!$E26 * $E26),0, '6.1'!AI26/'6.1'!$E26 * $E26 )</f>
        <v>0</v>
      </c>
      <c r="AL26" s="170">
        <f ca="1">IF( ISERROR( '6.1'!AJ26/'6.1'!$E26 * $E26),0, '6.1'!AJ26/'6.1'!$E26 * $E26 )</f>
        <v>0</v>
      </c>
    </row>
    <row r="27" spans="2:38" s="3" customFormat="1" ht="12.75">
      <c r="B27" s="65" t="s">
        <v>310</v>
      </c>
      <c r="C27" s="484" t="str">
        <f>IF(Kalba="EN",Data2!C52,Data2!B52)</f>
        <v>Infrastruktūros būklės palaikymo išlaidos</v>
      </c>
      <c r="D27" s="170">
        <f ca="1">'6.1'!E27</f>
        <v>0</v>
      </c>
      <c r="E27" s="170">
        <f t="shared" ca="1" si="8"/>
        <v>0</v>
      </c>
      <c r="F27" s="170">
        <f ca="1">H27+NPV(FDN,I27:INDEX(I27:AL27,PAL))</f>
        <v>0</v>
      </c>
      <c r="G27" s="170">
        <f t="shared" ca="1" si="7"/>
        <v>0</v>
      </c>
      <c r="H27" s="170">
        <f ca="1">IF( ISERROR( '6.1'!F27/'6.1'!$E27 * $E27),0, '6.1'!F27/'6.1'!$E27 * $E27 )</f>
        <v>0</v>
      </c>
      <c r="I27" s="170">
        <f ca="1">IF( ISERROR( '6.1'!G27/'6.1'!$E27 * $E27),0, '6.1'!G27/'6.1'!$E27 * $E27 )</f>
        <v>0</v>
      </c>
      <c r="J27" s="170">
        <f ca="1">IF( ISERROR( '6.1'!H27/'6.1'!$E27 * $E27),0, '6.1'!H27/'6.1'!$E27 * $E27 )</f>
        <v>0</v>
      </c>
      <c r="K27" s="170">
        <f ca="1">IF( ISERROR( '6.1'!I27/'6.1'!$E27 * $E27),0, '6.1'!I27/'6.1'!$E27 * $E27 )</f>
        <v>0</v>
      </c>
      <c r="L27" s="170">
        <f ca="1">IF( ISERROR( '6.1'!J27/'6.1'!$E27 * $E27),0, '6.1'!J27/'6.1'!$E27 * $E27 )</f>
        <v>0</v>
      </c>
      <c r="M27" s="170">
        <f ca="1">IF( ISERROR( '6.1'!K27/'6.1'!$E27 * $E27),0, '6.1'!K27/'6.1'!$E27 * $E27 )</f>
        <v>0</v>
      </c>
      <c r="N27" s="170">
        <f ca="1">IF( ISERROR( '6.1'!L27/'6.1'!$E27 * $E27),0, '6.1'!L27/'6.1'!$E27 * $E27 )</f>
        <v>0</v>
      </c>
      <c r="O27" s="170">
        <f ca="1">IF( ISERROR( '6.1'!M27/'6.1'!$E27 * $E27),0, '6.1'!M27/'6.1'!$E27 * $E27 )</f>
        <v>0</v>
      </c>
      <c r="P27" s="170">
        <f ca="1">IF( ISERROR( '6.1'!N27/'6.1'!$E27 * $E27),0, '6.1'!N27/'6.1'!$E27 * $E27 )</f>
        <v>0</v>
      </c>
      <c r="Q27" s="170">
        <f ca="1">IF( ISERROR( '6.1'!O27/'6.1'!$E27 * $E27),0, '6.1'!O27/'6.1'!$E27 * $E27 )</f>
        <v>0</v>
      </c>
      <c r="R27" s="170">
        <f ca="1">IF( ISERROR( '6.1'!P27/'6.1'!$E27 * $E27),0, '6.1'!P27/'6.1'!$E27 * $E27 )</f>
        <v>0</v>
      </c>
      <c r="S27" s="170">
        <f ca="1">IF( ISERROR( '6.1'!Q27/'6.1'!$E27 * $E27),0, '6.1'!Q27/'6.1'!$E27 * $E27 )</f>
        <v>0</v>
      </c>
      <c r="T27" s="170">
        <f ca="1">IF( ISERROR( '6.1'!R27/'6.1'!$E27 * $E27),0, '6.1'!R27/'6.1'!$E27 * $E27 )</f>
        <v>0</v>
      </c>
      <c r="U27" s="170">
        <f ca="1">IF( ISERROR( '6.1'!S27/'6.1'!$E27 * $E27),0, '6.1'!S27/'6.1'!$E27 * $E27 )</f>
        <v>0</v>
      </c>
      <c r="V27" s="170">
        <f ca="1">IF( ISERROR( '6.1'!T27/'6.1'!$E27 * $E27),0, '6.1'!T27/'6.1'!$E27 * $E27 )</f>
        <v>0</v>
      </c>
      <c r="W27" s="170">
        <f ca="1">IF( ISERROR( '6.1'!U27/'6.1'!$E27 * $E27),0, '6.1'!U27/'6.1'!$E27 * $E27 )</f>
        <v>0</v>
      </c>
      <c r="X27" s="170">
        <f ca="1">IF( ISERROR( '6.1'!V27/'6.1'!$E27 * $E27),0, '6.1'!V27/'6.1'!$E27 * $E27 )</f>
        <v>0</v>
      </c>
      <c r="Y27" s="170">
        <f ca="1">IF( ISERROR( '6.1'!W27/'6.1'!$E27 * $E27),0, '6.1'!W27/'6.1'!$E27 * $E27 )</f>
        <v>0</v>
      </c>
      <c r="Z27" s="170">
        <f ca="1">IF( ISERROR( '6.1'!X27/'6.1'!$E27 * $E27),0, '6.1'!X27/'6.1'!$E27 * $E27 )</f>
        <v>0</v>
      </c>
      <c r="AA27" s="170">
        <f ca="1">IF( ISERROR( '6.1'!Y27/'6.1'!$E27 * $E27),0, '6.1'!Y27/'6.1'!$E27 * $E27 )</f>
        <v>0</v>
      </c>
      <c r="AB27" s="170">
        <f ca="1">IF( ISERROR( '6.1'!Z27/'6.1'!$E27 * $E27),0, '6.1'!Z27/'6.1'!$E27 * $E27 )</f>
        <v>0</v>
      </c>
      <c r="AC27" s="170">
        <f ca="1">IF( ISERROR( '6.1'!AA27/'6.1'!$E27 * $E27),0, '6.1'!AA27/'6.1'!$E27 * $E27 )</f>
        <v>0</v>
      </c>
      <c r="AD27" s="170">
        <f ca="1">IF( ISERROR( '6.1'!AB27/'6.1'!$E27 * $E27),0, '6.1'!AB27/'6.1'!$E27 * $E27 )</f>
        <v>0</v>
      </c>
      <c r="AE27" s="170">
        <f ca="1">IF( ISERROR( '6.1'!AC27/'6.1'!$E27 * $E27),0, '6.1'!AC27/'6.1'!$E27 * $E27 )</f>
        <v>0</v>
      </c>
      <c r="AF27" s="170">
        <f ca="1">IF( ISERROR( '6.1'!AD27/'6.1'!$E27 * $E27),0, '6.1'!AD27/'6.1'!$E27 * $E27 )</f>
        <v>0</v>
      </c>
      <c r="AG27" s="170">
        <f ca="1">IF( ISERROR( '6.1'!AE27/'6.1'!$E27 * $E27),0, '6.1'!AE27/'6.1'!$E27 * $E27 )</f>
        <v>0</v>
      </c>
      <c r="AH27" s="170">
        <f ca="1">IF( ISERROR( '6.1'!AF27/'6.1'!$E27 * $E27),0, '6.1'!AF27/'6.1'!$E27 * $E27 )</f>
        <v>0</v>
      </c>
      <c r="AI27" s="170">
        <f ca="1">IF( ISERROR( '6.1'!AG27/'6.1'!$E27 * $E27),0, '6.1'!AG27/'6.1'!$E27 * $E27 )</f>
        <v>0</v>
      </c>
      <c r="AJ27" s="170">
        <f ca="1">IF( ISERROR( '6.1'!AH27/'6.1'!$E27 * $E27),0, '6.1'!AH27/'6.1'!$E27 * $E27 )</f>
        <v>0</v>
      </c>
      <c r="AK27" s="170">
        <f ca="1">IF( ISERROR( '6.1'!AI27/'6.1'!$E27 * $E27),0, '6.1'!AI27/'6.1'!$E27 * $E27 )</f>
        <v>0</v>
      </c>
      <c r="AL27" s="170">
        <f ca="1">IF( ISERROR( '6.1'!AJ27/'6.1'!$E27 * $E27),0, '6.1'!AJ27/'6.1'!$E27 * $E27 )</f>
        <v>0</v>
      </c>
    </row>
    <row r="28" spans="2:38" s="3" customFormat="1" ht="12.75">
      <c r="B28" s="65" t="s">
        <v>311</v>
      </c>
      <c r="C28" s="484" t="str">
        <f>IF(Kalba="EN",Data2!C53,Data2!B53)</f>
        <v>Kitos išlaidos</v>
      </c>
      <c r="D28" s="170">
        <f ca="1">'6.1'!E28</f>
        <v>0</v>
      </c>
      <c r="E28" s="170">
        <f t="shared" ca="1" si="8"/>
        <v>0</v>
      </c>
      <c r="F28" s="170">
        <f ca="1">H28+NPV(FDN,I28:INDEX(I28:AL28,PAL))</f>
        <v>0</v>
      </c>
      <c r="G28" s="170">
        <f t="shared" ca="1" si="7"/>
        <v>0</v>
      </c>
      <c r="H28" s="170">
        <f ca="1">IF( ISERROR( '6.1'!F28/'6.1'!$E28 * $E28),0, '6.1'!F28/'6.1'!$E28 * $E28 )</f>
        <v>0</v>
      </c>
      <c r="I28" s="170">
        <f ca="1">IF( ISERROR( '6.1'!G28/'6.1'!$E28 * $E28),0, '6.1'!G28/'6.1'!$E28 * $E28 )</f>
        <v>0</v>
      </c>
      <c r="J28" s="170">
        <f ca="1">IF( ISERROR( '6.1'!H28/'6.1'!$E28 * $E28),0, '6.1'!H28/'6.1'!$E28 * $E28 )</f>
        <v>0</v>
      </c>
      <c r="K28" s="170">
        <f ca="1">IF( ISERROR( '6.1'!I28/'6.1'!$E28 * $E28),0, '6.1'!I28/'6.1'!$E28 * $E28 )</f>
        <v>0</v>
      </c>
      <c r="L28" s="170">
        <f ca="1">IF( ISERROR( '6.1'!J28/'6.1'!$E28 * $E28),0, '6.1'!J28/'6.1'!$E28 * $E28 )</f>
        <v>0</v>
      </c>
      <c r="M28" s="170">
        <f ca="1">IF( ISERROR( '6.1'!K28/'6.1'!$E28 * $E28),0, '6.1'!K28/'6.1'!$E28 * $E28 )</f>
        <v>0</v>
      </c>
      <c r="N28" s="170">
        <f ca="1">IF( ISERROR( '6.1'!L28/'6.1'!$E28 * $E28),0, '6.1'!L28/'6.1'!$E28 * $E28 )</f>
        <v>0</v>
      </c>
      <c r="O28" s="170">
        <f ca="1">IF( ISERROR( '6.1'!M28/'6.1'!$E28 * $E28),0, '6.1'!M28/'6.1'!$E28 * $E28 )</f>
        <v>0</v>
      </c>
      <c r="P28" s="170">
        <f ca="1">IF( ISERROR( '6.1'!N28/'6.1'!$E28 * $E28),0, '6.1'!N28/'6.1'!$E28 * $E28 )</f>
        <v>0</v>
      </c>
      <c r="Q28" s="170">
        <f ca="1">IF( ISERROR( '6.1'!O28/'6.1'!$E28 * $E28),0, '6.1'!O28/'6.1'!$E28 * $E28 )</f>
        <v>0</v>
      </c>
      <c r="R28" s="170">
        <f ca="1">IF( ISERROR( '6.1'!P28/'6.1'!$E28 * $E28),0, '6.1'!P28/'6.1'!$E28 * $E28 )</f>
        <v>0</v>
      </c>
      <c r="S28" s="170">
        <f ca="1">IF( ISERROR( '6.1'!Q28/'6.1'!$E28 * $E28),0, '6.1'!Q28/'6.1'!$E28 * $E28 )</f>
        <v>0</v>
      </c>
      <c r="T28" s="170">
        <f ca="1">IF( ISERROR( '6.1'!R28/'6.1'!$E28 * $E28),0, '6.1'!R28/'6.1'!$E28 * $E28 )</f>
        <v>0</v>
      </c>
      <c r="U28" s="170">
        <f ca="1">IF( ISERROR( '6.1'!S28/'6.1'!$E28 * $E28),0, '6.1'!S28/'6.1'!$E28 * $E28 )</f>
        <v>0</v>
      </c>
      <c r="V28" s="170">
        <f ca="1">IF( ISERROR( '6.1'!T28/'6.1'!$E28 * $E28),0, '6.1'!T28/'6.1'!$E28 * $E28 )</f>
        <v>0</v>
      </c>
      <c r="W28" s="170">
        <f ca="1">IF( ISERROR( '6.1'!U28/'6.1'!$E28 * $E28),0, '6.1'!U28/'6.1'!$E28 * $E28 )</f>
        <v>0</v>
      </c>
      <c r="X28" s="170">
        <f ca="1">IF( ISERROR( '6.1'!V28/'6.1'!$E28 * $E28),0, '6.1'!V28/'6.1'!$E28 * $E28 )</f>
        <v>0</v>
      </c>
      <c r="Y28" s="170">
        <f ca="1">IF( ISERROR( '6.1'!W28/'6.1'!$E28 * $E28),0, '6.1'!W28/'6.1'!$E28 * $E28 )</f>
        <v>0</v>
      </c>
      <c r="Z28" s="170">
        <f ca="1">IF( ISERROR( '6.1'!X28/'6.1'!$E28 * $E28),0, '6.1'!X28/'6.1'!$E28 * $E28 )</f>
        <v>0</v>
      </c>
      <c r="AA28" s="170">
        <f ca="1">IF( ISERROR( '6.1'!Y28/'6.1'!$E28 * $E28),0, '6.1'!Y28/'6.1'!$E28 * $E28 )</f>
        <v>0</v>
      </c>
      <c r="AB28" s="170">
        <f ca="1">IF( ISERROR( '6.1'!Z28/'6.1'!$E28 * $E28),0, '6.1'!Z28/'6.1'!$E28 * $E28 )</f>
        <v>0</v>
      </c>
      <c r="AC28" s="170">
        <f ca="1">IF( ISERROR( '6.1'!AA28/'6.1'!$E28 * $E28),0, '6.1'!AA28/'6.1'!$E28 * $E28 )</f>
        <v>0</v>
      </c>
      <c r="AD28" s="170">
        <f ca="1">IF( ISERROR( '6.1'!AB28/'6.1'!$E28 * $E28),0, '6.1'!AB28/'6.1'!$E28 * $E28 )</f>
        <v>0</v>
      </c>
      <c r="AE28" s="170">
        <f ca="1">IF( ISERROR( '6.1'!AC28/'6.1'!$E28 * $E28),0, '6.1'!AC28/'6.1'!$E28 * $E28 )</f>
        <v>0</v>
      </c>
      <c r="AF28" s="170">
        <f ca="1">IF( ISERROR( '6.1'!AD28/'6.1'!$E28 * $E28),0, '6.1'!AD28/'6.1'!$E28 * $E28 )</f>
        <v>0</v>
      </c>
      <c r="AG28" s="170">
        <f ca="1">IF( ISERROR( '6.1'!AE28/'6.1'!$E28 * $E28),0, '6.1'!AE28/'6.1'!$E28 * $E28 )</f>
        <v>0</v>
      </c>
      <c r="AH28" s="170">
        <f ca="1">IF( ISERROR( '6.1'!AF28/'6.1'!$E28 * $E28),0, '6.1'!AF28/'6.1'!$E28 * $E28 )</f>
        <v>0</v>
      </c>
      <c r="AI28" s="170">
        <f ca="1">IF( ISERROR( '6.1'!AG28/'6.1'!$E28 * $E28),0, '6.1'!AG28/'6.1'!$E28 * $E28 )</f>
        <v>0</v>
      </c>
      <c r="AJ28" s="170">
        <f ca="1">IF( ISERROR( '6.1'!AH28/'6.1'!$E28 * $E28),0, '6.1'!AH28/'6.1'!$E28 * $E28 )</f>
        <v>0</v>
      </c>
      <c r="AK28" s="170">
        <f ca="1">IF( ISERROR( '6.1'!AI28/'6.1'!$E28 * $E28),0, '6.1'!AI28/'6.1'!$E28 * $E28 )</f>
        <v>0</v>
      </c>
      <c r="AL28" s="170">
        <f ca="1">IF( ISERROR( '6.1'!AJ28/'6.1'!$E28 * $E28),0, '6.1'!AJ28/'6.1'!$E28 * $E28 )</f>
        <v>0</v>
      </c>
    </row>
    <row r="29" spans="2:38" s="3" customFormat="1" ht="12.75">
      <c r="B29" s="65" t="s">
        <v>312</v>
      </c>
      <c r="C29" s="484" t="str">
        <f>IF(Kalba="EN",Data2!C54,Data2!B54)</f>
        <v>Gautų paskolų (G.3.1.) palūkanos</v>
      </c>
      <c r="D29" s="170">
        <f ca="1">'6.1'!E29</f>
        <v>0</v>
      </c>
      <c r="E29" s="170">
        <f t="shared" ca="1" si="8"/>
        <v>0</v>
      </c>
      <c r="F29" s="170">
        <f ca="1">H29+NPV(FDN,I29:INDEX(I29:AL29,PAL))</f>
        <v>0</v>
      </c>
      <c r="G29" s="170">
        <f t="shared" ca="1" si="7"/>
        <v>0</v>
      </c>
      <c r="H29" s="170">
        <f ca="1">IF( ISERROR( '6.1'!F29/'6.1'!$E29 * $E29),0, '6.1'!F29/'6.1'!$E29 * $E29 )</f>
        <v>0</v>
      </c>
      <c r="I29" s="170">
        <f ca="1">IF( ISERROR( '6.1'!G29/'6.1'!$E29 * $E29),0, '6.1'!G29/'6.1'!$E29 * $E29 )</f>
        <v>0</v>
      </c>
      <c r="J29" s="170">
        <f ca="1">IF( ISERROR( '6.1'!H29/'6.1'!$E29 * $E29),0, '6.1'!H29/'6.1'!$E29 * $E29 )</f>
        <v>0</v>
      </c>
      <c r="K29" s="170">
        <f ca="1">IF( ISERROR( '6.1'!I29/'6.1'!$E29 * $E29),0, '6.1'!I29/'6.1'!$E29 * $E29 )</f>
        <v>0</v>
      </c>
      <c r="L29" s="170">
        <f ca="1">IF( ISERROR( '6.1'!J29/'6.1'!$E29 * $E29),0, '6.1'!J29/'6.1'!$E29 * $E29 )</f>
        <v>0</v>
      </c>
      <c r="M29" s="170">
        <f ca="1">IF( ISERROR( '6.1'!K29/'6.1'!$E29 * $E29),0, '6.1'!K29/'6.1'!$E29 * $E29 )</f>
        <v>0</v>
      </c>
      <c r="N29" s="170">
        <f ca="1">IF( ISERROR( '6.1'!L29/'6.1'!$E29 * $E29),0, '6.1'!L29/'6.1'!$E29 * $E29 )</f>
        <v>0</v>
      </c>
      <c r="O29" s="170">
        <f ca="1">IF( ISERROR( '6.1'!M29/'6.1'!$E29 * $E29),0, '6.1'!M29/'6.1'!$E29 * $E29 )</f>
        <v>0</v>
      </c>
      <c r="P29" s="170">
        <f ca="1">IF( ISERROR( '6.1'!N29/'6.1'!$E29 * $E29),0, '6.1'!N29/'6.1'!$E29 * $E29 )</f>
        <v>0</v>
      </c>
      <c r="Q29" s="170">
        <f ca="1">IF( ISERROR( '6.1'!O29/'6.1'!$E29 * $E29),0, '6.1'!O29/'6.1'!$E29 * $E29 )</f>
        <v>0</v>
      </c>
      <c r="R29" s="170">
        <f ca="1">IF( ISERROR( '6.1'!P29/'6.1'!$E29 * $E29),0, '6.1'!P29/'6.1'!$E29 * $E29 )</f>
        <v>0</v>
      </c>
      <c r="S29" s="170">
        <f ca="1">IF( ISERROR( '6.1'!Q29/'6.1'!$E29 * $E29),0, '6.1'!Q29/'6.1'!$E29 * $E29 )</f>
        <v>0</v>
      </c>
      <c r="T29" s="170">
        <f ca="1">IF( ISERROR( '6.1'!R29/'6.1'!$E29 * $E29),0, '6.1'!R29/'6.1'!$E29 * $E29 )</f>
        <v>0</v>
      </c>
      <c r="U29" s="170">
        <f ca="1">IF( ISERROR( '6.1'!S29/'6.1'!$E29 * $E29),0, '6.1'!S29/'6.1'!$E29 * $E29 )</f>
        <v>0</v>
      </c>
      <c r="V29" s="170">
        <f ca="1">IF( ISERROR( '6.1'!T29/'6.1'!$E29 * $E29),0, '6.1'!T29/'6.1'!$E29 * $E29 )</f>
        <v>0</v>
      </c>
      <c r="W29" s="170">
        <f ca="1">IF( ISERROR( '6.1'!U29/'6.1'!$E29 * $E29),0, '6.1'!U29/'6.1'!$E29 * $E29 )</f>
        <v>0</v>
      </c>
      <c r="X29" s="170">
        <f ca="1">IF( ISERROR( '6.1'!V29/'6.1'!$E29 * $E29),0, '6.1'!V29/'6.1'!$E29 * $E29 )</f>
        <v>0</v>
      </c>
      <c r="Y29" s="170">
        <f ca="1">IF( ISERROR( '6.1'!W29/'6.1'!$E29 * $E29),0, '6.1'!W29/'6.1'!$E29 * $E29 )</f>
        <v>0</v>
      </c>
      <c r="Z29" s="170">
        <f ca="1">IF( ISERROR( '6.1'!X29/'6.1'!$E29 * $E29),0, '6.1'!X29/'6.1'!$E29 * $E29 )</f>
        <v>0</v>
      </c>
      <c r="AA29" s="170">
        <f ca="1">IF( ISERROR( '6.1'!Y29/'6.1'!$E29 * $E29),0, '6.1'!Y29/'6.1'!$E29 * $E29 )</f>
        <v>0</v>
      </c>
      <c r="AB29" s="170">
        <f ca="1">IF( ISERROR( '6.1'!Z29/'6.1'!$E29 * $E29),0, '6.1'!Z29/'6.1'!$E29 * $E29 )</f>
        <v>0</v>
      </c>
      <c r="AC29" s="170">
        <f ca="1">IF( ISERROR( '6.1'!AA29/'6.1'!$E29 * $E29),0, '6.1'!AA29/'6.1'!$E29 * $E29 )</f>
        <v>0</v>
      </c>
      <c r="AD29" s="170">
        <f ca="1">IF( ISERROR( '6.1'!AB29/'6.1'!$E29 * $E29),0, '6.1'!AB29/'6.1'!$E29 * $E29 )</f>
        <v>0</v>
      </c>
      <c r="AE29" s="170">
        <f ca="1">IF( ISERROR( '6.1'!AC29/'6.1'!$E29 * $E29),0, '6.1'!AC29/'6.1'!$E29 * $E29 )</f>
        <v>0</v>
      </c>
      <c r="AF29" s="170">
        <f ca="1">IF( ISERROR( '6.1'!AD29/'6.1'!$E29 * $E29),0, '6.1'!AD29/'6.1'!$E29 * $E29 )</f>
        <v>0</v>
      </c>
      <c r="AG29" s="170">
        <f ca="1">IF( ISERROR( '6.1'!AE29/'6.1'!$E29 * $E29),0, '6.1'!AE29/'6.1'!$E29 * $E29 )</f>
        <v>0</v>
      </c>
      <c r="AH29" s="170">
        <f ca="1">IF( ISERROR( '6.1'!AF29/'6.1'!$E29 * $E29),0, '6.1'!AF29/'6.1'!$E29 * $E29 )</f>
        <v>0</v>
      </c>
      <c r="AI29" s="170">
        <f ca="1">IF( ISERROR( '6.1'!AG29/'6.1'!$E29 * $E29),0, '6.1'!AG29/'6.1'!$E29 * $E29 )</f>
        <v>0</v>
      </c>
      <c r="AJ29" s="170">
        <f ca="1">IF( ISERROR( '6.1'!AH29/'6.1'!$E29 * $E29),0, '6.1'!AH29/'6.1'!$E29 * $E29 )</f>
        <v>0</v>
      </c>
      <c r="AK29" s="170">
        <f ca="1">IF( ISERROR( '6.1'!AI29/'6.1'!$E29 * $E29),0, '6.1'!AI29/'6.1'!$E29 * $E29 )</f>
        <v>0</v>
      </c>
      <c r="AL29" s="170">
        <f ca="1">IF( ISERROR( '6.1'!AJ29/'6.1'!$E29 * $E29),0, '6.1'!AJ29/'6.1'!$E29 * $E29 )</f>
        <v>0</v>
      </c>
    </row>
    <row r="30" spans="2:38" s="62" customFormat="1" ht="25.5" hidden="1" customHeight="1">
      <c r="B30" s="5" t="s">
        <v>26</v>
      </c>
      <c r="C30" s="483" t="str">
        <f>IF(Kalba="EN",Data2!C55,Data2!B55)</f>
        <v>Mokesčiai (+ neigiama įtaka; - teigiama įtaka biudžeto lėšų srautams)</v>
      </c>
      <c r="D30" s="171">
        <f ca="1">'6.1'!E30</f>
        <v>0</v>
      </c>
      <c r="E30" s="170">
        <f t="shared" ref="E30:E46" ca="1" si="9">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AL30" ca="1" si="10">ROUND(I31-SUM(I32:I33),0)</f>
        <v>0</v>
      </c>
      <c r="J30" s="171">
        <f t="shared" ca="1" si="10"/>
        <v>0</v>
      </c>
      <c r="K30" s="171">
        <f t="shared" ca="1" si="10"/>
        <v>0</v>
      </c>
      <c r="L30" s="171">
        <f t="shared" ca="1" si="10"/>
        <v>0</v>
      </c>
      <c r="M30" s="171">
        <f t="shared" ca="1" si="10"/>
        <v>0</v>
      </c>
      <c r="N30" s="171">
        <f t="shared" ca="1" si="10"/>
        <v>0</v>
      </c>
      <c r="O30" s="171">
        <f t="shared" ca="1" si="10"/>
        <v>0</v>
      </c>
      <c r="P30" s="171">
        <f t="shared" ca="1" si="10"/>
        <v>0</v>
      </c>
      <c r="Q30" s="171">
        <f t="shared" ca="1" si="10"/>
        <v>0</v>
      </c>
      <c r="R30" s="171">
        <f t="shared" ca="1" si="10"/>
        <v>0</v>
      </c>
      <c r="S30" s="171">
        <f t="shared" ca="1" si="10"/>
        <v>0</v>
      </c>
      <c r="T30" s="171">
        <f t="shared" ca="1" si="10"/>
        <v>0</v>
      </c>
      <c r="U30" s="171">
        <f t="shared" ca="1" si="10"/>
        <v>0</v>
      </c>
      <c r="V30" s="171">
        <f t="shared" ca="1" si="10"/>
        <v>0</v>
      </c>
      <c r="W30" s="171">
        <f t="shared" ca="1" si="10"/>
        <v>0</v>
      </c>
      <c r="X30" s="171">
        <f t="shared" ca="1" si="10"/>
        <v>0</v>
      </c>
      <c r="Y30" s="171">
        <f t="shared" ca="1" si="10"/>
        <v>0</v>
      </c>
      <c r="Z30" s="171">
        <f t="shared" ca="1" si="10"/>
        <v>0</v>
      </c>
      <c r="AA30" s="171">
        <f t="shared" ca="1" si="10"/>
        <v>0</v>
      </c>
      <c r="AB30" s="171">
        <f t="shared" ca="1" si="10"/>
        <v>0</v>
      </c>
      <c r="AC30" s="171">
        <f t="shared" ca="1" si="10"/>
        <v>0</v>
      </c>
      <c r="AD30" s="171">
        <f t="shared" ca="1" si="10"/>
        <v>0</v>
      </c>
      <c r="AE30" s="171">
        <f t="shared" ca="1" si="10"/>
        <v>0</v>
      </c>
      <c r="AF30" s="171">
        <f t="shared" ca="1" si="10"/>
        <v>0</v>
      </c>
      <c r="AG30" s="171">
        <f t="shared" ca="1" si="10"/>
        <v>0</v>
      </c>
      <c r="AH30" s="171">
        <f t="shared" ca="1" si="10"/>
        <v>0</v>
      </c>
      <c r="AI30" s="171">
        <f t="shared" ca="1" si="10"/>
        <v>0</v>
      </c>
      <c r="AJ30" s="171">
        <f t="shared" ca="1" si="10"/>
        <v>0</v>
      </c>
      <c r="AK30" s="171">
        <f t="shared" ca="1" si="10"/>
        <v>0</v>
      </c>
      <c r="AL30" s="171">
        <f t="shared" ca="1" si="10"/>
        <v>0</v>
      </c>
    </row>
    <row r="31" spans="2:38" s="3" customFormat="1" ht="12.75" hidden="1" customHeight="1">
      <c r="B31" s="65" t="s">
        <v>314</v>
      </c>
      <c r="C31" s="484" t="str">
        <f>IF(Kalba="EN",Data2!C56,Data2!B56)</f>
        <v>Bendra importo/pirkimo PVM suma</v>
      </c>
      <c r="D31" s="170">
        <f ca="1">'6.1'!E31</f>
        <v>0</v>
      </c>
      <c r="E31" s="170">
        <f t="shared" ca="1" si="9"/>
        <v>0</v>
      </c>
      <c r="F31" s="170">
        <f ca="1">H31+NPV(FDN,I31:INDEX(I31:AL31,PAL))</f>
        <v>0</v>
      </c>
      <c r="G31" s="170">
        <f ca="1">SUMIF($H$5:$AL$5,"&lt;="&amp;PAL,$H31:$AL31)</f>
        <v>0</v>
      </c>
      <c r="H31" s="170">
        <f ca="1">SUMPRODUCT(H8:H15,Pirkimo_PVM)+SUMPRODUCT(H23:H28,Pirkimo_PVM_II)</f>
        <v>0</v>
      </c>
      <c r="I31" s="170">
        <f t="shared" ref="I31:AL31" ca="1" si="11">SUMPRODUCT(I8:I15,Pirkimo_PVM)+SUMPRODUCT(I23:I28,Pirkimo_PVM_II)</f>
        <v>0</v>
      </c>
      <c r="J31" s="170">
        <f t="shared" ca="1" si="11"/>
        <v>0</v>
      </c>
      <c r="K31" s="170">
        <f t="shared" ca="1" si="11"/>
        <v>0</v>
      </c>
      <c r="L31" s="170">
        <f t="shared" ca="1" si="11"/>
        <v>0</v>
      </c>
      <c r="M31" s="170">
        <f t="shared" ca="1" si="11"/>
        <v>0</v>
      </c>
      <c r="N31" s="170">
        <f t="shared" ca="1" si="11"/>
        <v>0</v>
      </c>
      <c r="O31" s="170">
        <f t="shared" ca="1" si="11"/>
        <v>0</v>
      </c>
      <c r="P31" s="170">
        <f t="shared" ca="1" si="11"/>
        <v>0</v>
      </c>
      <c r="Q31" s="170">
        <f t="shared" ca="1" si="11"/>
        <v>0</v>
      </c>
      <c r="R31" s="170">
        <f t="shared" ca="1" si="11"/>
        <v>0</v>
      </c>
      <c r="S31" s="170">
        <f t="shared" ca="1" si="11"/>
        <v>0</v>
      </c>
      <c r="T31" s="170">
        <f t="shared" ca="1" si="11"/>
        <v>0</v>
      </c>
      <c r="U31" s="170">
        <f t="shared" ca="1" si="11"/>
        <v>0</v>
      </c>
      <c r="V31" s="170">
        <f t="shared" ca="1" si="11"/>
        <v>0</v>
      </c>
      <c r="W31" s="170">
        <f t="shared" ca="1" si="11"/>
        <v>0</v>
      </c>
      <c r="X31" s="170">
        <f t="shared" ca="1" si="11"/>
        <v>0</v>
      </c>
      <c r="Y31" s="170">
        <f t="shared" ca="1" si="11"/>
        <v>0</v>
      </c>
      <c r="Z31" s="170">
        <f t="shared" ca="1" si="11"/>
        <v>0</v>
      </c>
      <c r="AA31" s="170">
        <f t="shared" ca="1" si="11"/>
        <v>0</v>
      </c>
      <c r="AB31" s="170">
        <f t="shared" ca="1" si="11"/>
        <v>0</v>
      </c>
      <c r="AC31" s="170">
        <f t="shared" ca="1" si="11"/>
        <v>0</v>
      </c>
      <c r="AD31" s="170">
        <f t="shared" ca="1" si="11"/>
        <v>0</v>
      </c>
      <c r="AE31" s="170">
        <f t="shared" ca="1" si="11"/>
        <v>0</v>
      </c>
      <c r="AF31" s="170">
        <f t="shared" ca="1" si="11"/>
        <v>0</v>
      </c>
      <c r="AG31" s="170">
        <f t="shared" ca="1" si="11"/>
        <v>0</v>
      </c>
      <c r="AH31" s="170">
        <f t="shared" ca="1" si="11"/>
        <v>0</v>
      </c>
      <c r="AI31" s="170">
        <f t="shared" ca="1" si="11"/>
        <v>0</v>
      </c>
      <c r="AJ31" s="170">
        <f t="shared" ca="1" si="11"/>
        <v>0</v>
      </c>
      <c r="AK31" s="170">
        <f t="shared" ca="1" si="11"/>
        <v>0</v>
      </c>
      <c r="AL31" s="170">
        <f t="shared" ca="1" si="11"/>
        <v>0</v>
      </c>
    </row>
    <row r="32" spans="2:38" s="3" customFormat="1" ht="12.75" hidden="1" customHeight="1">
      <c r="B32" s="65" t="s">
        <v>316</v>
      </c>
      <c r="C32" s="484" t="str">
        <f>IF(Kalba="EN",Data2!C57,Data2!B57)</f>
        <v>Bendra pardavimo PVM suma</v>
      </c>
      <c r="D32" s="170">
        <f ca="1">'6.1'!E32</f>
        <v>0</v>
      </c>
      <c r="E32" s="170">
        <f t="shared" ca="1" si="9"/>
        <v>0</v>
      </c>
      <c r="F32" s="170">
        <f ca="1">H32+NPV(FDN,I32:INDEX(I32:AL32,PAL))</f>
        <v>0</v>
      </c>
      <c r="G32" s="170">
        <f ca="1">SUMIF($H$5:$AL$5,"&lt;="&amp;PAL,$H32:$AL32)</f>
        <v>0</v>
      </c>
      <c r="H32" s="170">
        <f ca="1">SUMPRODUCT(H18:H19,Pardavimo_PVM)</f>
        <v>0</v>
      </c>
      <c r="I32" s="170">
        <f t="shared" ref="I32:AL32" ca="1" si="12">SUMPRODUCT(I18:I19,Pardavimo_PVM)</f>
        <v>0</v>
      </c>
      <c r="J32" s="170">
        <f t="shared" ca="1" si="12"/>
        <v>0</v>
      </c>
      <c r="K32" s="170">
        <f t="shared" ca="1" si="12"/>
        <v>0</v>
      </c>
      <c r="L32" s="170">
        <f t="shared" ca="1" si="12"/>
        <v>0</v>
      </c>
      <c r="M32" s="170">
        <f t="shared" ca="1" si="12"/>
        <v>0</v>
      </c>
      <c r="N32" s="170">
        <f t="shared" ca="1" si="12"/>
        <v>0</v>
      </c>
      <c r="O32" s="170">
        <f t="shared" ca="1" si="12"/>
        <v>0</v>
      </c>
      <c r="P32" s="170">
        <f t="shared" ca="1" si="12"/>
        <v>0</v>
      </c>
      <c r="Q32" s="170">
        <f t="shared" ca="1" si="12"/>
        <v>0</v>
      </c>
      <c r="R32" s="170">
        <f t="shared" ca="1" si="12"/>
        <v>0</v>
      </c>
      <c r="S32" s="170">
        <f t="shared" ca="1" si="12"/>
        <v>0</v>
      </c>
      <c r="T32" s="170">
        <f t="shared" ca="1" si="12"/>
        <v>0</v>
      </c>
      <c r="U32" s="170">
        <f t="shared" ca="1" si="12"/>
        <v>0</v>
      </c>
      <c r="V32" s="170">
        <f t="shared" ca="1" si="12"/>
        <v>0</v>
      </c>
      <c r="W32" s="170">
        <f t="shared" ca="1" si="12"/>
        <v>0</v>
      </c>
      <c r="X32" s="170">
        <f t="shared" ca="1" si="12"/>
        <v>0</v>
      </c>
      <c r="Y32" s="170">
        <f t="shared" ca="1" si="12"/>
        <v>0</v>
      </c>
      <c r="Z32" s="170">
        <f t="shared" ca="1" si="12"/>
        <v>0</v>
      </c>
      <c r="AA32" s="170">
        <f t="shared" ca="1" si="12"/>
        <v>0</v>
      </c>
      <c r="AB32" s="170">
        <f t="shared" ca="1" si="12"/>
        <v>0</v>
      </c>
      <c r="AC32" s="170">
        <f t="shared" ca="1" si="12"/>
        <v>0</v>
      </c>
      <c r="AD32" s="170">
        <f t="shared" ca="1" si="12"/>
        <v>0</v>
      </c>
      <c r="AE32" s="170">
        <f t="shared" ca="1" si="12"/>
        <v>0</v>
      </c>
      <c r="AF32" s="170">
        <f t="shared" ca="1" si="12"/>
        <v>0</v>
      </c>
      <c r="AG32" s="170">
        <f t="shared" ca="1" si="12"/>
        <v>0</v>
      </c>
      <c r="AH32" s="170">
        <f t="shared" ca="1" si="12"/>
        <v>0</v>
      </c>
      <c r="AI32" s="170">
        <f t="shared" ca="1" si="12"/>
        <v>0</v>
      </c>
      <c r="AJ32" s="170">
        <f t="shared" ca="1" si="12"/>
        <v>0</v>
      </c>
      <c r="AK32" s="170">
        <f t="shared" ca="1" si="12"/>
        <v>0</v>
      </c>
      <c r="AL32" s="170">
        <f t="shared" ca="1" si="12"/>
        <v>0</v>
      </c>
    </row>
    <row r="33" spans="2:38" s="3" customFormat="1" ht="12.75" hidden="1" customHeight="1">
      <c r="B33" s="65" t="s">
        <v>318</v>
      </c>
      <c r="C33" s="484" t="str">
        <f>IF(Kalba="EN",Data2!C58,Data2!B58)</f>
        <v>Bendra kitų mokėtinų netiesioginių mokesčių suma</v>
      </c>
      <c r="D33" s="170">
        <f ca="1">'6.1'!E33</f>
        <v>0</v>
      </c>
      <c r="E33" s="170">
        <f t="shared" ca="1" si="9"/>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'6.1'!E34</f>
        <v>0</v>
      </c>
      <c r="E34" s="170">
        <f t="shared" ca="1" si="9"/>
        <v>0</v>
      </c>
      <c r="F34" s="171">
        <f ca="1">ROUND(SUM(F17)-SUM(F15,F22),0)</f>
        <v>0</v>
      </c>
      <c r="G34" s="171">
        <f t="shared" ref="G34:AL34" ca="1" si="13">ROUND(SUM(G17)-SUM(G15,G22),0)</f>
        <v>0</v>
      </c>
      <c r="H34" s="171">
        <f t="shared" ca="1" si="13"/>
        <v>0</v>
      </c>
      <c r="I34" s="171">
        <f t="shared" ca="1" si="13"/>
        <v>0</v>
      </c>
      <c r="J34" s="171">
        <f t="shared" ca="1" si="13"/>
        <v>0</v>
      </c>
      <c r="K34" s="171">
        <f t="shared" ca="1" si="13"/>
        <v>0</v>
      </c>
      <c r="L34" s="171">
        <f t="shared" ca="1" si="13"/>
        <v>0</v>
      </c>
      <c r="M34" s="171">
        <f t="shared" ca="1" si="13"/>
        <v>0</v>
      </c>
      <c r="N34" s="171">
        <f t="shared" ca="1" si="13"/>
        <v>0</v>
      </c>
      <c r="O34" s="171">
        <f t="shared" ca="1" si="13"/>
        <v>0</v>
      </c>
      <c r="P34" s="171">
        <f t="shared" ca="1" si="13"/>
        <v>0</v>
      </c>
      <c r="Q34" s="171">
        <f t="shared" ca="1" si="13"/>
        <v>0</v>
      </c>
      <c r="R34" s="171">
        <f t="shared" ca="1" si="13"/>
        <v>0</v>
      </c>
      <c r="S34" s="171">
        <f t="shared" ca="1" si="13"/>
        <v>0</v>
      </c>
      <c r="T34" s="171">
        <f t="shared" ca="1" si="13"/>
        <v>0</v>
      </c>
      <c r="U34" s="171">
        <f t="shared" ca="1" si="13"/>
        <v>0</v>
      </c>
      <c r="V34" s="171">
        <f t="shared" ca="1" si="13"/>
        <v>0</v>
      </c>
      <c r="W34" s="171">
        <f t="shared" ca="1" si="13"/>
        <v>0</v>
      </c>
      <c r="X34" s="171">
        <f t="shared" ca="1" si="13"/>
        <v>0</v>
      </c>
      <c r="Y34" s="171">
        <f t="shared" ca="1" si="13"/>
        <v>0</v>
      </c>
      <c r="Z34" s="171">
        <f t="shared" ca="1" si="13"/>
        <v>0</v>
      </c>
      <c r="AA34" s="171">
        <f t="shared" ca="1" si="13"/>
        <v>0</v>
      </c>
      <c r="AB34" s="171">
        <f t="shared" ca="1" si="13"/>
        <v>0</v>
      </c>
      <c r="AC34" s="171">
        <f t="shared" ca="1" si="13"/>
        <v>0</v>
      </c>
      <c r="AD34" s="171">
        <f t="shared" ca="1" si="13"/>
        <v>0</v>
      </c>
      <c r="AE34" s="171">
        <f t="shared" ca="1" si="13"/>
        <v>0</v>
      </c>
      <c r="AF34" s="171">
        <f t="shared" ca="1" si="13"/>
        <v>0</v>
      </c>
      <c r="AG34" s="171">
        <f t="shared" ca="1" si="13"/>
        <v>0</v>
      </c>
      <c r="AH34" s="171">
        <f t="shared" ca="1" si="13"/>
        <v>0</v>
      </c>
      <c r="AI34" s="171">
        <f t="shared" ca="1" si="13"/>
        <v>0</v>
      </c>
      <c r="AJ34" s="171">
        <f t="shared" ca="1" si="13"/>
        <v>0</v>
      </c>
      <c r="AK34" s="171">
        <f t="shared" ca="1" si="13"/>
        <v>0</v>
      </c>
      <c r="AL34" s="171">
        <f t="shared" ca="1" si="13"/>
        <v>0</v>
      </c>
    </row>
    <row r="35" spans="2:38" s="62" customFormat="1" ht="12.75" hidden="1" customHeight="1">
      <c r="B35" s="67" t="s">
        <v>320</v>
      </c>
      <c r="C35" s="483" t="str">
        <f>IF(Kalba="EN",Data2!C60,Data2!B60)</f>
        <v>Finansavimas, iš viso</v>
      </c>
      <c r="D35" s="171">
        <f ca="1">'6.1'!E35</f>
        <v>0</v>
      </c>
      <c r="E35" s="170">
        <f t="shared" ca="1" si="9"/>
        <v>0</v>
      </c>
      <c r="F35" s="171">
        <f>SUM(F36,F41,F44)</f>
        <v>0</v>
      </c>
      <c r="G35" s="171">
        <f>SUM(G36,G41,G44)</f>
        <v>0</v>
      </c>
      <c r="H35" s="171">
        <f>SUM(H36,H41,H44)</f>
        <v>0</v>
      </c>
      <c r="I35" s="171">
        <f t="shared" ref="I35:AL35" si="14">SUM(I36,I41,I44)</f>
        <v>0</v>
      </c>
      <c r="J35" s="171">
        <f t="shared" si="14"/>
        <v>0</v>
      </c>
      <c r="K35" s="171">
        <f t="shared" si="14"/>
        <v>0</v>
      </c>
      <c r="L35" s="171">
        <f t="shared" si="14"/>
        <v>0</v>
      </c>
      <c r="M35" s="171">
        <f t="shared" si="14"/>
        <v>0</v>
      </c>
      <c r="N35" s="171">
        <f t="shared" si="14"/>
        <v>0</v>
      </c>
      <c r="O35" s="171">
        <f t="shared" si="14"/>
        <v>0</v>
      </c>
      <c r="P35" s="171">
        <f t="shared" si="14"/>
        <v>0</v>
      </c>
      <c r="Q35" s="171">
        <f t="shared" si="14"/>
        <v>0</v>
      </c>
      <c r="R35" s="171">
        <f t="shared" si="14"/>
        <v>0</v>
      </c>
      <c r="S35" s="171">
        <f t="shared" si="14"/>
        <v>0</v>
      </c>
      <c r="T35" s="171">
        <f t="shared" si="14"/>
        <v>0</v>
      </c>
      <c r="U35" s="171">
        <f t="shared" si="14"/>
        <v>0</v>
      </c>
      <c r="V35" s="171">
        <f t="shared" si="14"/>
        <v>0</v>
      </c>
      <c r="W35" s="171">
        <f t="shared" si="14"/>
        <v>0</v>
      </c>
      <c r="X35" s="171">
        <f t="shared" si="14"/>
        <v>0</v>
      </c>
      <c r="Y35" s="171">
        <f t="shared" si="14"/>
        <v>0</v>
      </c>
      <c r="Z35" s="171">
        <f t="shared" si="14"/>
        <v>0</v>
      </c>
      <c r="AA35" s="171">
        <f t="shared" si="14"/>
        <v>0</v>
      </c>
      <c r="AB35" s="171">
        <f t="shared" si="14"/>
        <v>0</v>
      </c>
      <c r="AC35" s="171">
        <f t="shared" si="14"/>
        <v>0</v>
      </c>
      <c r="AD35" s="171">
        <f t="shared" si="14"/>
        <v>0</v>
      </c>
      <c r="AE35" s="171">
        <f t="shared" si="14"/>
        <v>0</v>
      </c>
      <c r="AF35" s="171">
        <f t="shared" si="14"/>
        <v>0</v>
      </c>
      <c r="AG35" s="171">
        <f t="shared" si="14"/>
        <v>0</v>
      </c>
      <c r="AH35" s="171">
        <f t="shared" si="14"/>
        <v>0</v>
      </c>
      <c r="AI35" s="171">
        <f t="shared" si="14"/>
        <v>0</v>
      </c>
      <c r="AJ35" s="171">
        <f t="shared" si="14"/>
        <v>0</v>
      </c>
      <c r="AK35" s="171">
        <f t="shared" si="14"/>
        <v>0</v>
      </c>
      <c r="AL35" s="171">
        <f t="shared" si="14"/>
        <v>0</v>
      </c>
    </row>
    <row r="36" spans="2:38" s="62" customFormat="1" ht="12.75" hidden="1" customHeight="1">
      <c r="B36" s="67" t="s">
        <v>32</v>
      </c>
      <c r="C36" s="483" t="str">
        <f>IF(Kalba="EN",Data2!C61,Data2!B61)</f>
        <v>Prašomas finansavimas</v>
      </c>
      <c r="D36" s="171">
        <f ca="1">'6.1'!E36</f>
        <v>0</v>
      </c>
      <c r="E36" s="170">
        <f t="shared" ca="1" si="9"/>
        <v>0</v>
      </c>
      <c r="F36" s="171">
        <f>ROUND(SUM(F37:F40),0)</f>
        <v>0</v>
      </c>
      <c r="G36" s="171">
        <f>ROUND(SUM(G37:G40),0)</f>
        <v>0</v>
      </c>
      <c r="H36" s="171">
        <f>ROUND(SUM(H37:H40),0)</f>
        <v>0</v>
      </c>
      <c r="I36" s="171">
        <f t="shared" ref="I36:AL36" si="15">ROUND(SUM(I37:I40),0)</f>
        <v>0</v>
      </c>
      <c r="J36" s="171">
        <f t="shared" si="15"/>
        <v>0</v>
      </c>
      <c r="K36" s="171">
        <f t="shared" si="15"/>
        <v>0</v>
      </c>
      <c r="L36" s="171">
        <f t="shared" si="15"/>
        <v>0</v>
      </c>
      <c r="M36" s="171">
        <f t="shared" si="15"/>
        <v>0</v>
      </c>
      <c r="N36" s="171">
        <f t="shared" si="15"/>
        <v>0</v>
      </c>
      <c r="O36" s="171">
        <f t="shared" si="15"/>
        <v>0</v>
      </c>
      <c r="P36" s="171">
        <f t="shared" si="15"/>
        <v>0</v>
      </c>
      <c r="Q36" s="171">
        <f t="shared" si="15"/>
        <v>0</v>
      </c>
      <c r="R36" s="171">
        <f t="shared" si="15"/>
        <v>0</v>
      </c>
      <c r="S36" s="171">
        <f t="shared" si="15"/>
        <v>0</v>
      </c>
      <c r="T36" s="171">
        <f t="shared" si="15"/>
        <v>0</v>
      </c>
      <c r="U36" s="171">
        <f t="shared" si="15"/>
        <v>0</v>
      </c>
      <c r="V36" s="171">
        <f t="shared" si="15"/>
        <v>0</v>
      </c>
      <c r="W36" s="171">
        <f t="shared" si="15"/>
        <v>0</v>
      </c>
      <c r="X36" s="171">
        <f t="shared" si="15"/>
        <v>0</v>
      </c>
      <c r="Y36" s="171">
        <f t="shared" si="15"/>
        <v>0</v>
      </c>
      <c r="Z36" s="171">
        <f t="shared" si="15"/>
        <v>0</v>
      </c>
      <c r="AA36" s="171">
        <f t="shared" si="15"/>
        <v>0</v>
      </c>
      <c r="AB36" s="171">
        <f t="shared" si="15"/>
        <v>0</v>
      </c>
      <c r="AC36" s="171">
        <f t="shared" si="15"/>
        <v>0</v>
      </c>
      <c r="AD36" s="171">
        <f t="shared" si="15"/>
        <v>0</v>
      </c>
      <c r="AE36" s="171">
        <f t="shared" si="15"/>
        <v>0</v>
      </c>
      <c r="AF36" s="171">
        <f t="shared" si="15"/>
        <v>0</v>
      </c>
      <c r="AG36" s="171">
        <f t="shared" si="15"/>
        <v>0</v>
      </c>
      <c r="AH36" s="171">
        <f t="shared" si="15"/>
        <v>0</v>
      </c>
      <c r="AI36" s="171">
        <f t="shared" si="15"/>
        <v>0</v>
      </c>
      <c r="AJ36" s="171">
        <f t="shared" si="15"/>
        <v>0</v>
      </c>
      <c r="AK36" s="171">
        <f t="shared" si="15"/>
        <v>0</v>
      </c>
      <c r="AL36" s="171">
        <f t="shared" si="15"/>
        <v>0</v>
      </c>
    </row>
    <row r="37" spans="2:38" s="3" customFormat="1" ht="12.75" hidden="1" customHeight="1">
      <c r="B37" s="65" t="s">
        <v>34</v>
      </c>
      <c r="C37" s="484" t="str">
        <f>IF(Kalba="EN",Data2!C62,Data2!B62)</f>
        <v>ES struktūrinės paramos lėšos</v>
      </c>
      <c r="D37" s="170">
        <f ca="1">'6.1'!E37</f>
        <v>0</v>
      </c>
      <c r="E37" s="170">
        <f t="shared" ca="1" si="9"/>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'6.1'!E38</f>
        <v>0</v>
      </c>
      <c r="E38" s="170">
        <f t="shared" ca="1" si="9"/>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'6.1'!E39</f>
        <v>0</v>
      </c>
      <c r="E39" s="170">
        <f t="shared" ca="1" si="9"/>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'6.1'!E40</f>
        <v>0</v>
      </c>
      <c r="E40" s="170">
        <f t="shared" ca="1" si="9"/>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'6.1'!E41</f>
        <v>0</v>
      </c>
      <c r="E41" s="170">
        <f t="shared" ca="1" si="9"/>
        <v>0</v>
      </c>
      <c r="F41" s="171">
        <f>ROUND(SUM(F42:F43),0)</f>
        <v>0</v>
      </c>
      <c r="G41" s="171">
        <f>ROUND(SUM(G42:G43),0)</f>
        <v>0</v>
      </c>
      <c r="H41" s="171">
        <f>ROUND(SUM(H42:H43),0)</f>
        <v>0</v>
      </c>
      <c r="I41" s="171">
        <f t="shared" ref="I41:AL41" si="16">ROUND(SUM(I42:I43),0)</f>
        <v>0</v>
      </c>
      <c r="J41" s="171">
        <f t="shared" si="16"/>
        <v>0</v>
      </c>
      <c r="K41" s="171">
        <f t="shared" si="16"/>
        <v>0</v>
      </c>
      <c r="L41" s="171">
        <f t="shared" si="16"/>
        <v>0</v>
      </c>
      <c r="M41" s="171">
        <f t="shared" si="16"/>
        <v>0</v>
      </c>
      <c r="N41" s="171">
        <f t="shared" si="16"/>
        <v>0</v>
      </c>
      <c r="O41" s="171">
        <f t="shared" si="16"/>
        <v>0</v>
      </c>
      <c r="P41" s="171">
        <f t="shared" si="16"/>
        <v>0</v>
      </c>
      <c r="Q41" s="171">
        <f t="shared" si="16"/>
        <v>0</v>
      </c>
      <c r="R41" s="171">
        <f t="shared" si="16"/>
        <v>0</v>
      </c>
      <c r="S41" s="171">
        <f t="shared" si="16"/>
        <v>0</v>
      </c>
      <c r="T41" s="171">
        <f t="shared" si="16"/>
        <v>0</v>
      </c>
      <c r="U41" s="171">
        <f t="shared" si="16"/>
        <v>0</v>
      </c>
      <c r="V41" s="171">
        <f t="shared" si="16"/>
        <v>0</v>
      </c>
      <c r="W41" s="171">
        <f t="shared" si="16"/>
        <v>0</v>
      </c>
      <c r="X41" s="171">
        <f t="shared" si="16"/>
        <v>0</v>
      </c>
      <c r="Y41" s="171">
        <f t="shared" si="16"/>
        <v>0</v>
      </c>
      <c r="Z41" s="171">
        <f t="shared" si="16"/>
        <v>0</v>
      </c>
      <c r="AA41" s="171">
        <f t="shared" si="16"/>
        <v>0</v>
      </c>
      <c r="AB41" s="171">
        <f t="shared" si="16"/>
        <v>0</v>
      </c>
      <c r="AC41" s="171">
        <f t="shared" si="16"/>
        <v>0</v>
      </c>
      <c r="AD41" s="171">
        <f t="shared" si="16"/>
        <v>0</v>
      </c>
      <c r="AE41" s="171">
        <f t="shared" si="16"/>
        <v>0</v>
      </c>
      <c r="AF41" s="171">
        <f t="shared" si="16"/>
        <v>0</v>
      </c>
      <c r="AG41" s="171">
        <f t="shared" si="16"/>
        <v>0</v>
      </c>
      <c r="AH41" s="171">
        <f t="shared" si="16"/>
        <v>0</v>
      </c>
      <c r="AI41" s="171">
        <f t="shared" si="16"/>
        <v>0</v>
      </c>
      <c r="AJ41" s="171">
        <f t="shared" si="16"/>
        <v>0</v>
      </c>
      <c r="AK41" s="171">
        <f t="shared" si="16"/>
        <v>0</v>
      </c>
      <c r="AL41" s="171">
        <f t="shared" si="16"/>
        <v>0</v>
      </c>
    </row>
    <row r="42" spans="2:38" s="3" customFormat="1" ht="25.5" hidden="1" customHeight="1">
      <c r="B42" s="65" t="s">
        <v>42</v>
      </c>
      <c r="C42" s="484" t="str">
        <f>IF(Kalba="EN",Data2!C67,Data2!B67)</f>
        <v>Viešosios lėšos (valstybės, savivaldybės biudžetai, kiti viešųjų lėšų šaltiniai)</v>
      </c>
      <c r="D42" s="170">
        <f ca="1">'6.1'!E42</f>
        <v>0</v>
      </c>
      <c r="E42" s="170">
        <f t="shared" ca="1" si="9"/>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'6.1'!E43</f>
        <v>0</v>
      </c>
      <c r="E43" s="170">
        <f t="shared" ca="1" si="9"/>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'6.1'!E44</f>
        <v>0</v>
      </c>
      <c r="E44" s="170">
        <f t="shared" ca="1" si="9"/>
        <v>0</v>
      </c>
      <c r="F44" s="171">
        <f>ROUND(SUM(F45)-SUM(F46),0)</f>
        <v>0</v>
      </c>
      <c r="G44" s="171">
        <f>ROUND(SUM(G45)-SUM(G46),0)</f>
        <v>0</v>
      </c>
      <c r="H44" s="171">
        <f>ROUND(SUM(H45)-SUM(H46),0)</f>
        <v>0</v>
      </c>
      <c r="I44" s="171">
        <f t="shared" ref="I44:AL44" si="17">ROUND(SUM(I45)-SUM(I46),0)</f>
        <v>0</v>
      </c>
      <c r="J44" s="171">
        <f t="shared" si="17"/>
        <v>0</v>
      </c>
      <c r="K44" s="171">
        <f t="shared" si="17"/>
        <v>0</v>
      </c>
      <c r="L44" s="171">
        <f t="shared" si="17"/>
        <v>0</v>
      </c>
      <c r="M44" s="171">
        <f t="shared" si="17"/>
        <v>0</v>
      </c>
      <c r="N44" s="171">
        <f t="shared" si="17"/>
        <v>0</v>
      </c>
      <c r="O44" s="171">
        <f t="shared" si="17"/>
        <v>0</v>
      </c>
      <c r="P44" s="171">
        <f t="shared" si="17"/>
        <v>0</v>
      </c>
      <c r="Q44" s="171">
        <f t="shared" si="17"/>
        <v>0</v>
      </c>
      <c r="R44" s="171">
        <f t="shared" si="17"/>
        <v>0</v>
      </c>
      <c r="S44" s="171">
        <f t="shared" si="17"/>
        <v>0</v>
      </c>
      <c r="T44" s="171">
        <f t="shared" si="17"/>
        <v>0</v>
      </c>
      <c r="U44" s="171">
        <f t="shared" si="17"/>
        <v>0</v>
      </c>
      <c r="V44" s="171">
        <f t="shared" si="17"/>
        <v>0</v>
      </c>
      <c r="W44" s="171">
        <f t="shared" si="17"/>
        <v>0</v>
      </c>
      <c r="X44" s="171">
        <f t="shared" si="17"/>
        <v>0</v>
      </c>
      <c r="Y44" s="171">
        <f t="shared" si="17"/>
        <v>0</v>
      </c>
      <c r="Z44" s="171">
        <f t="shared" si="17"/>
        <v>0</v>
      </c>
      <c r="AA44" s="171">
        <f t="shared" si="17"/>
        <v>0</v>
      </c>
      <c r="AB44" s="171">
        <f t="shared" si="17"/>
        <v>0</v>
      </c>
      <c r="AC44" s="171">
        <f t="shared" si="17"/>
        <v>0</v>
      </c>
      <c r="AD44" s="171">
        <f t="shared" si="17"/>
        <v>0</v>
      </c>
      <c r="AE44" s="171">
        <f t="shared" si="17"/>
        <v>0</v>
      </c>
      <c r="AF44" s="171">
        <f t="shared" si="17"/>
        <v>0</v>
      </c>
      <c r="AG44" s="171">
        <f t="shared" si="17"/>
        <v>0</v>
      </c>
      <c r="AH44" s="171">
        <f t="shared" si="17"/>
        <v>0</v>
      </c>
      <c r="AI44" s="171">
        <f t="shared" si="17"/>
        <v>0</v>
      </c>
      <c r="AJ44" s="171">
        <f t="shared" si="17"/>
        <v>0</v>
      </c>
      <c r="AK44" s="171">
        <f t="shared" si="17"/>
        <v>0</v>
      </c>
      <c r="AL44" s="171">
        <f t="shared" si="17"/>
        <v>0</v>
      </c>
    </row>
    <row r="45" spans="2:38" s="3" customFormat="1" ht="12.75" hidden="1" customHeight="1">
      <c r="B45" s="65" t="s">
        <v>46</v>
      </c>
      <c r="C45" s="484" t="str">
        <f>IF(Kalba="EN",Data2!C70,Data2!B70)</f>
        <v>Paskolos</v>
      </c>
      <c r="D45" s="170">
        <f ca="1">'6.1'!E45</f>
        <v>0</v>
      </c>
      <c r="E45" s="170">
        <f t="shared" ca="1" si="9"/>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'6.1'!E46</f>
        <v>0</v>
      </c>
      <c r="E46" s="170">
        <f t="shared" ca="1" si="9"/>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'6.1'!E47</f>
        <v>0</v>
      </c>
      <c r="E47" s="171">
        <f ca="1">SUM(E48)-SUM(E56)</f>
        <v>0</v>
      </c>
      <c r="F47" s="171">
        <f ca="1">SUM(F48)-SUM(F56)</f>
        <v>0</v>
      </c>
      <c r="G47" s="171">
        <f ca="1">SUM(G48)-SUM(G56)</f>
        <v>0</v>
      </c>
      <c r="H47" s="171">
        <f ca="1">SUM(H48)-SUM(H56)</f>
        <v>0</v>
      </c>
      <c r="I47" s="171">
        <f t="shared" ref="I47:Q47" ca="1" si="18">SUM(I48)-SUM(I56)</f>
        <v>0</v>
      </c>
      <c r="J47" s="171">
        <f t="shared" ca="1" si="18"/>
        <v>0</v>
      </c>
      <c r="K47" s="171">
        <f t="shared" ca="1" si="18"/>
        <v>0</v>
      </c>
      <c r="L47" s="171">
        <f t="shared" ca="1" si="18"/>
        <v>0</v>
      </c>
      <c r="M47" s="171">
        <f t="shared" ca="1" si="18"/>
        <v>0</v>
      </c>
      <c r="N47" s="171">
        <f t="shared" ca="1" si="18"/>
        <v>0</v>
      </c>
      <c r="O47" s="171">
        <f t="shared" ca="1" si="18"/>
        <v>0</v>
      </c>
      <c r="P47" s="171">
        <f t="shared" ca="1" si="18"/>
        <v>0</v>
      </c>
      <c r="Q47" s="171">
        <f t="shared" ca="1" si="18"/>
        <v>0</v>
      </c>
      <c r="R47" s="171">
        <f t="shared" ref="R47:AL47" ca="1" si="19">SUM(R48)-SUM(R56)</f>
        <v>0</v>
      </c>
      <c r="S47" s="171">
        <f t="shared" ca="1" si="19"/>
        <v>0</v>
      </c>
      <c r="T47" s="171">
        <f t="shared" ca="1" si="19"/>
        <v>0</v>
      </c>
      <c r="U47" s="171">
        <f t="shared" ca="1" si="19"/>
        <v>0</v>
      </c>
      <c r="V47" s="171">
        <f t="shared" ca="1" si="19"/>
        <v>0</v>
      </c>
      <c r="W47" s="171">
        <f t="shared" ca="1" si="19"/>
        <v>0</v>
      </c>
      <c r="X47" s="171">
        <f t="shared" ca="1" si="19"/>
        <v>0</v>
      </c>
      <c r="Y47" s="171">
        <f t="shared" ca="1" si="19"/>
        <v>0</v>
      </c>
      <c r="Z47" s="171">
        <f t="shared" ca="1" si="19"/>
        <v>0</v>
      </c>
      <c r="AA47" s="171">
        <f t="shared" ca="1" si="19"/>
        <v>0</v>
      </c>
      <c r="AB47" s="171">
        <f t="shared" ca="1" si="19"/>
        <v>0</v>
      </c>
      <c r="AC47" s="171">
        <f t="shared" ca="1" si="19"/>
        <v>0</v>
      </c>
      <c r="AD47" s="171">
        <f t="shared" ca="1" si="19"/>
        <v>0</v>
      </c>
      <c r="AE47" s="171">
        <f t="shared" ca="1" si="19"/>
        <v>0</v>
      </c>
      <c r="AF47" s="171">
        <f t="shared" ca="1" si="19"/>
        <v>0</v>
      </c>
      <c r="AG47" s="171">
        <f t="shared" ca="1" si="19"/>
        <v>0</v>
      </c>
      <c r="AH47" s="171">
        <f t="shared" ca="1" si="19"/>
        <v>0</v>
      </c>
      <c r="AI47" s="171">
        <f t="shared" ca="1" si="19"/>
        <v>0</v>
      </c>
      <c r="AJ47" s="171">
        <f t="shared" ca="1" si="19"/>
        <v>0</v>
      </c>
      <c r="AK47" s="171">
        <f t="shared" ca="1" si="19"/>
        <v>0</v>
      </c>
      <c r="AL47" s="171">
        <f t="shared" ca="1" si="19"/>
        <v>0</v>
      </c>
    </row>
    <row r="48" spans="2:38" s="62" customFormat="1" ht="12.75">
      <c r="B48" s="67" t="s">
        <v>50</v>
      </c>
      <c r="C48" s="483" t="str">
        <f>IF(Kalba="EN",Data2!C73,Data2!B73)</f>
        <v>SE nauda</v>
      </c>
      <c r="D48" s="171">
        <f ca="1">'6.1'!E48</f>
        <v>0</v>
      </c>
      <c r="E48" s="171">
        <f ca="1">ROUND(SUM(E49:E55),0)</f>
        <v>0</v>
      </c>
      <c r="F48" s="171">
        <f ca="1">ROUND(SUM(F49:F55),0)</f>
        <v>0</v>
      </c>
      <c r="G48" s="171">
        <f ca="1">ROUND(SUM(G49:G55),0)</f>
        <v>0</v>
      </c>
      <c r="H48" s="171">
        <f ca="1">ROUND(SUM(H49:H55),0)</f>
        <v>0</v>
      </c>
      <c r="I48" s="171">
        <f t="shared" ref="I48:AL48" ca="1" si="20">ROUND(SUM(I49:I55),0)</f>
        <v>0</v>
      </c>
      <c r="J48" s="171">
        <f t="shared" ca="1" si="20"/>
        <v>0</v>
      </c>
      <c r="K48" s="171">
        <f t="shared" ca="1" si="20"/>
        <v>0</v>
      </c>
      <c r="L48" s="171">
        <f t="shared" ca="1" si="20"/>
        <v>0</v>
      </c>
      <c r="M48" s="171">
        <f t="shared" ca="1" si="20"/>
        <v>0</v>
      </c>
      <c r="N48" s="171">
        <f t="shared" ca="1" si="20"/>
        <v>0</v>
      </c>
      <c r="O48" s="171">
        <f t="shared" ca="1" si="20"/>
        <v>0</v>
      </c>
      <c r="P48" s="171">
        <f t="shared" ca="1" si="20"/>
        <v>0</v>
      </c>
      <c r="Q48" s="171">
        <f t="shared" ca="1" si="20"/>
        <v>0</v>
      </c>
      <c r="R48" s="171">
        <f t="shared" ca="1" si="20"/>
        <v>0</v>
      </c>
      <c r="S48" s="171">
        <f t="shared" ca="1" si="20"/>
        <v>0</v>
      </c>
      <c r="T48" s="171">
        <f t="shared" ca="1" si="20"/>
        <v>0</v>
      </c>
      <c r="U48" s="171">
        <f t="shared" ca="1" si="20"/>
        <v>0</v>
      </c>
      <c r="V48" s="171">
        <f t="shared" ca="1" si="20"/>
        <v>0</v>
      </c>
      <c r="W48" s="171">
        <f t="shared" ca="1" si="20"/>
        <v>0</v>
      </c>
      <c r="X48" s="171">
        <f t="shared" ca="1" si="20"/>
        <v>0</v>
      </c>
      <c r="Y48" s="171">
        <f t="shared" ca="1" si="20"/>
        <v>0</v>
      </c>
      <c r="Z48" s="171">
        <f t="shared" ca="1" si="20"/>
        <v>0</v>
      </c>
      <c r="AA48" s="171">
        <f t="shared" ca="1" si="20"/>
        <v>0</v>
      </c>
      <c r="AB48" s="171">
        <f t="shared" ca="1" si="20"/>
        <v>0</v>
      </c>
      <c r="AC48" s="171">
        <f t="shared" ca="1" si="20"/>
        <v>0</v>
      </c>
      <c r="AD48" s="171">
        <f t="shared" ca="1" si="20"/>
        <v>0</v>
      </c>
      <c r="AE48" s="171">
        <f t="shared" ca="1" si="20"/>
        <v>0</v>
      </c>
      <c r="AF48" s="171">
        <f t="shared" ca="1" si="20"/>
        <v>0</v>
      </c>
      <c r="AG48" s="171">
        <f t="shared" ca="1" si="20"/>
        <v>0</v>
      </c>
      <c r="AH48" s="171">
        <f t="shared" ca="1" si="20"/>
        <v>0</v>
      </c>
      <c r="AI48" s="171">
        <f t="shared" ca="1" si="20"/>
        <v>0</v>
      </c>
      <c r="AJ48" s="171">
        <f t="shared" ca="1" si="20"/>
        <v>0</v>
      </c>
      <c r="AK48" s="171">
        <f t="shared" ca="1" si="20"/>
        <v>0</v>
      </c>
      <c r="AL48" s="171">
        <f t="shared" ca="1" si="20"/>
        <v>0</v>
      </c>
    </row>
    <row r="49" spans="2:38" s="3" customFormat="1" ht="12.75">
      <c r="B49" s="65" t="s">
        <v>51</v>
      </c>
      <c r="C49" s="485" t="str">
        <f>IF(Kalba="EN",Data2!C$75,Data2!B$75)</f>
        <v>bendra SE naudos komponеntų finansinė išraiška</v>
      </c>
      <c r="D49" s="170">
        <f ca="1">'6.1'!E49</f>
        <v>0</v>
      </c>
      <c r="E49" s="170">
        <f t="shared" ref="E49:E55" ca="1" si="21">IF(ISERROR(NORMINV(70%,ABS(D49),ABS(D49*50%))),0,NORMINV(70%,ABS(D49),ABS(D49*50%))-ABS(D49))</f>
        <v>0</v>
      </c>
      <c r="F49" s="170">
        <f ca="1">H49+NPV(SDN,I49:INDEX(I49:AL49,PAL))</f>
        <v>0</v>
      </c>
      <c r="G49" s="170">
        <f t="shared" ref="G49:G55" ca="1" si="22">SUMIF($H$5:$AL$5,"&lt;="&amp;PAL,$H49:$AL49)</f>
        <v>0</v>
      </c>
      <c r="H49" s="170">
        <f ca="1">IF( ISERROR( '6.1'!F49/'6.1'!$E49 * $E49),0, '6.1'!F49/'6.1'!$E49 * $E49 )</f>
        <v>0</v>
      </c>
      <c r="I49" s="170">
        <f ca="1">IF( ISERROR( '6.1'!G49/'6.1'!$E49 * $E49),0, '6.1'!G49/'6.1'!$E49 * $E49 )</f>
        <v>0</v>
      </c>
      <c r="J49" s="170">
        <f ca="1">IF( ISERROR( '6.1'!H49/'6.1'!$E49 * $E49),0, '6.1'!H49/'6.1'!$E49 * $E49 )</f>
        <v>0</v>
      </c>
      <c r="K49" s="170">
        <f ca="1">IF( ISERROR( '6.1'!I49/'6.1'!$E49 * $E49),0, '6.1'!I49/'6.1'!$E49 * $E49 )</f>
        <v>0</v>
      </c>
      <c r="L49" s="170">
        <f ca="1">IF( ISERROR( '6.1'!J49/'6.1'!$E49 * $E49),0, '6.1'!J49/'6.1'!$E49 * $E49 )</f>
        <v>0</v>
      </c>
      <c r="M49" s="170">
        <f ca="1">IF( ISERROR( '6.1'!K49/'6.1'!$E49 * $E49),0, '6.1'!K49/'6.1'!$E49 * $E49 )</f>
        <v>0</v>
      </c>
      <c r="N49" s="170">
        <f ca="1">IF( ISERROR( '6.1'!L49/'6.1'!$E49 * $E49),0, '6.1'!L49/'6.1'!$E49 * $E49 )</f>
        <v>0</v>
      </c>
      <c r="O49" s="170">
        <f ca="1">IF( ISERROR( '6.1'!M49/'6.1'!$E49 * $E49),0, '6.1'!M49/'6.1'!$E49 * $E49 )</f>
        <v>0</v>
      </c>
      <c r="P49" s="170">
        <f ca="1">IF( ISERROR( '6.1'!N49/'6.1'!$E49 * $E49),0, '6.1'!N49/'6.1'!$E49 * $E49 )</f>
        <v>0</v>
      </c>
      <c r="Q49" s="170">
        <f ca="1">IF( ISERROR( '6.1'!O49/'6.1'!$E49 * $E49),0, '6.1'!O49/'6.1'!$E49 * $E49 )</f>
        <v>0</v>
      </c>
      <c r="R49" s="170">
        <f ca="1">IF( ISERROR( '6.1'!P49/'6.1'!$E49 * $E49),0, '6.1'!P49/'6.1'!$E49 * $E49 )</f>
        <v>0</v>
      </c>
      <c r="S49" s="170">
        <f ca="1">IF( ISERROR( '6.1'!Q49/'6.1'!$E49 * $E49),0, '6.1'!Q49/'6.1'!$E49 * $E49 )</f>
        <v>0</v>
      </c>
      <c r="T49" s="170">
        <f ca="1">IF( ISERROR( '6.1'!R49/'6.1'!$E49 * $E49),0, '6.1'!R49/'6.1'!$E49 * $E49 )</f>
        <v>0</v>
      </c>
      <c r="U49" s="170">
        <f ca="1">IF( ISERROR( '6.1'!S49/'6.1'!$E49 * $E49),0, '6.1'!S49/'6.1'!$E49 * $E49 )</f>
        <v>0</v>
      </c>
      <c r="V49" s="170">
        <f ca="1">IF( ISERROR( '6.1'!T49/'6.1'!$E49 * $E49),0, '6.1'!T49/'6.1'!$E49 * $E49 )</f>
        <v>0</v>
      </c>
      <c r="W49" s="170">
        <f ca="1">IF( ISERROR( '6.1'!U49/'6.1'!$E49 * $E49),0, '6.1'!U49/'6.1'!$E49 * $E49 )</f>
        <v>0</v>
      </c>
      <c r="X49" s="170">
        <f ca="1">IF( ISERROR( '6.1'!V49/'6.1'!$E49 * $E49),0, '6.1'!V49/'6.1'!$E49 * $E49 )</f>
        <v>0</v>
      </c>
      <c r="Y49" s="170">
        <f ca="1">IF( ISERROR( '6.1'!W49/'6.1'!$E49 * $E49),0, '6.1'!W49/'6.1'!$E49 * $E49 )</f>
        <v>0</v>
      </c>
      <c r="Z49" s="170">
        <f ca="1">IF( ISERROR( '6.1'!X49/'6.1'!$E49 * $E49),0, '6.1'!X49/'6.1'!$E49 * $E49 )</f>
        <v>0</v>
      </c>
      <c r="AA49" s="170">
        <f ca="1">IF( ISERROR( '6.1'!Y49/'6.1'!$E49 * $E49),0, '6.1'!Y49/'6.1'!$E49 * $E49 )</f>
        <v>0</v>
      </c>
      <c r="AB49" s="170">
        <f ca="1">IF( ISERROR( '6.1'!Z49/'6.1'!$E49 * $E49),0, '6.1'!Z49/'6.1'!$E49 * $E49 )</f>
        <v>0</v>
      </c>
      <c r="AC49" s="170">
        <f ca="1">IF( ISERROR( '6.1'!AA49/'6.1'!$E49 * $E49),0, '6.1'!AA49/'6.1'!$E49 * $E49 )</f>
        <v>0</v>
      </c>
      <c r="AD49" s="170">
        <f ca="1">IF( ISERROR( '6.1'!AB49/'6.1'!$E49 * $E49),0, '6.1'!AB49/'6.1'!$E49 * $E49 )</f>
        <v>0</v>
      </c>
      <c r="AE49" s="170">
        <f ca="1">IF( ISERROR( '6.1'!AC49/'6.1'!$E49 * $E49),0, '6.1'!AC49/'6.1'!$E49 * $E49 )</f>
        <v>0</v>
      </c>
      <c r="AF49" s="170">
        <f ca="1">IF( ISERROR( '6.1'!AD49/'6.1'!$E49 * $E49),0, '6.1'!AD49/'6.1'!$E49 * $E49 )</f>
        <v>0</v>
      </c>
      <c r="AG49" s="170">
        <f ca="1">IF( ISERROR( '6.1'!AE49/'6.1'!$E49 * $E49),0, '6.1'!AE49/'6.1'!$E49 * $E49 )</f>
        <v>0</v>
      </c>
      <c r="AH49" s="170">
        <f ca="1">IF( ISERROR( '6.1'!AF49/'6.1'!$E49 * $E49),0, '6.1'!AF49/'6.1'!$E49 * $E49 )</f>
        <v>0</v>
      </c>
      <c r="AI49" s="170">
        <f ca="1">IF( ISERROR( '6.1'!AG49/'6.1'!$E49 * $E49),0, '6.1'!AG49/'6.1'!$E49 * $E49 )</f>
        <v>0</v>
      </c>
      <c r="AJ49" s="170">
        <f ca="1">IF( ISERROR( '6.1'!AH49/'6.1'!$E49 * $E49),0, '6.1'!AH49/'6.1'!$E49 * $E49 )</f>
        <v>0</v>
      </c>
      <c r="AK49" s="170">
        <f ca="1">IF( ISERROR( '6.1'!AI49/'6.1'!$E49 * $E49),0, '6.1'!AI49/'6.1'!$E49 * $E49 )</f>
        <v>0</v>
      </c>
      <c r="AL49" s="170">
        <f ca="1">IF( ISERROR( '6.1'!AJ49/'6.1'!$E49 * $E49),0, '6.1'!AJ49/'6.1'!$E49 * $E49 )</f>
        <v>0</v>
      </c>
    </row>
    <row r="50" spans="2:38" s="3" customFormat="1" ht="12.75">
      <c r="B50" s="65" t="s">
        <v>52</v>
      </c>
      <c r="C50" s="485" t="str">
        <f>IF(Kalba="EN",Data2!C$75,Data2!B$75)</f>
        <v>bendra SE naudos komponеntų finansinė išraiška</v>
      </c>
      <c r="D50" s="170">
        <f ca="1">'6.1'!E50</f>
        <v>0</v>
      </c>
      <c r="E50" s="170">
        <f t="shared" ca="1" si="21"/>
        <v>0</v>
      </c>
      <c r="F50" s="170">
        <f ca="1">H50+NPV(SDN,I50:INDEX(I50:AL50,PAL))</f>
        <v>0</v>
      </c>
      <c r="G50" s="170">
        <f t="shared" ca="1" si="22"/>
        <v>0</v>
      </c>
      <c r="H50" s="170">
        <f ca="1">IF( ISERROR( '6.1'!F50/'6.1'!$E50 * $E50),0, '6.1'!F50/'6.1'!$E50 * $E50 )</f>
        <v>0</v>
      </c>
      <c r="I50" s="170">
        <f ca="1">IF( ISERROR( '6.1'!G50/'6.1'!$E50 * $E50),0, '6.1'!G50/'6.1'!$E50 * $E50 )</f>
        <v>0</v>
      </c>
      <c r="J50" s="170">
        <f ca="1">IF( ISERROR( '6.1'!H50/'6.1'!$E50 * $E50),0, '6.1'!H50/'6.1'!$E50 * $E50 )</f>
        <v>0</v>
      </c>
      <c r="K50" s="170">
        <f ca="1">IF( ISERROR( '6.1'!I50/'6.1'!$E50 * $E50),0, '6.1'!I50/'6.1'!$E50 * $E50 )</f>
        <v>0</v>
      </c>
      <c r="L50" s="170">
        <f ca="1">IF( ISERROR( '6.1'!J50/'6.1'!$E50 * $E50),0, '6.1'!J50/'6.1'!$E50 * $E50 )</f>
        <v>0</v>
      </c>
      <c r="M50" s="170">
        <f ca="1">IF( ISERROR( '6.1'!K50/'6.1'!$E50 * $E50),0, '6.1'!K50/'6.1'!$E50 * $E50 )</f>
        <v>0</v>
      </c>
      <c r="N50" s="170">
        <f ca="1">IF( ISERROR( '6.1'!L50/'6.1'!$E50 * $E50),0, '6.1'!L50/'6.1'!$E50 * $E50 )</f>
        <v>0</v>
      </c>
      <c r="O50" s="170">
        <f ca="1">IF( ISERROR( '6.1'!M50/'6.1'!$E50 * $E50),0, '6.1'!M50/'6.1'!$E50 * $E50 )</f>
        <v>0</v>
      </c>
      <c r="P50" s="170">
        <f ca="1">IF( ISERROR( '6.1'!N50/'6.1'!$E50 * $E50),0, '6.1'!N50/'6.1'!$E50 * $E50 )</f>
        <v>0</v>
      </c>
      <c r="Q50" s="170">
        <f ca="1">IF( ISERROR( '6.1'!O50/'6.1'!$E50 * $E50),0, '6.1'!O50/'6.1'!$E50 * $E50 )</f>
        <v>0</v>
      </c>
      <c r="R50" s="170">
        <f ca="1">IF( ISERROR( '6.1'!P50/'6.1'!$E50 * $E50),0, '6.1'!P50/'6.1'!$E50 * $E50 )</f>
        <v>0</v>
      </c>
      <c r="S50" s="170">
        <f ca="1">IF( ISERROR( '6.1'!Q50/'6.1'!$E50 * $E50),0, '6.1'!Q50/'6.1'!$E50 * $E50 )</f>
        <v>0</v>
      </c>
      <c r="T50" s="170">
        <f ca="1">IF( ISERROR( '6.1'!R50/'6.1'!$E50 * $E50),0, '6.1'!R50/'6.1'!$E50 * $E50 )</f>
        <v>0</v>
      </c>
      <c r="U50" s="170">
        <f ca="1">IF( ISERROR( '6.1'!S50/'6.1'!$E50 * $E50),0, '6.1'!S50/'6.1'!$E50 * $E50 )</f>
        <v>0</v>
      </c>
      <c r="V50" s="170">
        <f ca="1">IF( ISERROR( '6.1'!T50/'6.1'!$E50 * $E50),0, '6.1'!T50/'6.1'!$E50 * $E50 )</f>
        <v>0</v>
      </c>
      <c r="W50" s="170">
        <f ca="1">IF( ISERROR( '6.1'!U50/'6.1'!$E50 * $E50),0, '6.1'!U50/'6.1'!$E50 * $E50 )</f>
        <v>0</v>
      </c>
      <c r="X50" s="170">
        <f ca="1">IF( ISERROR( '6.1'!V50/'6.1'!$E50 * $E50),0, '6.1'!V50/'6.1'!$E50 * $E50 )</f>
        <v>0</v>
      </c>
      <c r="Y50" s="170">
        <f ca="1">IF( ISERROR( '6.1'!W50/'6.1'!$E50 * $E50),0, '6.1'!W50/'6.1'!$E50 * $E50 )</f>
        <v>0</v>
      </c>
      <c r="Z50" s="170">
        <f ca="1">IF( ISERROR( '6.1'!X50/'6.1'!$E50 * $E50),0, '6.1'!X50/'6.1'!$E50 * $E50 )</f>
        <v>0</v>
      </c>
      <c r="AA50" s="170">
        <f ca="1">IF( ISERROR( '6.1'!Y50/'6.1'!$E50 * $E50),0, '6.1'!Y50/'6.1'!$E50 * $E50 )</f>
        <v>0</v>
      </c>
      <c r="AB50" s="170">
        <f ca="1">IF( ISERROR( '6.1'!Z50/'6.1'!$E50 * $E50),0, '6.1'!Z50/'6.1'!$E50 * $E50 )</f>
        <v>0</v>
      </c>
      <c r="AC50" s="170">
        <f ca="1">IF( ISERROR( '6.1'!AA50/'6.1'!$E50 * $E50),0, '6.1'!AA50/'6.1'!$E50 * $E50 )</f>
        <v>0</v>
      </c>
      <c r="AD50" s="170">
        <f ca="1">IF( ISERROR( '6.1'!AB50/'6.1'!$E50 * $E50),0, '6.1'!AB50/'6.1'!$E50 * $E50 )</f>
        <v>0</v>
      </c>
      <c r="AE50" s="170">
        <f ca="1">IF( ISERROR( '6.1'!AC50/'6.1'!$E50 * $E50),0, '6.1'!AC50/'6.1'!$E50 * $E50 )</f>
        <v>0</v>
      </c>
      <c r="AF50" s="170">
        <f ca="1">IF( ISERROR( '6.1'!AD50/'6.1'!$E50 * $E50),0, '6.1'!AD50/'6.1'!$E50 * $E50 )</f>
        <v>0</v>
      </c>
      <c r="AG50" s="170">
        <f ca="1">IF( ISERROR( '6.1'!AE50/'6.1'!$E50 * $E50),0, '6.1'!AE50/'6.1'!$E50 * $E50 )</f>
        <v>0</v>
      </c>
      <c r="AH50" s="170">
        <f ca="1">IF( ISERROR( '6.1'!AF50/'6.1'!$E50 * $E50),0, '6.1'!AF50/'6.1'!$E50 * $E50 )</f>
        <v>0</v>
      </c>
      <c r="AI50" s="170">
        <f ca="1">IF( ISERROR( '6.1'!AG50/'6.1'!$E50 * $E50),0, '6.1'!AG50/'6.1'!$E50 * $E50 )</f>
        <v>0</v>
      </c>
      <c r="AJ50" s="170">
        <f ca="1">IF( ISERROR( '6.1'!AH50/'6.1'!$E50 * $E50),0, '6.1'!AH50/'6.1'!$E50 * $E50 )</f>
        <v>0</v>
      </c>
      <c r="AK50" s="170">
        <f ca="1">IF( ISERROR( '6.1'!AI50/'6.1'!$E50 * $E50),0, '6.1'!AI50/'6.1'!$E50 * $E50 )</f>
        <v>0</v>
      </c>
      <c r="AL50" s="170">
        <f ca="1">IF( ISERROR( '6.1'!AJ50/'6.1'!$E50 * $E50),0, '6.1'!AJ50/'6.1'!$E50 * $E50 )</f>
        <v>0</v>
      </c>
    </row>
    <row r="51" spans="2:38" s="3" customFormat="1" ht="12.75">
      <c r="B51" s="65" t="s">
        <v>346</v>
      </c>
      <c r="C51" s="485" t="str">
        <f>IF(Kalba="EN",Data2!C$75,Data2!B$75)</f>
        <v>bendra SE naudos komponеntų finansinė išraiška</v>
      </c>
      <c r="D51" s="170">
        <f ca="1">'6.1'!E51</f>
        <v>0</v>
      </c>
      <c r="E51" s="170">
        <f t="shared" ca="1" si="21"/>
        <v>0</v>
      </c>
      <c r="F51" s="170">
        <f ca="1">H51+NPV(SDN,I51:INDEX(I51:AL51,PAL))</f>
        <v>0</v>
      </c>
      <c r="G51" s="170">
        <f t="shared" ca="1" si="22"/>
        <v>0</v>
      </c>
      <c r="H51" s="170">
        <f ca="1">IF( ISERROR( '6.1'!F51/'6.1'!$E51 * $E51),0, '6.1'!F51/'6.1'!$E51 * $E51 )</f>
        <v>0</v>
      </c>
      <c r="I51" s="170">
        <f ca="1">IF( ISERROR( '6.1'!G51/'6.1'!$E51 * $E51),0, '6.1'!G51/'6.1'!$E51 * $E51 )</f>
        <v>0</v>
      </c>
      <c r="J51" s="170">
        <f ca="1">IF( ISERROR( '6.1'!H51/'6.1'!$E51 * $E51),0, '6.1'!H51/'6.1'!$E51 * $E51 )</f>
        <v>0</v>
      </c>
      <c r="K51" s="170">
        <f ca="1">IF( ISERROR( '6.1'!I51/'6.1'!$E51 * $E51),0, '6.1'!I51/'6.1'!$E51 * $E51 )</f>
        <v>0</v>
      </c>
      <c r="L51" s="170">
        <f ca="1">IF( ISERROR( '6.1'!J51/'6.1'!$E51 * $E51),0, '6.1'!J51/'6.1'!$E51 * $E51 )</f>
        <v>0</v>
      </c>
      <c r="M51" s="170">
        <f ca="1">IF( ISERROR( '6.1'!K51/'6.1'!$E51 * $E51),0, '6.1'!K51/'6.1'!$E51 * $E51 )</f>
        <v>0</v>
      </c>
      <c r="N51" s="170">
        <f ca="1">IF( ISERROR( '6.1'!L51/'6.1'!$E51 * $E51),0, '6.1'!L51/'6.1'!$E51 * $E51 )</f>
        <v>0</v>
      </c>
      <c r="O51" s="170">
        <f ca="1">IF( ISERROR( '6.1'!M51/'6.1'!$E51 * $E51),0, '6.1'!M51/'6.1'!$E51 * $E51 )</f>
        <v>0</v>
      </c>
      <c r="P51" s="170">
        <f ca="1">IF( ISERROR( '6.1'!N51/'6.1'!$E51 * $E51),0, '6.1'!N51/'6.1'!$E51 * $E51 )</f>
        <v>0</v>
      </c>
      <c r="Q51" s="170">
        <f ca="1">IF( ISERROR( '6.1'!O51/'6.1'!$E51 * $E51),0, '6.1'!O51/'6.1'!$E51 * $E51 )</f>
        <v>0</v>
      </c>
      <c r="R51" s="170">
        <f ca="1">IF( ISERROR( '6.1'!P51/'6.1'!$E51 * $E51),0, '6.1'!P51/'6.1'!$E51 * $E51 )</f>
        <v>0</v>
      </c>
      <c r="S51" s="170">
        <f ca="1">IF( ISERROR( '6.1'!Q51/'6.1'!$E51 * $E51),0, '6.1'!Q51/'6.1'!$E51 * $E51 )</f>
        <v>0</v>
      </c>
      <c r="T51" s="170">
        <f ca="1">IF( ISERROR( '6.1'!R51/'6.1'!$E51 * $E51),0, '6.1'!R51/'6.1'!$E51 * $E51 )</f>
        <v>0</v>
      </c>
      <c r="U51" s="170">
        <f ca="1">IF( ISERROR( '6.1'!S51/'6.1'!$E51 * $E51),0, '6.1'!S51/'6.1'!$E51 * $E51 )</f>
        <v>0</v>
      </c>
      <c r="V51" s="170">
        <f ca="1">IF( ISERROR( '6.1'!T51/'6.1'!$E51 * $E51),0, '6.1'!T51/'6.1'!$E51 * $E51 )</f>
        <v>0</v>
      </c>
      <c r="W51" s="170">
        <f ca="1">IF( ISERROR( '6.1'!U51/'6.1'!$E51 * $E51),0, '6.1'!U51/'6.1'!$E51 * $E51 )</f>
        <v>0</v>
      </c>
      <c r="X51" s="170">
        <f ca="1">IF( ISERROR( '6.1'!V51/'6.1'!$E51 * $E51),0, '6.1'!V51/'6.1'!$E51 * $E51 )</f>
        <v>0</v>
      </c>
      <c r="Y51" s="170">
        <f ca="1">IF( ISERROR( '6.1'!W51/'6.1'!$E51 * $E51),0, '6.1'!W51/'6.1'!$E51 * $E51 )</f>
        <v>0</v>
      </c>
      <c r="Z51" s="170">
        <f ca="1">IF( ISERROR( '6.1'!X51/'6.1'!$E51 * $E51),0, '6.1'!X51/'6.1'!$E51 * $E51 )</f>
        <v>0</v>
      </c>
      <c r="AA51" s="170">
        <f ca="1">IF( ISERROR( '6.1'!Y51/'6.1'!$E51 * $E51),0, '6.1'!Y51/'6.1'!$E51 * $E51 )</f>
        <v>0</v>
      </c>
      <c r="AB51" s="170">
        <f ca="1">IF( ISERROR( '6.1'!Z51/'6.1'!$E51 * $E51),0, '6.1'!Z51/'6.1'!$E51 * $E51 )</f>
        <v>0</v>
      </c>
      <c r="AC51" s="170">
        <f ca="1">IF( ISERROR( '6.1'!AA51/'6.1'!$E51 * $E51),0, '6.1'!AA51/'6.1'!$E51 * $E51 )</f>
        <v>0</v>
      </c>
      <c r="AD51" s="170">
        <f ca="1">IF( ISERROR( '6.1'!AB51/'6.1'!$E51 * $E51),0, '6.1'!AB51/'6.1'!$E51 * $E51 )</f>
        <v>0</v>
      </c>
      <c r="AE51" s="170">
        <f ca="1">IF( ISERROR( '6.1'!AC51/'6.1'!$E51 * $E51),0, '6.1'!AC51/'6.1'!$E51 * $E51 )</f>
        <v>0</v>
      </c>
      <c r="AF51" s="170">
        <f ca="1">IF( ISERROR( '6.1'!AD51/'6.1'!$E51 * $E51),0, '6.1'!AD51/'6.1'!$E51 * $E51 )</f>
        <v>0</v>
      </c>
      <c r="AG51" s="170">
        <f ca="1">IF( ISERROR( '6.1'!AE51/'6.1'!$E51 * $E51),0, '6.1'!AE51/'6.1'!$E51 * $E51 )</f>
        <v>0</v>
      </c>
      <c r="AH51" s="170">
        <f ca="1">IF( ISERROR( '6.1'!AF51/'6.1'!$E51 * $E51),0, '6.1'!AF51/'6.1'!$E51 * $E51 )</f>
        <v>0</v>
      </c>
      <c r="AI51" s="170">
        <f ca="1">IF( ISERROR( '6.1'!AG51/'6.1'!$E51 * $E51),0, '6.1'!AG51/'6.1'!$E51 * $E51 )</f>
        <v>0</v>
      </c>
      <c r="AJ51" s="170">
        <f ca="1">IF( ISERROR( '6.1'!AH51/'6.1'!$E51 * $E51),0, '6.1'!AH51/'6.1'!$E51 * $E51 )</f>
        <v>0</v>
      </c>
      <c r="AK51" s="170">
        <f ca="1">IF( ISERROR( '6.1'!AI51/'6.1'!$E51 * $E51),0, '6.1'!AI51/'6.1'!$E51 * $E51 )</f>
        <v>0</v>
      </c>
      <c r="AL51" s="170">
        <f ca="1">IF( ISERROR( '6.1'!AJ51/'6.1'!$E51 * $E51),0, '6.1'!AJ51/'6.1'!$E51 * $E51 )</f>
        <v>0</v>
      </c>
    </row>
    <row r="52" spans="2:38" s="3" customFormat="1" ht="12.75">
      <c r="B52" s="65" t="s">
        <v>347</v>
      </c>
      <c r="C52" s="485" t="str">
        <f>IF(Kalba="EN",Data2!C$75,Data2!B$75)</f>
        <v>bendra SE naudos komponеntų finansinė išraiška</v>
      </c>
      <c r="D52" s="170">
        <f ca="1">'6.1'!E52</f>
        <v>0</v>
      </c>
      <c r="E52" s="170">
        <f t="shared" ca="1" si="21"/>
        <v>0</v>
      </c>
      <c r="F52" s="170">
        <f ca="1">H52+NPV(SDN,I52:INDEX(I52:AL52,PAL))</f>
        <v>0</v>
      </c>
      <c r="G52" s="170">
        <f t="shared" ca="1" si="22"/>
        <v>0</v>
      </c>
      <c r="H52" s="170">
        <f ca="1">IF( ISERROR( '6.1'!F52/'6.1'!$E52 * $E52),0, '6.1'!F52/'6.1'!$E52 * $E52 )</f>
        <v>0</v>
      </c>
      <c r="I52" s="170">
        <f ca="1">IF( ISERROR( '6.1'!G52/'6.1'!$E52 * $E52),0, '6.1'!G52/'6.1'!$E52 * $E52 )</f>
        <v>0</v>
      </c>
      <c r="J52" s="170">
        <f ca="1">IF( ISERROR( '6.1'!H52/'6.1'!$E52 * $E52),0, '6.1'!H52/'6.1'!$E52 * $E52 )</f>
        <v>0</v>
      </c>
      <c r="K52" s="170">
        <f ca="1">IF( ISERROR( '6.1'!I52/'6.1'!$E52 * $E52),0, '6.1'!I52/'6.1'!$E52 * $E52 )</f>
        <v>0</v>
      </c>
      <c r="L52" s="170">
        <f ca="1">IF( ISERROR( '6.1'!J52/'6.1'!$E52 * $E52),0, '6.1'!J52/'6.1'!$E52 * $E52 )</f>
        <v>0</v>
      </c>
      <c r="M52" s="170">
        <f ca="1">IF( ISERROR( '6.1'!K52/'6.1'!$E52 * $E52),0, '6.1'!K52/'6.1'!$E52 * $E52 )</f>
        <v>0</v>
      </c>
      <c r="N52" s="170">
        <f ca="1">IF( ISERROR( '6.1'!L52/'6.1'!$E52 * $E52),0, '6.1'!L52/'6.1'!$E52 * $E52 )</f>
        <v>0</v>
      </c>
      <c r="O52" s="170">
        <f ca="1">IF( ISERROR( '6.1'!M52/'6.1'!$E52 * $E52),0, '6.1'!M52/'6.1'!$E52 * $E52 )</f>
        <v>0</v>
      </c>
      <c r="P52" s="170">
        <f ca="1">IF( ISERROR( '6.1'!N52/'6.1'!$E52 * $E52),0, '6.1'!N52/'6.1'!$E52 * $E52 )</f>
        <v>0</v>
      </c>
      <c r="Q52" s="170">
        <f ca="1">IF( ISERROR( '6.1'!O52/'6.1'!$E52 * $E52),0, '6.1'!O52/'6.1'!$E52 * $E52 )</f>
        <v>0</v>
      </c>
      <c r="R52" s="170">
        <f ca="1">IF( ISERROR( '6.1'!P52/'6.1'!$E52 * $E52),0, '6.1'!P52/'6.1'!$E52 * $E52 )</f>
        <v>0</v>
      </c>
      <c r="S52" s="170">
        <f ca="1">IF( ISERROR( '6.1'!Q52/'6.1'!$E52 * $E52),0, '6.1'!Q52/'6.1'!$E52 * $E52 )</f>
        <v>0</v>
      </c>
      <c r="T52" s="170">
        <f ca="1">IF( ISERROR( '6.1'!R52/'6.1'!$E52 * $E52),0, '6.1'!R52/'6.1'!$E52 * $E52 )</f>
        <v>0</v>
      </c>
      <c r="U52" s="170">
        <f ca="1">IF( ISERROR( '6.1'!S52/'6.1'!$E52 * $E52),0, '6.1'!S52/'6.1'!$E52 * $E52 )</f>
        <v>0</v>
      </c>
      <c r="V52" s="170">
        <f ca="1">IF( ISERROR( '6.1'!T52/'6.1'!$E52 * $E52),0, '6.1'!T52/'6.1'!$E52 * $E52 )</f>
        <v>0</v>
      </c>
      <c r="W52" s="170">
        <f ca="1">IF( ISERROR( '6.1'!U52/'6.1'!$E52 * $E52),0, '6.1'!U52/'6.1'!$E52 * $E52 )</f>
        <v>0</v>
      </c>
      <c r="X52" s="170">
        <f ca="1">IF( ISERROR( '6.1'!V52/'6.1'!$E52 * $E52),0, '6.1'!V52/'6.1'!$E52 * $E52 )</f>
        <v>0</v>
      </c>
      <c r="Y52" s="170">
        <f ca="1">IF( ISERROR( '6.1'!W52/'6.1'!$E52 * $E52),0, '6.1'!W52/'6.1'!$E52 * $E52 )</f>
        <v>0</v>
      </c>
      <c r="Z52" s="170">
        <f ca="1">IF( ISERROR( '6.1'!X52/'6.1'!$E52 * $E52),0, '6.1'!X52/'6.1'!$E52 * $E52 )</f>
        <v>0</v>
      </c>
      <c r="AA52" s="170">
        <f ca="1">IF( ISERROR( '6.1'!Y52/'6.1'!$E52 * $E52),0, '6.1'!Y52/'6.1'!$E52 * $E52 )</f>
        <v>0</v>
      </c>
      <c r="AB52" s="170">
        <f ca="1">IF( ISERROR( '6.1'!Z52/'6.1'!$E52 * $E52),0, '6.1'!Z52/'6.1'!$E52 * $E52 )</f>
        <v>0</v>
      </c>
      <c r="AC52" s="170">
        <f ca="1">IF( ISERROR( '6.1'!AA52/'6.1'!$E52 * $E52),0, '6.1'!AA52/'6.1'!$E52 * $E52 )</f>
        <v>0</v>
      </c>
      <c r="AD52" s="170">
        <f ca="1">IF( ISERROR( '6.1'!AB52/'6.1'!$E52 * $E52),0, '6.1'!AB52/'6.1'!$E52 * $E52 )</f>
        <v>0</v>
      </c>
      <c r="AE52" s="170">
        <f ca="1">IF( ISERROR( '6.1'!AC52/'6.1'!$E52 * $E52),0, '6.1'!AC52/'6.1'!$E52 * $E52 )</f>
        <v>0</v>
      </c>
      <c r="AF52" s="170">
        <f ca="1">IF( ISERROR( '6.1'!AD52/'6.1'!$E52 * $E52),0, '6.1'!AD52/'6.1'!$E52 * $E52 )</f>
        <v>0</v>
      </c>
      <c r="AG52" s="170">
        <f ca="1">IF( ISERROR( '6.1'!AE52/'6.1'!$E52 * $E52),0, '6.1'!AE52/'6.1'!$E52 * $E52 )</f>
        <v>0</v>
      </c>
      <c r="AH52" s="170">
        <f ca="1">IF( ISERROR( '6.1'!AF52/'6.1'!$E52 * $E52),0, '6.1'!AF52/'6.1'!$E52 * $E52 )</f>
        <v>0</v>
      </c>
      <c r="AI52" s="170">
        <f ca="1">IF( ISERROR( '6.1'!AG52/'6.1'!$E52 * $E52),0, '6.1'!AG52/'6.1'!$E52 * $E52 )</f>
        <v>0</v>
      </c>
      <c r="AJ52" s="170">
        <f ca="1">IF( ISERROR( '6.1'!AH52/'6.1'!$E52 * $E52),0, '6.1'!AH52/'6.1'!$E52 * $E52 )</f>
        <v>0</v>
      </c>
      <c r="AK52" s="170">
        <f ca="1">IF( ISERROR( '6.1'!AI52/'6.1'!$E52 * $E52),0, '6.1'!AI52/'6.1'!$E52 * $E52 )</f>
        <v>0</v>
      </c>
      <c r="AL52" s="170">
        <f ca="1">IF( ISERROR( '6.1'!AJ52/'6.1'!$E52 * $E52),0, '6.1'!AJ52/'6.1'!$E52 * $E52 )</f>
        <v>0</v>
      </c>
    </row>
    <row r="53" spans="2:38" s="3" customFormat="1" ht="12.75">
      <c r="B53" s="65" t="s">
        <v>348</v>
      </c>
      <c r="C53" s="485" t="str">
        <f>IF(Kalba="EN",Data2!C$75,Data2!B$75)</f>
        <v>bendra SE naudos komponеntų finansinė išraiška</v>
      </c>
      <c r="D53" s="170">
        <f ca="1">'6.1'!E53</f>
        <v>0</v>
      </c>
      <c r="E53" s="170">
        <f t="shared" ca="1" si="21"/>
        <v>0</v>
      </c>
      <c r="F53" s="170">
        <f ca="1">H53+NPV(SDN,I53:INDEX(I53:AL53,PAL))</f>
        <v>0</v>
      </c>
      <c r="G53" s="170">
        <f t="shared" ca="1" si="22"/>
        <v>0</v>
      </c>
      <c r="H53" s="170">
        <f ca="1">IF( ISERROR( '6.1'!F53/'6.1'!$E53 * $E53),0, '6.1'!F53/'6.1'!$E53 * $E53 )</f>
        <v>0</v>
      </c>
      <c r="I53" s="170">
        <f ca="1">IF( ISERROR( '6.1'!G53/'6.1'!$E53 * $E53),0, '6.1'!G53/'6.1'!$E53 * $E53 )</f>
        <v>0</v>
      </c>
      <c r="J53" s="170">
        <f ca="1">IF( ISERROR( '6.1'!H53/'6.1'!$E53 * $E53),0, '6.1'!H53/'6.1'!$E53 * $E53 )</f>
        <v>0</v>
      </c>
      <c r="K53" s="170">
        <f ca="1">IF( ISERROR( '6.1'!I53/'6.1'!$E53 * $E53),0, '6.1'!I53/'6.1'!$E53 * $E53 )</f>
        <v>0</v>
      </c>
      <c r="L53" s="170">
        <f ca="1">IF( ISERROR( '6.1'!J53/'6.1'!$E53 * $E53),0, '6.1'!J53/'6.1'!$E53 * $E53 )</f>
        <v>0</v>
      </c>
      <c r="M53" s="170">
        <f ca="1">IF( ISERROR( '6.1'!K53/'6.1'!$E53 * $E53),0, '6.1'!K53/'6.1'!$E53 * $E53 )</f>
        <v>0</v>
      </c>
      <c r="N53" s="170">
        <f ca="1">IF( ISERROR( '6.1'!L53/'6.1'!$E53 * $E53),0, '6.1'!L53/'6.1'!$E53 * $E53 )</f>
        <v>0</v>
      </c>
      <c r="O53" s="170">
        <f ca="1">IF( ISERROR( '6.1'!M53/'6.1'!$E53 * $E53),0, '6.1'!M53/'6.1'!$E53 * $E53 )</f>
        <v>0</v>
      </c>
      <c r="P53" s="170">
        <f ca="1">IF( ISERROR( '6.1'!N53/'6.1'!$E53 * $E53),0, '6.1'!N53/'6.1'!$E53 * $E53 )</f>
        <v>0</v>
      </c>
      <c r="Q53" s="170">
        <f ca="1">IF( ISERROR( '6.1'!O53/'6.1'!$E53 * $E53),0, '6.1'!O53/'6.1'!$E53 * $E53 )</f>
        <v>0</v>
      </c>
      <c r="R53" s="170">
        <f ca="1">IF( ISERROR( '6.1'!P53/'6.1'!$E53 * $E53),0, '6.1'!P53/'6.1'!$E53 * $E53 )</f>
        <v>0</v>
      </c>
      <c r="S53" s="170">
        <f ca="1">IF( ISERROR( '6.1'!Q53/'6.1'!$E53 * $E53),0, '6.1'!Q53/'6.1'!$E53 * $E53 )</f>
        <v>0</v>
      </c>
      <c r="T53" s="170">
        <f ca="1">IF( ISERROR( '6.1'!R53/'6.1'!$E53 * $E53),0, '6.1'!R53/'6.1'!$E53 * $E53 )</f>
        <v>0</v>
      </c>
      <c r="U53" s="170">
        <f ca="1">IF( ISERROR( '6.1'!S53/'6.1'!$E53 * $E53),0, '6.1'!S53/'6.1'!$E53 * $E53 )</f>
        <v>0</v>
      </c>
      <c r="V53" s="170">
        <f ca="1">IF( ISERROR( '6.1'!T53/'6.1'!$E53 * $E53),0, '6.1'!T53/'6.1'!$E53 * $E53 )</f>
        <v>0</v>
      </c>
      <c r="W53" s="170">
        <f ca="1">IF( ISERROR( '6.1'!U53/'6.1'!$E53 * $E53),0, '6.1'!U53/'6.1'!$E53 * $E53 )</f>
        <v>0</v>
      </c>
      <c r="X53" s="170">
        <f ca="1">IF( ISERROR( '6.1'!V53/'6.1'!$E53 * $E53),0, '6.1'!V53/'6.1'!$E53 * $E53 )</f>
        <v>0</v>
      </c>
      <c r="Y53" s="170">
        <f ca="1">IF( ISERROR( '6.1'!W53/'6.1'!$E53 * $E53),0, '6.1'!W53/'6.1'!$E53 * $E53 )</f>
        <v>0</v>
      </c>
      <c r="Z53" s="170">
        <f ca="1">IF( ISERROR( '6.1'!X53/'6.1'!$E53 * $E53),0, '6.1'!X53/'6.1'!$E53 * $E53 )</f>
        <v>0</v>
      </c>
      <c r="AA53" s="170">
        <f ca="1">IF( ISERROR( '6.1'!Y53/'6.1'!$E53 * $E53),0, '6.1'!Y53/'6.1'!$E53 * $E53 )</f>
        <v>0</v>
      </c>
      <c r="AB53" s="170">
        <f ca="1">IF( ISERROR( '6.1'!Z53/'6.1'!$E53 * $E53),0, '6.1'!Z53/'6.1'!$E53 * $E53 )</f>
        <v>0</v>
      </c>
      <c r="AC53" s="170">
        <f ca="1">IF( ISERROR( '6.1'!AA53/'6.1'!$E53 * $E53),0, '6.1'!AA53/'6.1'!$E53 * $E53 )</f>
        <v>0</v>
      </c>
      <c r="AD53" s="170">
        <f ca="1">IF( ISERROR( '6.1'!AB53/'6.1'!$E53 * $E53),0, '6.1'!AB53/'6.1'!$E53 * $E53 )</f>
        <v>0</v>
      </c>
      <c r="AE53" s="170">
        <f ca="1">IF( ISERROR( '6.1'!AC53/'6.1'!$E53 * $E53),0, '6.1'!AC53/'6.1'!$E53 * $E53 )</f>
        <v>0</v>
      </c>
      <c r="AF53" s="170">
        <f ca="1">IF( ISERROR( '6.1'!AD53/'6.1'!$E53 * $E53),0, '6.1'!AD53/'6.1'!$E53 * $E53 )</f>
        <v>0</v>
      </c>
      <c r="AG53" s="170">
        <f ca="1">IF( ISERROR( '6.1'!AE53/'6.1'!$E53 * $E53),0, '6.1'!AE53/'6.1'!$E53 * $E53 )</f>
        <v>0</v>
      </c>
      <c r="AH53" s="170">
        <f ca="1">IF( ISERROR( '6.1'!AF53/'6.1'!$E53 * $E53),0, '6.1'!AF53/'6.1'!$E53 * $E53 )</f>
        <v>0</v>
      </c>
      <c r="AI53" s="170">
        <f ca="1">IF( ISERROR( '6.1'!AG53/'6.1'!$E53 * $E53),0, '6.1'!AG53/'6.1'!$E53 * $E53 )</f>
        <v>0</v>
      </c>
      <c r="AJ53" s="170">
        <f ca="1">IF( ISERROR( '6.1'!AH53/'6.1'!$E53 * $E53),0, '6.1'!AH53/'6.1'!$E53 * $E53 )</f>
        <v>0</v>
      </c>
      <c r="AK53" s="170">
        <f ca="1">IF( ISERROR( '6.1'!AI53/'6.1'!$E53 * $E53),0, '6.1'!AI53/'6.1'!$E53 * $E53 )</f>
        <v>0</v>
      </c>
      <c r="AL53" s="170">
        <f ca="1">IF( ISERROR( '6.1'!AJ53/'6.1'!$E53 * $E53),0, '6.1'!AJ53/'6.1'!$E53 * $E53 )</f>
        <v>0</v>
      </c>
    </row>
    <row r="54" spans="2:38" s="3" customFormat="1" ht="12.75">
      <c r="B54" s="65" t="s">
        <v>349</v>
      </c>
      <c r="C54" s="485" t="str">
        <f>IF(Kalba="EN",Data2!C$75,Data2!B$75)</f>
        <v>bendra SE naudos komponеntų finansinė išraiška</v>
      </c>
      <c r="D54" s="170">
        <f ca="1">'6.1'!E54</f>
        <v>0</v>
      </c>
      <c r="E54" s="170">
        <f t="shared" ca="1" si="21"/>
        <v>0</v>
      </c>
      <c r="F54" s="170">
        <f ca="1">H54+NPV(SDN,I54:INDEX(I54:AL54,PAL))</f>
        <v>0</v>
      </c>
      <c r="G54" s="170">
        <f t="shared" ca="1" si="22"/>
        <v>0</v>
      </c>
      <c r="H54" s="170">
        <f ca="1">IF( ISERROR( '6.1'!F54/'6.1'!$E54 * $E54),0, '6.1'!F54/'6.1'!$E54 * $E54 )</f>
        <v>0</v>
      </c>
      <c r="I54" s="170">
        <f ca="1">IF( ISERROR( '6.1'!G54/'6.1'!$E54 * $E54),0, '6.1'!G54/'6.1'!$E54 * $E54 )</f>
        <v>0</v>
      </c>
      <c r="J54" s="170">
        <f ca="1">IF( ISERROR( '6.1'!H54/'6.1'!$E54 * $E54),0, '6.1'!H54/'6.1'!$E54 * $E54 )</f>
        <v>0</v>
      </c>
      <c r="K54" s="170">
        <f ca="1">IF( ISERROR( '6.1'!I54/'6.1'!$E54 * $E54),0, '6.1'!I54/'6.1'!$E54 * $E54 )</f>
        <v>0</v>
      </c>
      <c r="L54" s="170">
        <f ca="1">IF( ISERROR( '6.1'!J54/'6.1'!$E54 * $E54),0, '6.1'!J54/'6.1'!$E54 * $E54 )</f>
        <v>0</v>
      </c>
      <c r="M54" s="170">
        <f ca="1">IF( ISERROR( '6.1'!K54/'6.1'!$E54 * $E54),0, '6.1'!K54/'6.1'!$E54 * $E54 )</f>
        <v>0</v>
      </c>
      <c r="N54" s="170">
        <f ca="1">IF( ISERROR( '6.1'!L54/'6.1'!$E54 * $E54),0, '6.1'!L54/'6.1'!$E54 * $E54 )</f>
        <v>0</v>
      </c>
      <c r="O54" s="170">
        <f ca="1">IF( ISERROR( '6.1'!M54/'6.1'!$E54 * $E54),0, '6.1'!M54/'6.1'!$E54 * $E54 )</f>
        <v>0</v>
      </c>
      <c r="P54" s="170">
        <f ca="1">IF( ISERROR( '6.1'!N54/'6.1'!$E54 * $E54),0, '6.1'!N54/'6.1'!$E54 * $E54 )</f>
        <v>0</v>
      </c>
      <c r="Q54" s="170">
        <f ca="1">IF( ISERROR( '6.1'!O54/'6.1'!$E54 * $E54),0, '6.1'!O54/'6.1'!$E54 * $E54 )</f>
        <v>0</v>
      </c>
      <c r="R54" s="170">
        <f ca="1">IF( ISERROR( '6.1'!P54/'6.1'!$E54 * $E54),0, '6.1'!P54/'6.1'!$E54 * $E54 )</f>
        <v>0</v>
      </c>
      <c r="S54" s="170">
        <f ca="1">IF( ISERROR( '6.1'!Q54/'6.1'!$E54 * $E54),0, '6.1'!Q54/'6.1'!$E54 * $E54 )</f>
        <v>0</v>
      </c>
      <c r="T54" s="170">
        <f ca="1">IF( ISERROR( '6.1'!R54/'6.1'!$E54 * $E54),0, '6.1'!R54/'6.1'!$E54 * $E54 )</f>
        <v>0</v>
      </c>
      <c r="U54" s="170">
        <f ca="1">IF( ISERROR( '6.1'!S54/'6.1'!$E54 * $E54),0, '6.1'!S54/'6.1'!$E54 * $E54 )</f>
        <v>0</v>
      </c>
      <c r="V54" s="170">
        <f ca="1">IF( ISERROR( '6.1'!T54/'6.1'!$E54 * $E54),0, '6.1'!T54/'6.1'!$E54 * $E54 )</f>
        <v>0</v>
      </c>
      <c r="W54" s="170">
        <f ca="1">IF( ISERROR( '6.1'!U54/'6.1'!$E54 * $E54),0, '6.1'!U54/'6.1'!$E54 * $E54 )</f>
        <v>0</v>
      </c>
      <c r="X54" s="170">
        <f ca="1">IF( ISERROR( '6.1'!V54/'6.1'!$E54 * $E54),0, '6.1'!V54/'6.1'!$E54 * $E54 )</f>
        <v>0</v>
      </c>
      <c r="Y54" s="170">
        <f ca="1">IF( ISERROR( '6.1'!W54/'6.1'!$E54 * $E54),0, '6.1'!W54/'6.1'!$E54 * $E54 )</f>
        <v>0</v>
      </c>
      <c r="Z54" s="170">
        <f ca="1">IF( ISERROR( '6.1'!X54/'6.1'!$E54 * $E54),0, '6.1'!X54/'6.1'!$E54 * $E54 )</f>
        <v>0</v>
      </c>
      <c r="AA54" s="170">
        <f ca="1">IF( ISERROR( '6.1'!Y54/'6.1'!$E54 * $E54),0, '6.1'!Y54/'6.1'!$E54 * $E54 )</f>
        <v>0</v>
      </c>
      <c r="AB54" s="170">
        <f ca="1">IF( ISERROR( '6.1'!Z54/'6.1'!$E54 * $E54),0, '6.1'!Z54/'6.1'!$E54 * $E54 )</f>
        <v>0</v>
      </c>
      <c r="AC54" s="170">
        <f ca="1">IF( ISERROR( '6.1'!AA54/'6.1'!$E54 * $E54),0, '6.1'!AA54/'6.1'!$E54 * $E54 )</f>
        <v>0</v>
      </c>
      <c r="AD54" s="170">
        <f ca="1">IF( ISERROR( '6.1'!AB54/'6.1'!$E54 * $E54),0, '6.1'!AB54/'6.1'!$E54 * $E54 )</f>
        <v>0</v>
      </c>
      <c r="AE54" s="170">
        <f ca="1">IF( ISERROR( '6.1'!AC54/'6.1'!$E54 * $E54),0, '6.1'!AC54/'6.1'!$E54 * $E54 )</f>
        <v>0</v>
      </c>
      <c r="AF54" s="170">
        <f ca="1">IF( ISERROR( '6.1'!AD54/'6.1'!$E54 * $E54),0, '6.1'!AD54/'6.1'!$E54 * $E54 )</f>
        <v>0</v>
      </c>
      <c r="AG54" s="170">
        <f ca="1">IF( ISERROR( '6.1'!AE54/'6.1'!$E54 * $E54),0, '6.1'!AE54/'6.1'!$E54 * $E54 )</f>
        <v>0</v>
      </c>
      <c r="AH54" s="170">
        <f ca="1">IF( ISERROR( '6.1'!AF54/'6.1'!$E54 * $E54),0, '6.1'!AF54/'6.1'!$E54 * $E54 )</f>
        <v>0</v>
      </c>
      <c r="AI54" s="170">
        <f ca="1">IF( ISERROR( '6.1'!AG54/'6.1'!$E54 * $E54),0, '6.1'!AG54/'6.1'!$E54 * $E54 )</f>
        <v>0</v>
      </c>
      <c r="AJ54" s="170">
        <f ca="1">IF( ISERROR( '6.1'!AH54/'6.1'!$E54 * $E54),0, '6.1'!AH54/'6.1'!$E54 * $E54 )</f>
        <v>0</v>
      </c>
      <c r="AK54" s="170">
        <f ca="1">IF( ISERROR( '6.1'!AI54/'6.1'!$E54 * $E54),0, '6.1'!AI54/'6.1'!$E54 * $E54 )</f>
        <v>0</v>
      </c>
      <c r="AL54" s="170">
        <f ca="1">IF( ISERROR( '6.1'!AJ54/'6.1'!$E54 * $E54),0, '6.1'!AJ54/'6.1'!$E54 * $E54 )</f>
        <v>0</v>
      </c>
    </row>
    <row r="55" spans="2:38" s="3" customFormat="1" ht="12.75">
      <c r="B55" s="65" t="s">
        <v>350</v>
      </c>
      <c r="C55" s="485" t="str">
        <f>IF(Kalba="EN",Data2!C$75,Data2!B$75)</f>
        <v>bendra SE naudos komponеntų finansinė išraiška</v>
      </c>
      <c r="D55" s="170">
        <f ca="1">'6.1'!E55</f>
        <v>0</v>
      </c>
      <c r="E55" s="170">
        <f t="shared" ca="1" si="21"/>
        <v>0</v>
      </c>
      <c r="F55" s="170">
        <f ca="1">H55+NPV(SDN,I55:INDEX(I55:AL55,PAL))</f>
        <v>0</v>
      </c>
      <c r="G55" s="170">
        <f t="shared" ca="1" si="22"/>
        <v>0</v>
      </c>
      <c r="H55" s="170">
        <f ca="1">IF( ISERROR( '6.1'!F55/'6.1'!$E55 * $E55),0, '6.1'!F55/'6.1'!$E55 * $E55 )</f>
        <v>0</v>
      </c>
      <c r="I55" s="170">
        <f ca="1">IF( ISERROR( '6.1'!G55/'6.1'!$E55 * $E55),0, '6.1'!G55/'6.1'!$E55 * $E55 )</f>
        <v>0</v>
      </c>
      <c r="J55" s="170">
        <f ca="1">IF( ISERROR( '6.1'!H55/'6.1'!$E55 * $E55),0, '6.1'!H55/'6.1'!$E55 * $E55 )</f>
        <v>0</v>
      </c>
      <c r="K55" s="170">
        <f ca="1">IF( ISERROR( '6.1'!I55/'6.1'!$E55 * $E55),0, '6.1'!I55/'6.1'!$E55 * $E55 )</f>
        <v>0</v>
      </c>
      <c r="L55" s="170">
        <f ca="1">IF( ISERROR( '6.1'!J55/'6.1'!$E55 * $E55),0, '6.1'!J55/'6.1'!$E55 * $E55 )</f>
        <v>0</v>
      </c>
      <c r="M55" s="170">
        <f ca="1">IF( ISERROR( '6.1'!K55/'6.1'!$E55 * $E55),0, '6.1'!K55/'6.1'!$E55 * $E55 )</f>
        <v>0</v>
      </c>
      <c r="N55" s="170">
        <f ca="1">IF( ISERROR( '6.1'!L55/'6.1'!$E55 * $E55),0, '6.1'!L55/'6.1'!$E55 * $E55 )</f>
        <v>0</v>
      </c>
      <c r="O55" s="170">
        <f ca="1">IF( ISERROR( '6.1'!M55/'6.1'!$E55 * $E55),0, '6.1'!M55/'6.1'!$E55 * $E55 )</f>
        <v>0</v>
      </c>
      <c r="P55" s="170">
        <f ca="1">IF( ISERROR( '6.1'!N55/'6.1'!$E55 * $E55),0, '6.1'!N55/'6.1'!$E55 * $E55 )</f>
        <v>0</v>
      </c>
      <c r="Q55" s="170">
        <f ca="1">IF( ISERROR( '6.1'!O55/'6.1'!$E55 * $E55),0, '6.1'!O55/'6.1'!$E55 * $E55 )</f>
        <v>0</v>
      </c>
      <c r="R55" s="170">
        <f ca="1">IF( ISERROR( '6.1'!P55/'6.1'!$E55 * $E55),0, '6.1'!P55/'6.1'!$E55 * $E55 )</f>
        <v>0</v>
      </c>
      <c r="S55" s="170">
        <f ca="1">IF( ISERROR( '6.1'!Q55/'6.1'!$E55 * $E55),0, '6.1'!Q55/'6.1'!$E55 * $E55 )</f>
        <v>0</v>
      </c>
      <c r="T55" s="170">
        <f ca="1">IF( ISERROR( '6.1'!R55/'6.1'!$E55 * $E55),0, '6.1'!R55/'6.1'!$E55 * $E55 )</f>
        <v>0</v>
      </c>
      <c r="U55" s="170">
        <f ca="1">IF( ISERROR( '6.1'!S55/'6.1'!$E55 * $E55),0, '6.1'!S55/'6.1'!$E55 * $E55 )</f>
        <v>0</v>
      </c>
      <c r="V55" s="170">
        <f ca="1">IF( ISERROR( '6.1'!T55/'6.1'!$E55 * $E55),0, '6.1'!T55/'6.1'!$E55 * $E55 )</f>
        <v>0</v>
      </c>
      <c r="W55" s="170">
        <f ca="1">IF( ISERROR( '6.1'!U55/'6.1'!$E55 * $E55),0, '6.1'!U55/'6.1'!$E55 * $E55 )</f>
        <v>0</v>
      </c>
      <c r="X55" s="170">
        <f ca="1">IF( ISERROR( '6.1'!V55/'6.1'!$E55 * $E55),0, '6.1'!V55/'6.1'!$E55 * $E55 )</f>
        <v>0</v>
      </c>
      <c r="Y55" s="170">
        <f ca="1">IF( ISERROR( '6.1'!W55/'6.1'!$E55 * $E55),0, '6.1'!W55/'6.1'!$E55 * $E55 )</f>
        <v>0</v>
      </c>
      <c r="Z55" s="170">
        <f ca="1">IF( ISERROR( '6.1'!X55/'6.1'!$E55 * $E55),0, '6.1'!X55/'6.1'!$E55 * $E55 )</f>
        <v>0</v>
      </c>
      <c r="AA55" s="170">
        <f ca="1">IF( ISERROR( '6.1'!Y55/'6.1'!$E55 * $E55),0, '6.1'!Y55/'6.1'!$E55 * $E55 )</f>
        <v>0</v>
      </c>
      <c r="AB55" s="170">
        <f ca="1">IF( ISERROR( '6.1'!Z55/'6.1'!$E55 * $E55),0, '6.1'!Z55/'6.1'!$E55 * $E55 )</f>
        <v>0</v>
      </c>
      <c r="AC55" s="170">
        <f ca="1">IF( ISERROR( '6.1'!AA55/'6.1'!$E55 * $E55),0, '6.1'!AA55/'6.1'!$E55 * $E55 )</f>
        <v>0</v>
      </c>
      <c r="AD55" s="170">
        <f ca="1">IF( ISERROR( '6.1'!AB55/'6.1'!$E55 * $E55),0, '6.1'!AB55/'6.1'!$E55 * $E55 )</f>
        <v>0</v>
      </c>
      <c r="AE55" s="170">
        <f ca="1">IF( ISERROR( '6.1'!AC55/'6.1'!$E55 * $E55),0, '6.1'!AC55/'6.1'!$E55 * $E55 )</f>
        <v>0</v>
      </c>
      <c r="AF55" s="170">
        <f ca="1">IF( ISERROR( '6.1'!AD55/'6.1'!$E55 * $E55),0, '6.1'!AD55/'6.1'!$E55 * $E55 )</f>
        <v>0</v>
      </c>
      <c r="AG55" s="170">
        <f ca="1">IF( ISERROR( '6.1'!AE55/'6.1'!$E55 * $E55),0, '6.1'!AE55/'6.1'!$E55 * $E55 )</f>
        <v>0</v>
      </c>
      <c r="AH55" s="170">
        <f ca="1">IF( ISERROR( '6.1'!AF55/'6.1'!$E55 * $E55),0, '6.1'!AF55/'6.1'!$E55 * $E55 )</f>
        <v>0</v>
      </c>
      <c r="AI55" s="170">
        <f ca="1">IF( ISERROR( '6.1'!AG55/'6.1'!$E55 * $E55),0, '6.1'!AG55/'6.1'!$E55 * $E55 )</f>
        <v>0</v>
      </c>
      <c r="AJ55" s="170">
        <f ca="1">IF( ISERROR( '6.1'!AH55/'6.1'!$E55 * $E55),0, '6.1'!AH55/'6.1'!$E55 * $E55 )</f>
        <v>0</v>
      </c>
      <c r="AK55" s="170">
        <f ca="1">IF( ISERROR( '6.1'!AI55/'6.1'!$E55 * $E55),0, '6.1'!AI55/'6.1'!$E55 * $E55 )</f>
        <v>0</v>
      </c>
      <c r="AL55" s="170">
        <f ca="1">IF( ISERROR( '6.1'!AJ55/'6.1'!$E55 * $E55),0, '6.1'!AJ55/'6.1'!$E55 * $E55 )</f>
        <v>0</v>
      </c>
    </row>
    <row r="56" spans="2:38" s="3" customFormat="1" ht="12.75">
      <c r="B56" s="67" t="s">
        <v>53</v>
      </c>
      <c r="C56" s="181" t="str">
        <f>IF(Kalba="EN",Data2!C76,Data2!B76)</f>
        <v>SE žala</v>
      </c>
      <c r="D56" s="171">
        <f ca="1">'6.1'!E56</f>
        <v>0</v>
      </c>
      <c r="E56" s="171">
        <f ca="1">ROUND(SUM(E57:E59),0)</f>
        <v>0</v>
      </c>
      <c r="F56" s="171">
        <f ca="1">ROUND(SUM(F57:F59),0)</f>
        <v>0</v>
      </c>
      <c r="G56" s="171">
        <f ca="1">ROUND(SUM(G57:G59),0)</f>
        <v>0</v>
      </c>
      <c r="H56" s="171">
        <f ca="1">ROUND(SUM(H57:H59),0)</f>
        <v>0</v>
      </c>
      <c r="I56" s="171">
        <f t="shared" ref="I56:AL56" ca="1" si="23">ROUND(SUM(I57:I59),0)</f>
        <v>0</v>
      </c>
      <c r="J56" s="171">
        <f t="shared" ca="1" si="23"/>
        <v>0</v>
      </c>
      <c r="K56" s="171">
        <f t="shared" ca="1" si="23"/>
        <v>0</v>
      </c>
      <c r="L56" s="171">
        <f t="shared" ca="1" si="23"/>
        <v>0</v>
      </c>
      <c r="M56" s="171">
        <f t="shared" ca="1" si="23"/>
        <v>0</v>
      </c>
      <c r="N56" s="171">
        <f t="shared" ca="1" si="23"/>
        <v>0</v>
      </c>
      <c r="O56" s="171">
        <f t="shared" ca="1" si="23"/>
        <v>0</v>
      </c>
      <c r="P56" s="171">
        <f t="shared" ca="1" si="23"/>
        <v>0</v>
      </c>
      <c r="Q56" s="171">
        <f t="shared" ca="1" si="23"/>
        <v>0</v>
      </c>
      <c r="R56" s="171">
        <f t="shared" ca="1" si="23"/>
        <v>0</v>
      </c>
      <c r="S56" s="171">
        <f t="shared" ca="1" si="23"/>
        <v>0</v>
      </c>
      <c r="T56" s="171">
        <f t="shared" ca="1" si="23"/>
        <v>0</v>
      </c>
      <c r="U56" s="171">
        <f t="shared" ca="1" si="23"/>
        <v>0</v>
      </c>
      <c r="V56" s="171">
        <f t="shared" ca="1" si="23"/>
        <v>0</v>
      </c>
      <c r="W56" s="171">
        <f t="shared" ca="1" si="23"/>
        <v>0</v>
      </c>
      <c r="X56" s="171">
        <f t="shared" ca="1" si="23"/>
        <v>0</v>
      </c>
      <c r="Y56" s="171">
        <f t="shared" ca="1" si="23"/>
        <v>0</v>
      </c>
      <c r="Z56" s="171">
        <f t="shared" ca="1" si="23"/>
        <v>0</v>
      </c>
      <c r="AA56" s="171">
        <f t="shared" ca="1" si="23"/>
        <v>0</v>
      </c>
      <c r="AB56" s="171">
        <f t="shared" ca="1" si="23"/>
        <v>0</v>
      </c>
      <c r="AC56" s="171">
        <f t="shared" ca="1" si="23"/>
        <v>0</v>
      </c>
      <c r="AD56" s="171">
        <f t="shared" ca="1" si="23"/>
        <v>0</v>
      </c>
      <c r="AE56" s="171">
        <f t="shared" ca="1" si="23"/>
        <v>0</v>
      </c>
      <c r="AF56" s="171">
        <f t="shared" ca="1" si="23"/>
        <v>0</v>
      </c>
      <c r="AG56" s="171">
        <f t="shared" ca="1" si="23"/>
        <v>0</v>
      </c>
      <c r="AH56" s="171">
        <f t="shared" ca="1" si="23"/>
        <v>0</v>
      </c>
      <c r="AI56" s="171">
        <f t="shared" ca="1" si="23"/>
        <v>0</v>
      </c>
      <c r="AJ56" s="171">
        <f t="shared" ca="1" si="23"/>
        <v>0</v>
      </c>
      <c r="AK56" s="171">
        <f t="shared" ca="1" si="23"/>
        <v>0</v>
      </c>
      <c r="AL56" s="171">
        <f t="shared" ca="1" si="23"/>
        <v>0</v>
      </c>
    </row>
    <row r="57" spans="2:38" s="3" customFormat="1" ht="12.75">
      <c r="B57" s="65" t="s">
        <v>351</v>
      </c>
      <c r="C57" s="485" t="str">
        <f>IF(Kalba="EN",Data2!C$78,Data2!B$78)</f>
        <v>bendra SE žalos komponеntų finansinė išraiška</v>
      </c>
      <c r="D57" s="170">
        <f ca="1">'6.1'!E57</f>
        <v>0</v>
      </c>
      <c r="E57" s="170">
        <f t="shared" ref="E57:E59" ca="1" si="24">IF(ISERROR(NORMINV(70%,ABS(D57),ABS(D57*50%))),0,NORMINV(70%,ABS(D57),ABS(D57*50%))-ABS(D57))</f>
        <v>0</v>
      </c>
      <c r="F57" s="170">
        <f ca="1">H57+NPV(SDN,I57:INDEX(I57:AL57,PAL))</f>
        <v>0</v>
      </c>
      <c r="G57" s="170">
        <f ca="1">SUMIF($H$5:$AL$5,"&lt;="&amp;PAL,$H57:$AL57)</f>
        <v>0</v>
      </c>
      <c r="H57" s="170">
        <f ca="1">IF( ISERROR( '6.1'!F57/'6.1'!$E57 * $E57),0, '6.1'!F57/'6.1'!$E57 * $E57 )</f>
        <v>0</v>
      </c>
      <c r="I57" s="170">
        <f ca="1">IF( ISERROR( '6.1'!G57/'6.1'!$E57 * $E57),0, '6.1'!G57/'6.1'!$E57 * $E57 )</f>
        <v>0</v>
      </c>
      <c r="J57" s="170">
        <f ca="1">IF( ISERROR( '6.1'!H57/'6.1'!$E57 * $E57),0, '6.1'!H57/'6.1'!$E57 * $E57 )</f>
        <v>0</v>
      </c>
      <c r="K57" s="170">
        <f ca="1">IF( ISERROR( '6.1'!I57/'6.1'!$E57 * $E57),0, '6.1'!I57/'6.1'!$E57 * $E57 )</f>
        <v>0</v>
      </c>
      <c r="L57" s="170">
        <f ca="1">IF( ISERROR( '6.1'!J57/'6.1'!$E57 * $E57),0, '6.1'!J57/'6.1'!$E57 * $E57 )</f>
        <v>0</v>
      </c>
      <c r="M57" s="170">
        <f ca="1">IF( ISERROR( '6.1'!K57/'6.1'!$E57 * $E57),0, '6.1'!K57/'6.1'!$E57 * $E57 )</f>
        <v>0</v>
      </c>
      <c r="N57" s="170">
        <f ca="1">IF( ISERROR( '6.1'!L57/'6.1'!$E57 * $E57),0, '6.1'!L57/'6.1'!$E57 * $E57 )</f>
        <v>0</v>
      </c>
      <c r="O57" s="170">
        <f ca="1">IF( ISERROR( '6.1'!M57/'6.1'!$E57 * $E57),0, '6.1'!M57/'6.1'!$E57 * $E57 )</f>
        <v>0</v>
      </c>
      <c r="P57" s="170">
        <f ca="1">IF( ISERROR( '6.1'!N57/'6.1'!$E57 * $E57),0, '6.1'!N57/'6.1'!$E57 * $E57 )</f>
        <v>0</v>
      </c>
      <c r="Q57" s="170">
        <f ca="1">IF( ISERROR( '6.1'!O57/'6.1'!$E57 * $E57),0, '6.1'!O57/'6.1'!$E57 * $E57 )</f>
        <v>0</v>
      </c>
      <c r="R57" s="170">
        <f ca="1">IF( ISERROR( '6.1'!P57/'6.1'!$E57 * $E57),0, '6.1'!P57/'6.1'!$E57 * $E57 )</f>
        <v>0</v>
      </c>
      <c r="S57" s="170">
        <f ca="1">IF( ISERROR( '6.1'!Q57/'6.1'!$E57 * $E57),0, '6.1'!Q57/'6.1'!$E57 * $E57 )</f>
        <v>0</v>
      </c>
      <c r="T57" s="170">
        <f ca="1">IF( ISERROR( '6.1'!R57/'6.1'!$E57 * $E57),0, '6.1'!R57/'6.1'!$E57 * $E57 )</f>
        <v>0</v>
      </c>
      <c r="U57" s="170">
        <f ca="1">IF( ISERROR( '6.1'!S57/'6.1'!$E57 * $E57),0, '6.1'!S57/'6.1'!$E57 * $E57 )</f>
        <v>0</v>
      </c>
      <c r="V57" s="170">
        <f ca="1">IF( ISERROR( '6.1'!T57/'6.1'!$E57 * $E57),0, '6.1'!T57/'6.1'!$E57 * $E57 )</f>
        <v>0</v>
      </c>
      <c r="W57" s="170">
        <f ca="1">IF( ISERROR( '6.1'!U57/'6.1'!$E57 * $E57),0, '6.1'!U57/'6.1'!$E57 * $E57 )</f>
        <v>0</v>
      </c>
      <c r="X57" s="170">
        <f ca="1">IF( ISERROR( '6.1'!V57/'6.1'!$E57 * $E57),0, '6.1'!V57/'6.1'!$E57 * $E57 )</f>
        <v>0</v>
      </c>
      <c r="Y57" s="170">
        <f ca="1">IF( ISERROR( '6.1'!W57/'6.1'!$E57 * $E57),0, '6.1'!W57/'6.1'!$E57 * $E57 )</f>
        <v>0</v>
      </c>
      <c r="Z57" s="170">
        <f ca="1">IF( ISERROR( '6.1'!X57/'6.1'!$E57 * $E57),0, '6.1'!X57/'6.1'!$E57 * $E57 )</f>
        <v>0</v>
      </c>
      <c r="AA57" s="170">
        <f ca="1">IF( ISERROR( '6.1'!Y57/'6.1'!$E57 * $E57),0, '6.1'!Y57/'6.1'!$E57 * $E57 )</f>
        <v>0</v>
      </c>
      <c r="AB57" s="170">
        <f ca="1">IF( ISERROR( '6.1'!Z57/'6.1'!$E57 * $E57),0, '6.1'!Z57/'6.1'!$E57 * $E57 )</f>
        <v>0</v>
      </c>
      <c r="AC57" s="170">
        <f ca="1">IF( ISERROR( '6.1'!AA57/'6.1'!$E57 * $E57),0, '6.1'!AA57/'6.1'!$E57 * $E57 )</f>
        <v>0</v>
      </c>
      <c r="AD57" s="170">
        <f ca="1">IF( ISERROR( '6.1'!AB57/'6.1'!$E57 * $E57),0, '6.1'!AB57/'6.1'!$E57 * $E57 )</f>
        <v>0</v>
      </c>
      <c r="AE57" s="170">
        <f ca="1">IF( ISERROR( '6.1'!AC57/'6.1'!$E57 * $E57),0, '6.1'!AC57/'6.1'!$E57 * $E57 )</f>
        <v>0</v>
      </c>
      <c r="AF57" s="170">
        <f ca="1">IF( ISERROR( '6.1'!AD57/'6.1'!$E57 * $E57),0, '6.1'!AD57/'6.1'!$E57 * $E57 )</f>
        <v>0</v>
      </c>
      <c r="AG57" s="170">
        <f ca="1">IF( ISERROR( '6.1'!AE57/'6.1'!$E57 * $E57),0, '6.1'!AE57/'6.1'!$E57 * $E57 )</f>
        <v>0</v>
      </c>
      <c r="AH57" s="170">
        <f ca="1">IF( ISERROR( '6.1'!AF57/'6.1'!$E57 * $E57),0, '6.1'!AF57/'6.1'!$E57 * $E57 )</f>
        <v>0</v>
      </c>
      <c r="AI57" s="170">
        <f ca="1">IF( ISERROR( '6.1'!AG57/'6.1'!$E57 * $E57),0, '6.1'!AG57/'6.1'!$E57 * $E57 )</f>
        <v>0</v>
      </c>
      <c r="AJ57" s="170">
        <f ca="1">IF( ISERROR( '6.1'!AH57/'6.1'!$E57 * $E57),0, '6.1'!AH57/'6.1'!$E57 * $E57 )</f>
        <v>0</v>
      </c>
      <c r="AK57" s="170">
        <f ca="1">IF( ISERROR( '6.1'!AI57/'6.1'!$E57 * $E57),0, '6.1'!AI57/'6.1'!$E57 * $E57 )</f>
        <v>0</v>
      </c>
      <c r="AL57" s="170">
        <f ca="1">IF( ISERROR( '6.1'!AJ57/'6.1'!$E57 * $E57),0, '6.1'!AJ57/'6.1'!$E57 * $E57 )</f>
        <v>0</v>
      </c>
    </row>
    <row r="58" spans="2:38" s="3" customFormat="1" ht="12.75">
      <c r="B58" s="65" t="s">
        <v>352</v>
      </c>
      <c r="C58" s="485" t="str">
        <f>IF(Kalba="EN",Data2!C$78,Data2!B$78)</f>
        <v>bendra SE žalos komponеntų finansinė išraiška</v>
      </c>
      <c r="D58" s="170">
        <f ca="1">'6.1'!E58</f>
        <v>0</v>
      </c>
      <c r="E58" s="170">
        <f t="shared" ca="1" si="24"/>
        <v>0</v>
      </c>
      <c r="F58" s="170">
        <f ca="1">H58+NPV(SDN,I58:INDEX(I58:AL58,PAL))</f>
        <v>0</v>
      </c>
      <c r="G58" s="170">
        <f ca="1">SUMIF($H$5:$AL$5,"&lt;="&amp;PAL,$H58:$AL58)</f>
        <v>0</v>
      </c>
      <c r="H58" s="170">
        <f ca="1">IF( ISERROR( '6.1'!F58/'6.1'!$E58 * $E58),0, '6.1'!F58/'6.1'!$E58 * $E58 )</f>
        <v>0</v>
      </c>
      <c r="I58" s="170">
        <f ca="1">IF( ISERROR( '6.1'!G58/'6.1'!$E58 * $E58),0, '6.1'!G58/'6.1'!$E58 * $E58 )</f>
        <v>0</v>
      </c>
      <c r="J58" s="170">
        <f ca="1">IF( ISERROR( '6.1'!H58/'6.1'!$E58 * $E58),0, '6.1'!H58/'6.1'!$E58 * $E58 )</f>
        <v>0</v>
      </c>
      <c r="K58" s="170">
        <f ca="1">IF( ISERROR( '6.1'!I58/'6.1'!$E58 * $E58),0, '6.1'!I58/'6.1'!$E58 * $E58 )</f>
        <v>0</v>
      </c>
      <c r="L58" s="170">
        <f ca="1">IF( ISERROR( '6.1'!J58/'6.1'!$E58 * $E58),0, '6.1'!J58/'6.1'!$E58 * $E58 )</f>
        <v>0</v>
      </c>
      <c r="M58" s="170">
        <f ca="1">IF( ISERROR( '6.1'!K58/'6.1'!$E58 * $E58),0, '6.1'!K58/'6.1'!$E58 * $E58 )</f>
        <v>0</v>
      </c>
      <c r="N58" s="170">
        <f ca="1">IF( ISERROR( '6.1'!L58/'6.1'!$E58 * $E58),0, '6.1'!L58/'6.1'!$E58 * $E58 )</f>
        <v>0</v>
      </c>
      <c r="O58" s="170">
        <f ca="1">IF( ISERROR( '6.1'!M58/'6.1'!$E58 * $E58),0, '6.1'!M58/'6.1'!$E58 * $E58 )</f>
        <v>0</v>
      </c>
      <c r="P58" s="170">
        <f ca="1">IF( ISERROR( '6.1'!N58/'6.1'!$E58 * $E58),0, '6.1'!N58/'6.1'!$E58 * $E58 )</f>
        <v>0</v>
      </c>
      <c r="Q58" s="170">
        <f ca="1">IF( ISERROR( '6.1'!O58/'6.1'!$E58 * $E58),0, '6.1'!O58/'6.1'!$E58 * $E58 )</f>
        <v>0</v>
      </c>
      <c r="R58" s="170">
        <f ca="1">IF( ISERROR( '6.1'!P58/'6.1'!$E58 * $E58),0, '6.1'!P58/'6.1'!$E58 * $E58 )</f>
        <v>0</v>
      </c>
      <c r="S58" s="170">
        <f ca="1">IF( ISERROR( '6.1'!Q58/'6.1'!$E58 * $E58),0, '6.1'!Q58/'6.1'!$E58 * $E58 )</f>
        <v>0</v>
      </c>
      <c r="T58" s="170">
        <f ca="1">IF( ISERROR( '6.1'!R58/'6.1'!$E58 * $E58),0, '6.1'!R58/'6.1'!$E58 * $E58 )</f>
        <v>0</v>
      </c>
      <c r="U58" s="170">
        <f ca="1">IF( ISERROR( '6.1'!S58/'6.1'!$E58 * $E58),0, '6.1'!S58/'6.1'!$E58 * $E58 )</f>
        <v>0</v>
      </c>
      <c r="V58" s="170">
        <f ca="1">IF( ISERROR( '6.1'!T58/'6.1'!$E58 * $E58),0, '6.1'!T58/'6.1'!$E58 * $E58 )</f>
        <v>0</v>
      </c>
      <c r="W58" s="170">
        <f ca="1">IF( ISERROR( '6.1'!U58/'6.1'!$E58 * $E58),0, '6.1'!U58/'6.1'!$E58 * $E58 )</f>
        <v>0</v>
      </c>
      <c r="X58" s="170">
        <f ca="1">IF( ISERROR( '6.1'!V58/'6.1'!$E58 * $E58),0, '6.1'!V58/'6.1'!$E58 * $E58 )</f>
        <v>0</v>
      </c>
      <c r="Y58" s="170">
        <f ca="1">IF( ISERROR( '6.1'!W58/'6.1'!$E58 * $E58),0, '6.1'!W58/'6.1'!$E58 * $E58 )</f>
        <v>0</v>
      </c>
      <c r="Z58" s="170">
        <f ca="1">IF( ISERROR( '6.1'!X58/'6.1'!$E58 * $E58),0, '6.1'!X58/'6.1'!$E58 * $E58 )</f>
        <v>0</v>
      </c>
      <c r="AA58" s="170">
        <f ca="1">IF( ISERROR( '6.1'!Y58/'6.1'!$E58 * $E58),0, '6.1'!Y58/'6.1'!$E58 * $E58 )</f>
        <v>0</v>
      </c>
      <c r="AB58" s="170">
        <f ca="1">IF( ISERROR( '6.1'!Z58/'6.1'!$E58 * $E58),0, '6.1'!Z58/'6.1'!$E58 * $E58 )</f>
        <v>0</v>
      </c>
      <c r="AC58" s="170">
        <f ca="1">IF( ISERROR( '6.1'!AA58/'6.1'!$E58 * $E58),0, '6.1'!AA58/'6.1'!$E58 * $E58 )</f>
        <v>0</v>
      </c>
      <c r="AD58" s="170">
        <f ca="1">IF( ISERROR( '6.1'!AB58/'6.1'!$E58 * $E58),0, '6.1'!AB58/'6.1'!$E58 * $E58 )</f>
        <v>0</v>
      </c>
      <c r="AE58" s="170">
        <f ca="1">IF( ISERROR( '6.1'!AC58/'6.1'!$E58 * $E58),0, '6.1'!AC58/'6.1'!$E58 * $E58 )</f>
        <v>0</v>
      </c>
      <c r="AF58" s="170">
        <f ca="1">IF( ISERROR( '6.1'!AD58/'6.1'!$E58 * $E58),0, '6.1'!AD58/'6.1'!$E58 * $E58 )</f>
        <v>0</v>
      </c>
      <c r="AG58" s="170">
        <f ca="1">IF( ISERROR( '6.1'!AE58/'6.1'!$E58 * $E58),0, '6.1'!AE58/'6.1'!$E58 * $E58 )</f>
        <v>0</v>
      </c>
      <c r="AH58" s="170">
        <f ca="1">IF( ISERROR( '6.1'!AF58/'6.1'!$E58 * $E58),0, '6.1'!AF58/'6.1'!$E58 * $E58 )</f>
        <v>0</v>
      </c>
      <c r="AI58" s="170">
        <f ca="1">IF( ISERROR( '6.1'!AG58/'6.1'!$E58 * $E58),0, '6.1'!AG58/'6.1'!$E58 * $E58 )</f>
        <v>0</v>
      </c>
      <c r="AJ58" s="170">
        <f ca="1">IF( ISERROR( '6.1'!AH58/'6.1'!$E58 * $E58),0, '6.1'!AH58/'6.1'!$E58 * $E58 )</f>
        <v>0</v>
      </c>
      <c r="AK58" s="170">
        <f ca="1">IF( ISERROR( '6.1'!AI58/'6.1'!$E58 * $E58),0, '6.1'!AI58/'6.1'!$E58 * $E58 )</f>
        <v>0</v>
      </c>
      <c r="AL58" s="170">
        <f ca="1">IF( ISERROR( '6.1'!AJ58/'6.1'!$E58 * $E58),0, '6.1'!AJ58/'6.1'!$E58 * $E58 )</f>
        <v>0</v>
      </c>
    </row>
    <row r="59" spans="2:38" s="3" customFormat="1" ht="12.75">
      <c r="B59" s="65" t="s">
        <v>353</v>
      </c>
      <c r="C59" s="485" t="str">
        <f>IF(Kalba="EN",Data2!C$78,Data2!B$78)</f>
        <v>bendra SE žalos komponеntų finansinė išraiška</v>
      </c>
      <c r="D59" s="170">
        <f ca="1">'6.1'!E59</f>
        <v>0</v>
      </c>
      <c r="E59" s="170">
        <f t="shared" ca="1" si="24"/>
        <v>0</v>
      </c>
      <c r="F59" s="170">
        <f ca="1">H59+NPV(SDN,I59:INDEX(I59:AL59,PAL))</f>
        <v>0</v>
      </c>
      <c r="G59" s="170">
        <f ca="1">SUMIF($H$5:$AL$5,"&lt;="&amp;PAL,$H59:$AL59)</f>
        <v>0</v>
      </c>
      <c r="H59" s="170">
        <f ca="1">IF( ISERROR( '6.1'!F59/'6.1'!$E59 * $E59),0, '6.1'!F59/'6.1'!$E59 * $E59 )</f>
        <v>0</v>
      </c>
      <c r="I59" s="170">
        <f ca="1">IF( ISERROR( '6.1'!G59/'6.1'!$E59 * $E59),0, '6.1'!G59/'6.1'!$E59 * $E59 )</f>
        <v>0</v>
      </c>
      <c r="J59" s="170">
        <f ca="1">IF( ISERROR( '6.1'!H59/'6.1'!$E59 * $E59),0, '6.1'!H59/'6.1'!$E59 * $E59 )</f>
        <v>0</v>
      </c>
      <c r="K59" s="170">
        <f ca="1">IF( ISERROR( '6.1'!I59/'6.1'!$E59 * $E59),0, '6.1'!I59/'6.1'!$E59 * $E59 )</f>
        <v>0</v>
      </c>
      <c r="L59" s="170">
        <f ca="1">IF( ISERROR( '6.1'!J59/'6.1'!$E59 * $E59),0, '6.1'!J59/'6.1'!$E59 * $E59 )</f>
        <v>0</v>
      </c>
      <c r="M59" s="170">
        <f ca="1">IF( ISERROR( '6.1'!K59/'6.1'!$E59 * $E59),0, '6.1'!K59/'6.1'!$E59 * $E59 )</f>
        <v>0</v>
      </c>
      <c r="N59" s="170">
        <f ca="1">IF( ISERROR( '6.1'!L59/'6.1'!$E59 * $E59),0, '6.1'!L59/'6.1'!$E59 * $E59 )</f>
        <v>0</v>
      </c>
      <c r="O59" s="170">
        <f ca="1">IF( ISERROR( '6.1'!M59/'6.1'!$E59 * $E59),0, '6.1'!M59/'6.1'!$E59 * $E59 )</f>
        <v>0</v>
      </c>
      <c r="P59" s="170">
        <f ca="1">IF( ISERROR( '6.1'!N59/'6.1'!$E59 * $E59),0, '6.1'!N59/'6.1'!$E59 * $E59 )</f>
        <v>0</v>
      </c>
      <c r="Q59" s="170">
        <f ca="1">IF( ISERROR( '6.1'!O59/'6.1'!$E59 * $E59),0, '6.1'!O59/'6.1'!$E59 * $E59 )</f>
        <v>0</v>
      </c>
      <c r="R59" s="170">
        <f ca="1">IF( ISERROR( '6.1'!P59/'6.1'!$E59 * $E59),0, '6.1'!P59/'6.1'!$E59 * $E59 )</f>
        <v>0</v>
      </c>
      <c r="S59" s="170">
        <f ca="1">IF( ISERROR( '6.1'!Q59/'6.1'!$E59 * $E59),0, '6.1'!Q59/'6.1'!$E59 * $E59 )</f>
        <v>0</v>
      </c>
      <c r="T59" s="170">
        <f ca="1">IF( ISERROR( '6.1'!R59/'6.1'!$E59 * $E59),0, '6.1'!R59/'6.1'!$E59 * $E59 )</f>
        <v>0</v>
      </c>
      <c r="U59" s="170">
        <f ca="1">IF( ISERROR( '6.1'!S59/'6.1'!$E59 * $E59),0, '6.1'!S59/'6.1'!$E59 * $E59 )</f>
        <v>0</v>
      </c>
      <c r="V59" s="170">
        <f ca="1">IF( ISERROR( '6.1'!T59/'6.1'!$E59 * $E59),0, '6.1'!T59/'6.1'!$E59 * $E59 )</f>
        <v>0</v>
      </c>
      <c r="W59" s="170">
        <f ca="1">IF( ISERROR( '6.1'!U59/'6.1'!$E59 * $E59),0, '6.1'!U59/'6.1'!$E59 * $E59 )</f>
        <v>0</v>
      </c>
      <c r="X59" s="170">
        <f ca="1">IF( ISERROR( '6.1'!V59/'6.1'!$E59 * $E59),0, '6.1'!V59/'6.1'!$E59 * $E59 )</f>
        <v>0</v>
      </c>
      <c r="Y59" s="170">
        <f ca="1">IF( ISERROR( '6.1'!W59/'6.1'!$E59 * $E59),0, '6.1'!W59/'6.1'!$E59 * $E59 )</f>
        <v>0</v>
      </c>
      <c r="Z59" s="170">
        <f ca="1">IF( ISERROR( '6.1'!X59/'6.1'!$E59 * $E59),0, '6.1'!X59/'6.1'!$E59 * $E59 )</f>
        <v>0</v>
      </c>
      <c r="AA59" s="170">
        <f ca="1">IF( ISERROR( '6.1'!Y59/'6.1'!$E59 * $E59),0, '6.1'!Y59/'6.1'!$E59 * $E59 )</f>
        <v>0</v>
      </c>
      <c r="AB59" s="170">
        <f ca="1">IF( ISERROR( '6.1'!Z59/'6.1'!$E59 * $E59),0, '6.1'!Z59/'6.1'!$E59 * $E59 )</f>
        <v>0</v>
      </c>
      <c r="AC59" s="170">
        <f ca="1">IF( ISERROR( '6.1'!AA59/'6.1'!$E59 * $E59),0, '6.1'!AA59/'6.1'!$E59 * $E59 )</f>
        <v>0</v>
      </c>
      <c r="AD59" s="170">
        <f ca="1">IF( ISERROR( '6.1'!AB59/'6.1'!$E59 * $E59),0, '6.1'!AB59/'6.1'!$E59 * $E59 )</f>
        <v>0</v>
      </c>
      <c r="AE59" s="170">
        <f ca="1">IF( ISERROR( '6.1'!AC59/'6.1'!$E59 * $E59),0, '6.1'!AC59/'6.1'!$E59 * $E59 )</f>
        <v>0</v>
      </c>
      <c r="AF59" s="170">
        <f ca="1">IF( ISERROR( '6.1'!AD59/'6.1'!$E59 * $E59),0, '6.1'!AD59/'6.1'!$E59 * $E59 )</f>
        <v>0</v>
      </c>
      <c r="AG59" s="170">
        <f ca="1">IF( ISERROR( '6.1'!AE59/'6.1'!$E59 * $E59),0, '6.1'!AE59/'6.1'!$E59 * $E59 )</f>
        <v>0</v>
      </c>
      <c r="AH59" s="170">
        <f ca="1">IF( ISERROR( '6.1'!AF59/'6.1'!$E59 * $E59),0, '6.1'!AF59/'6.1'!$E59 * $E59 )</f>
        <v>0</v>
      </c>
      <c r="AI59" s="170">
        <f ca="1">IF( ISERROR( '6.1'!AG59/'6.1'!$E59 * $E59),0, '6.1'!AG59/'6.1'!$E59 * $E59 )</f>
        <v>0</v>
      </c>
      <c r="AJ59" s="170">
        <f ca="1">IF( ISERROR( '6.1'!AH59/'6.1'!$E59 * $E59),0, '6.1'!AH59/'6.1'!$E59 * $E59 )</f>
        <v>0</v>
      </c>
      <c r="AK59" s="170">
        <f ca="1">IF( ISERROR( '6.1'!AI59/'6.1'!$E59 * $E59),0, '6.1'!AI59/'6.1'!$E59 * $E59 )</f>
        <v>0</v>
      </c>
      <c r="AL59" s="170">
        <f ca="1">IF( ISERROR( '6.1'!AJ59/'6.1'!$E59 * $E59),0, '6.1'!AJ59/'6.1'!$E59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5" t="s">
        <v>70</v>
      </c>
      <c r="C62" s="705"/>
      <c r="D62" s="705"/>
      <c r="E62" s="705"/>
      <c r="F62" s="61" t="s">
        <v>390</v>
      </c>
      <c r="G62" s="61" t="s">
        <v>391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5" t="s">
        <v>587</v>
      </c>
      <c r="C63" s="705"/>
      <c r="D63" s="705"/>
      <c r="E63" s="705"/>
      <c r="F63" s="370">
        <f ca="1">H63+NPV(FDN,I63:INDEX(I63:AL63,PAL))</f>
        <v>0</v>
      </c>
      <c r="G63" s="66">
        <f ca="1">SUMIF($H$5:$AL$5,"&lt;="&amp;PAL,$H63:$AL63)</f>
        <v>0</v>
      </c>
      <c r="H63" s="66">
        <f t="shared" ref="H63:AL63" ca="1" si="25">IF(H62&lt;=PAL,SUM(H7,H16,H17,H21),0)</f>
        <v>0</v>
      </c>
      <c r="I63" s="66">
        <f t="shared" ca="1" si="25"/>
        <v>0</v>
      </c>
      <c r="J63" s="66">
        <f t="shared" ca="1" si="25"/>
        <v>0</v>
      </c>
      <c r="K63" s="66">
        <f t="shared" ca="1" si="25"/>
        <v>0</v>
      </c>
      <c r="L63" s="66">
        <f t="shared" ca="1" si="25"/>
        <v>0</v>
      </c>
      <c r="M63" s="66">
        <f t="shared" ca="1" si="25"/>
        <v>0</v>
      </c>
      <c r="N63" s="66">
        <f t="shared" ca="1" si="25"/>
        <v>0</v>
      </c>
      <c r="O63" s="66">
        <f t="shared" ca="1" si="25"/>
        <v>0</v>
      </c>
      <c r="P63" s="66">
        <f t="shared" ca="1" si="25"/>
        <v>0</v>
      </c>
      <c r="Q63" s="66">
        <f t="shared" ca="1" si="25"/>
        <v>0</v>
      </c>
      <c r="R63" s="66">
        <f t="shared" ca="1" si="25"/>
        <v>0</v>
      </c>
      <c r="S63" s="66">
        <f t="shared" ca="1" si="25"/>
        <v>0</v>
      </c>
      <c r="T63" s="66">
        <f t="shared" ca="1" si="25"/>
        <v>0</v>
      </c>
      <c r="U63" s="66">
        <f t="shared" ca="1" si="25"/>
        <v>0</v>
      </c>
      <c r="V63" s="66">
        <f t="shared" ca="1" si="25"/>
        <v>0</v>
      </c>
      <c r="W63" s="66">
        <f t="shared" ca="1" si="25"/>
        <v>0</v>
      </c>
      <c r="X63" s="66">
        <f t="shared" ca="1" si="25"/>
        <v>0</v>
      </c>
      <c r="Y63" s="66">
        <f t="shared" ca="1" si="25"/>
        <v>0</v>
      </c>
      <c r="Z63" s="66">
        <f t="shared" ca="1" si="25"/>
        <v>0</v>
      </c>
      <c r="AA63" s="66">
        <f t="shared" ca="1" si="25"/>
        <v>0</v>
      </c>
      <c r="AB63" s="66">
        <f t="shared" ca="1" si="25"/>
        <v>0</v>
      </c>
      <c r="AC63" s="66">
        <f t="shared" ca="1" si="25"/>
        <v>0</v>
      </c>
      <c r="AD63" s="66">
        <f t="shared" ca="1" si="25"/>
        <v>0</v>
      </c>
      <c r="AE63" s="66">
        <f t="shared" ca="1" si="25"/>
        <v>0</v>
      </c>
      <c r="AF63" s="66">
        <f t="shared" ca="1" si="25"/>
        <v>0</v>
      </c>
      <c r="AG63" s="66">
        <f t="shared" ca="1" si="25"/>
        <v>0</v>
      </c>
      <c r="AH63" s="66">
        <f t="shared" si="25"/>
        <v>0</v>
      </c>
      <c r="AI63" s="66">
        <f t="shared" si="25"/>
        <v>0</v>
      </c>
      <c r="AJ63" s="66">
        <f t="shared" si="25"/>
        <v>0</v>
      </c>
      <c r="AK63" s="66">
        <f t="shared" si="25"/>
        <v>0</v>
      </c>
      <c r="AL63" s="66">
        <f t="shared" si="25"/>
        <v>0</v>
      </c>
    </row>
    <row r="64" spans="2:38" s="3" customFormat="1" ht="14.25" customHeight="1" thickTop="1" thickBot="1">
      <c r="B64" s="705" t="s">
        <v>588</v>
      </c>
      <c r="C64" s="705"/>
      <c r="D64" s="705"/>
      <c r="E64" s="705"/>
      <c r="F64" s="370">
        <f ca="1">SUMIF($H$62:$AL$62,"&lt;="&amp;PAL,$H64:$AL64)</f>
        <v>0</v>
      </c>
      <c r="G64" s="66" t="s">
        <v>70</v>
      </c>
      <c r="H64" s="66">
        <f t="shared" ref="H64:AL64" ca="1" si="26">IF(H62&lt;=PAL,H63/(1+FDN)^H62,0)</f>
        <v>0</v>
      </c>
      <c r="I64" s="66">
        <f t="shared" ca="1" si="26"/>
        <v>0</v>
      </c>
      <c r="J64" s="66">
        <f t="shared" ca="1" si="26"/>
        <v>0</v>
      </c>
      <c r="K64" s="66">
        <f t="shared" ca="1" si="26"/>
        <v>0</v>
      </c>
      <c r="L64" s="66">
        <f t="shared" ca="1" si="26"/>
        <v>0</v>
      </c>
      <c r="M64" s="66">
        <f t="shared" ca="1" si="26"/>
        <v>0</v>
      </c>
      <c r="N64" s="66">
        <f t="shared" ca="1" si="26"/>
        <v>0</v>
      </c>
      <c r="O64" s="66">
        <f t="shared" ca="1" si="26"/>
        <v>0</v>
      </c>
      <c r="P64" s="66">
        <f t="shared" ca="1" si="26"/>
        <v>0</v>
      </c>
      <c r="Q64" s="66">
        <f t="shared" ca="1" si="26"/>
        <v>0</v>
      </c>
      <c r="R64" s="66">
        <f t="shared" ca="1" si="26"/>
        <v>0</v>
      </c>
      <c r="S64" s="66">
        <f t="shared" ca="1" si="26"/>
        <v>0</v>
      </c>
      <c r="T64" s="66">
        <f t="shared" ca="1" si="26"/>
        <v>0</v>
      </c>
      <c r="U64" s="66">
        <f t="shared" ca="1" si="26"/>
        <v>0</v>
      </c>
      <c r="V64" s="66">
        <f t="shared" ca="1" si="26"/>
        <v>0</v>
      </c>
      <c r="W64" s="66">
        <f t="shared" ca="1" si="26"/>
        <v>0</v>
      </c>
      <c r="X64" s="66">
        <f t="shared" ca="1" si="26"/>
        <v>0</v>
      </c>
      <c r="Y64" s="66">
        <f t="shared" ca="1" si="26"/>
        <v>0</v>
      </c>
      <c r="Z64" s="66">
        <f t="shared" ca="1" si="26"/>
        <v>0</v>
      </c>
      <c r="AA64" s="66">
        <f t="shared" ca="1" si="26"/>
        <v>0</v>
      </c>
      <c r="AB64" s="66">
        <f t="shared" ca="1" si="26"/>
        <v>0</v>
      </c>
      <c r="AC64" s="66">
        <f t="shared" ca="1" si="26"/>
        <v>0</v>
      </c>
      <c r="AD64" s="66">
        <f t="shared" ca="1" si="26"/>
        <v>0</v>
      </c>
      <c r="AE64" s="66">
        <f t="shared" ca="1" si="26"/>
        <v>0</v>
      </c>
      <c r="AF64" s="66">
        <f t="shared" ca="1" si="26"/>
        <v>0</v>
      </c>
      <c r="AG64" s="66">
        <f t="shared" ca="1" si="26"/>
        <v>0</v>
      </c>
      <c r="AH64" s="66">
        <f t="shared" si="26"/>
        <v>0</v>
      </c>
      <c r="AI64" s="66">
        <f t="shared" si="26"/>
        <v>0</v>
      </c>
      <c r="AJ64" s="66">
        <f t="shared" si="26"/>
        <v>0</v>
      </c>
      <c r="AK64" s="66">
        <f t="shared" si="26"/>
        <v>0</v>
      </c>
      <c r="AL64" s="66">
        <f t="shared" si="26"/>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658</v>
      </c>
      <c r="E69" s="362" t="s">
        <v>580</v>
      </c>
    </row>
    <row r="70" spans="3:38">
      <c r="C70" s="366" t="s">
        <v>573</v>
      </c>
      <c r="D70" s="368">
        <f ca="1">SUM(F12:F13)</f>
        <v>0</v>
      </c>
      <c r="E70" s="363" t="s">
        <v>583</v>
      </c>
    </row>
    <row r="71" spans="3:38">
      <c r="C71" s="366" t="s">
        <v>574</v>
      </c>
      <c r="D71" s="368">
        <f ca="1">SUM(F8:F10)</f>
        <v>0</v>
      </c>
      <c r="E71" s="363" t="s">
        <v>582</v>
      </c>
    </row>
    <row r="72" spans="3:38">
      <c r="C72" s="366" t="s">
        <v>575</v>
      </c>
      <c r="D72" s="368">
        <f ca="1">SUM(F14)</f>
        <v>0</v>
      </c>
      <c r="E72" s="363" t="s">
        <v>18</v>
      </c>
    </row>
    <row r="73" spans="3:38" ht="26.25">
      <c r="C73" s="366" t="s">
        <v>576</v>
      </c>
      <c r="D73" s="368">
        <f ca="1">SUM(F11)</f>
        <v>0</v>
      </c>
      <c r="E73" s="363" t="s">
        <v>13</v>
      </c>
    </row>
    <row r="74" spans="3:38">
      <c r="C74" s="366" t="s">
        <v>581</v>
      </c>
      <c r="D74" s="368">
        <f ca="1">SUM(F29)</f>
        <v>0</v>
      </c>
      <c r="E74" s="363" t="s">
        <v>312</v>
      </c>
    </row>
    <row r="75" spans="3:38" ht="38.25">
      <c r="C75" s="366" t="s">
        <v>577</v>
      </c>
      <c r="D75" s="368">
        <f ca="1">SUM(F23:F28)</f>
        <v>0</v>
      </c>
      <c r="E75" s="363" t="s">
        <v>585</v>
      </c>
    </row>
    <row r="76" spans="3:38" ht="26.25">
      <c r="C76" s="366" t="s">
        <v>578</v>
      </c>
      <c r="D76" s="368">
        <f ca="1">SUM(F18:F20)</f>
        <v>0</v>
      </c>
      <c r="E76" s="363" t="s">
        <v>584</v>
      </c>
    </row>
    <row r="77" spans="3:38" ht="27" thickBot="1">
      <c r="C77" s="367" t="s">
        <v>579</v>
      </c>
      <c r="D77" s="369">
        <f ca="1">SUM(F15:F16)</f>
        <v>0</v>
      </c>
      <c r="E77" s="363" t="s">
        <v>586</v>
      </c>
    </row>
    <row r="78" spans="3:38" ht="7.5" customHeight="1" thickTop="1"/>
  </sheetData>
  <sheetProtection algorithmName="SHA-512" hashValue="gHdmspcLcOwr4N3+Q1PhMhRFiy0ZMuSAjghWoWJixAyxt+3r/j7X0iPuneKytNGTfKh5UpdanP5yd8ROnKxWEQ==" saltValue="O8prBDVdauUvnb0ffuVkBw=="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1" priority="2" stopIfTrue="1">
      <formula>#REF!=1</formula>
    </cfRule>
  </conditionalFormatting>
  <conditionalFormatting sqref="C4:E4">
    <cfRule type="expression" dxfId="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7">
    <tabColor rgb="FFFFC000"/>
    <pageSetUpPr fitToPage="1"/>
  </sheetPr>
  <dimension ref="A1:WWK79"/>
  <sheetViews>
    <sheetView showGridLines="0" showRowColHeaders="0" workbookViewId="0">
      <pane xSplit="4" ySplit="9" topLeftCell="E10" activePane="bottomRight" state="frozen"/>
      <selection pane="topRight" activeCell="E1" sqref="E1"/>
      <selection pane="bottomLeft" activeCell="A10" sqref="A10"/>
      <selection pane="bottomRight" activeCell="B47" sqref="B47"/>
    </sheetView>
  </sheetViews>
  <sheetFormatPr defaultColWidth="0" defaultRowHeight="12.75" zeroHeight="1"/>
  <cols>
    <col min="1" max="1" width="1.42578125" style="533" customWidth="1"/>
    <col min="2" max="2" width="8.140625" style="533" customWidth="1"/>
    <col min="3" max="3" width="64.85546875" style="533" customWidth="1"/>
    <col min="4" max="4" width="12.28515625" style="534" customWidth="1"/>
    <col min="5" max="35" width="10.85546875" style="533" customWidth="1"/>
    <col min="36" max="36" width="1.42578125" style="533" customWidth="1"/>
    <col min="37" max="256" width="9.140625" style="533" hidden="1"/>
    <col min="257" max="257" width="1.42578125" style="533" hidden="1"/>
    <col min="258" max="258" width="65" style="533" hidden="1"/>
    <col min="259" max="259" width="12.28515625" style="533" hidden="1"/>
    <col min="260" max="285" width="10.85546875" style="533" hidden="1"/>
    <col min="286" max="512" width="9.140625" style="533" hidden="1"/>
    <col min="513" max="513" width="1.42578125" style="533" hidden="1"/>
    <col min="514" max="514" width="65" style="533" hidden="1"/>
    <col min="515" max="515" width="12.28515625" style="533" hidden="1"/>
    <col min="516" max="541" width="10.85546875" style="533" hidden="1"/>
    <col min="542" max="768" width="9.140625" style="533" hidden="1"/>
    <col min="769" max="769" width="1.42578125" style="533" hidden="1"/>
    <col min="770" max="770" width="65" style="533" hidden="1"/>
    <col min="771" max="771" width="12.28515625" style="533" hidden="1"/>
    <col min="772" max="797" width="10.85546875" style="533" hidden="1"/>
    <col min="798" max="1024" width="9.140625" style="533" hidden="1"/>
    <col min="1025" max="1025" width="1.42578125" style="533" hidden="1"/>
    <col min="1026" max="1026" width="65" style="533" hidden="1"/>
    <col min="1027" max="1027" width="12.28515625" style="533" hidden="1"/>
    <col min="1028" max="1053" width="10.85546875" style="533" hidden="1"/>
    <col min="1054" max="1280" width="9.140625" style="533" hidden="1"/>
    <col min="1281" max="1281" width="1.42578125" style="533" hidden="1"/>
    <col min="1282" max="1282" width="65" style="533" hidden="1"/>
    <col min="1283" max="1283" width="12.28515625" style="533" hidden="1"/>
    <col min="1284" max="1309" width="10.85546875" style="533" hidden="1"/>
    <col min="1310" max="1536" width="9.140625" style="533" hidden="1"/>
    <col min="1537" max="1537" width="1.42578125" style="533" hidden="1"/>
    <col min="1538" max="1538" width="65" style="533" hidden="1"/>
    <col min="1539" max="1539" width="12.28515625" style="533" hidden="1"/>
    <col min="1540" max="1565" width="10.85546875" style="533" hidden="1"/>
    <col min="1566" max="1792" width="9.140625" style="533" hidden="1"/>
    <col min="1793" max="1793" width="1.42578125" style="533" hidden="1"/>
    <col min="1794" max="1794" width="65" style="533" hidden="1"/>
    <col min="1795" max="1795" width="12.28515625" style="533" hidden="1"/>
    <col min="1796" max="1821" width="10.85546875" style="533" hidden="1"/>
    <col min="1822" max="2048" width="9.140625" style="533" hidden="1"/>
    <col min="2049" max="2049" width="1.42578125" style="533" hidden="1"/>
    <col min="2050" max="2050" width="65" style="533" hidden="1"/>
    <col min="2051" max="2051" width="12.28515625" style="533" hidden="1"/>
    <col min="2052" max="2077" width="10.85546875" style="533" hidden="1"/>
    <col min="2078" max="2304" width="9.140625" style="533" hidden="1"/>
    <col min="2305" max="2305" width="1.42578125" style="533" hidden="1"/>
    <col min="2306" max="2306" width="65" style="533" hidden="1"/>
    <col min="2307" max="2307" width="12.28515625" style="533" hidden="1"/>
    <col min="2308" max="2333" width="10.85546875" style="533" hidden="1"/>
    <col min="2334" max="2560" width="9.140625" style="533" hidden="1"/>
    <col min="2561" max="2561" width="1.42578125" style="533" hidden="1"/>
    <col min="2562" max="2562" width="65" style="533" hidden="1"/>
    <col min="2563" max="2563" width="12.28515625" style="533" hidden="1"/>
    <col min="2564" max="2589" width="10.85546875" style="533" hidden="1"/>
    <col min="2590" max="2816" width="9.140625" style="533" hidden="1"/>
    <col min="2817" max="2817" width="1.42578125" style="533" hidden="1"/>
    <col min="2818" max="2818" width="65" style="533" hidden="1"/>
    <col min="2819" max="2819" width="12.28515625" style="533" hidden="1"/>
    <col min="2820" max="2845" width="10.85546875" style="533" hidden="1"/>
    <col min="2846" max="3072" width="9.140625" style="533" hidden="1"/>
    <col min="3073" max="3073" width="1.42578125" style="533" hidden="1"/>
    <col min="3074" max="3074" width="65" style="533" hidden="1"/>
    <col min="3075" max="3075" width="12.28515625" style="533" hidden="1"/>
    <col min="3076" max="3101" width="10.85546875" style="533" hidden="1"/>
    <col min="3102" max="3328" width="9.140625" style="533" hidden="1"/>
    <col min="3329" max="3329" width="1.42578125" style="533" hidden="1"/>
    <col min="3330" max="3330" width="65" style="533" hidden="1"/>
    <col min="3331" max="3331" width="12.28515625" style="533" hidden="1"/>
    <col min="3332" max="3357" width="10.85546875" style="533" hidden="1"/>
    <col min="3358" max="3584" width="9.140625" style="533" hidden="1"/>
    <col min="3585" max="3585" width="1.42578125" style="533" hidden="1"/>
    <col min="3586" max="3586" width="65" style="533" hidden="1"/>
    <col min="3587" max="3587" width="12.28515625" style="533" hidden="1"/>
    <col min="3588" max="3613" width="10.85546875" style="533" hidden="1"/>
    <col min="3614" max="3840" width="9.140625" style="533" hidden="1"/>
    <col min="3841" max="3841" width="1.42578125" style="533" hidden="1"/>
    <col min="3842" max="3842" width="65" style="533" hidden="1"/>
    <col min="3843" max="3843" width="12.28515625" style="533" hidden="1"/>
    <col min="3844" max="3869" width="10.85546875" style="533" hidden="1"/>
    <col min="3870" max="4096" width="9.140625" style="533" hidden="1"/>
    <col min="4097" max="4097" width="1.42578125" style="533" hidden="1"/>
    <col min="4098" max="4098" width="65" style="533" hidden="1"/>
    <col min="4099" max="4099" width="12.28515625" style="533" hidden="1"/>
    <col min="4100" max="4125" width="10.85546875" style="533" hidden="1"/>
    <col min="4126" max="4352" width="9.140625" style="533" hidden="1"/>
    <col min="4353" max="4353" width="1.42578125" style="533" hidden="1"/>
    <col min="4354" max="4354" width="65" style="533" hidden="1"/>
    <col min="4355" max="4355" width="12.28515625" style="533" hidden="1"/>
    <col min="4356" max="4381" width="10.85546875" style="533" hidden="1"/>
    <col min="4382" max="4608" width="9.140625" style="533" hidden="1"/>
    <col min="4609" max="4609" width="1.42578125" style="533" hidden="1"/>
    <col min="4610" max="4610" width="65" style="533" hidden="1"/>
    <col min="4611" max="4611" width="12.28515625" style="533" hidden="1"/>
    <col min="4612" max="4637" width="10.85546875" style="533" hidden="1"/>
    <col min="4638" max="4864" width="9.140625" style="533" hidden="1"/>
    <col min="4865" max="4865" width="1.42578125" style="533" hidden="1"/>
    <col min="4866" max="4866" width="65" style="533" hidden="1"/>
    <col min="4867" max="4867" width="12.28515625" style="533" hidden="1"/>
    <col min="4868" max="4893" width="10.85546875" style="533" hidden="1"/>
    <col min="4894" max="5120" width="9.140625" style="533" hidden="1"/>
    <col min="5121" max="5121" width="1.42578125" style="533" hidden="1"/>
    <col min="5122" max="5122" width="65" style="533" hidden="1"/>
    <col min="5123" max="5123" width="12.28515625" style="533" hidden="1"/>
    <col min="5124" max="5149" width="10.85546875" style="533" hidden="1"/>
    <col min="5150" max="5376" width="9.140625" style="533" hidden="1"/>
    <col min="5377" max="5377" width="1.42578125" style="533" hidden="1"/>
    <col min="5378" max="5378" width="65" style="533" hidden="1"/>
    <col min="5379" max="5379" width="12.28515625" style="533" hidden="1"/>
    <col min="5380" max="5405" width="10.85546875" style="533" hidden="1"/>
    <col min="5406" max="5632" width="9.140625" style="533" hidden="1"/>
    <col min="5633" max="5633" width="1.42578125" style="533" hidden="1"/>
    <col min="5634" max="5634" width="65" style="533" hidden="1"/>
    <col min="5635" max="5635" width="12.28515625" style="533" hidden="1"/>
    <col min="5636" max="5661" width="10.85546875" style="533" hidden="1"/>
    <col min="5662" max="5888" width="9.140625" style="533" hidden="1"/>
    <col min="5889" max="5889" width="1.42578125" style="533" hidden="1"/>
    <col min="5890" max="5890" width="65" style="533" hidden="1"/>
    <col min="5891" max="5891" width="12.28515625" style="533" hidden="1"/>
    <col min="5892" max="5917" width="10.85546875" style="533" hidden="1"/>
    <col min="5918" max="6144" width="9.140625" style="533" hidden="1"/>
    <col min="6145" max="6145" width="1.42578125" style="533" hidden="1"/>
    <col min="6146" max="6146" width="65" style="533" hidden="1"/>
    <col min="6147" max="6147" width="12.28515625" style="533" hidden="1"/>
    <col min="6148" max="6173" width="10.85546875" style="533" hidden="1"/>
    <col min="6174" max="6400" width="9.140625" style="533" hidden="1"/>
    <col min="6401" max="6401" width="1.42578125" style="533" hidden="1"/>
    <col min="6402" max="6402" width="65" style="533" hidden="1"/>
    <col min="6403" max="6403" width="12.28515625" style="533" hidden="1"/>
    <col min="6404" max="6429" width="10.85546875" style="533" hidden="1"/>
    <col min="6430" max="6656" width="9.140625" style="533" hidden="1"/>
    <col min="6657" max="6657" width="1.42578125" style="533" hidden="1"/>
    <col min="6658" max="6658" width="65" style="533" hidden="1"/>
    <col min="6659" max="6659" width="12.28515625" style="533" hidden="1"/>
    <col min="6660" max="6685" width="10.85546875" style="533" hidden="1"/>
    <col min="6686" max="6912" width="9.140625" style="533" hidden="1"/>
    <col min="6913" max="6913" width="1.42578125" style="533" hidden="1"/>
    <col min="6914" max="6914" width="65" style="533" hidden="1"/>
    <col min="6915" max="6915" width="12.28515625" style="533" hidden="1"/>
    <col min="6916" max="6941" width="10.85546875" style="533" hidden="1"/>
    <col min="6942" max="7168" width="9.140625" style="533" hidden="1"/>
    <col min="7169" max="7169" width="1.42578125" style="533" hidden="1"/>
    <col min="7170" max="7170" width="65" style="533" hidden="1"/>
    <col min="7171" max="7171" width="12.28515625" style="533" hidden="1"/>
    <col min="7172" max="7197" width="10.85546875" style="533" hidden="1"/>
    <col min="7198" max="7424" width="9.140625" style="533" hidden="1"/>
    <col min="7425" max="7425" width="1.42578125" style="533" hidden="1"/>
    <col min="7426" max="7426" width="65" style="533" hidden="1"/>
    <col min="7427" max="7427" width="12.28515625" style="533" hidden="1"/>
    <col min="7428" max="7453" width="10.85546875" style="533" hidden="1"/>
    <col min="7454" max="7680" width="9.140625" style="533" hidden="1"/>
    <col min="7681" max="7681" width="1.42578125" style="533" hidden="1"/>
    <col min="7682" max="7682" width="65" style="533" hidden="1"/>
    <col min="7683" max="7683" width="12.28515625" style="533" hidden="1"/>
    <col min="7684" max="7709" width="10.85546875" style="533" hidden="1"/>
    <col min="7710" max="7936" width="9.140625" style="533" hidden="1"/>
    <col min="7937" max="7937" width="1.42578125" style="533" hidden="1"/>
    <col min="7938" max="7938" width="65" style="533" hidden="1"/>
    <col min="7939" max="7939" width="12.28515625" style="533" hidden="1"/>
    <col min="7940" max="7965" width="10.85546875" style="533" hidden="1"/>
    <col min="7966" max="8192" width="9.140625" style="533" hidden="1"/>
    <col min="8193" max="8193" width="1.42578125" style="533" hidden="1"/>
    <col min="8194" max="8194" width="65" style="533" hidden="1"/>
    <col min="8195" max="8195" width="12.28515625" style="533" hidden="1"/>
    <col min="8196" max="8221" width="10.85546875" style="533" hidden="1"/>
    <col min="8222" max="8448" width="9.140625" style="533" hidden="1"/>
    <col min="8449" max="8449" width="1.42578125" style="533" hidden="1"/>
    <col min="8450" max="8450" width="65" style="533" hidden="1"/>
    <col min="8451" max="8451" width="12.28515625" style="533" hidden="1"/>
    <col min="8452" max="8477" width="10.85546875" style="533" hidden="1"/>
    <col min="8478" max="8704" width="9.140625" style="533" hidden="1"/>
    <col min="8705" max="8705" width="1.42578125" style="533" hidden="1"/>
    <col min="8706" max="8706" width="65" style="533" hidden="1"/>
    <col min="8707" max="8707" width="12.28515625" style="533" hidden="1"/>
    <col min="8708" max="8733" width="10.85546875" style="533" hidden="1"/>
    <col min="8734" max="8960" width="9.140625" style="533" hidden="1"/>
    <col min="8961" max="8961" width="1.42578125" style="533" hidden="1"/>
    <col min="8962" max="8962" width="65" style="533" hidden="1"/>
    <col min="8963" max="8963" width="12.28515625" style="533" hidden="1"/>
    <col min="8964" max="8989" width="10.85546875" style="533" hidden="1"/>
    <col min="8990" max="9216" width="9.140625" style="533" hidden="1"/>
    <col min="9217" max="9217" width="1.42578125" style="533" hidden="1"/>
    <col min="9218" max="9218" width="65" style="533" hidden="1"/>
    <col min="9219" max="9219" width="12.28515625" style="533" hidden="1"/>
    <col min="9220" max="9245" width="10.85546875" style="533" hidden="1"/>
    <col min="9246" max="9472" width="9.140625" style="533" hidden="1"/>
    <col min="9473" max="9473" width="1.42578125" style="533" hidden="1"/>
    <col min="9474" max="9474" width="65" style="533" hidden="1"/>
    <col min="9475" max="9475" width="12.28515625" style="533" hidden="1"/>
    <col min="9476" max="9501" width="10.85546875" style="533" hidden="1"/>
    <col min="9502" max="9728" width="9.140625" style="533" hidden="1"/>
    <col min="9729" max="9729" width="1.42578125" style="533" hidden="1"/>
    <col min="9730" max="9730" width="65" style="533" hidden="1"/>
    <col min="9731" max="9731" width="12.28515625" style="533" hidden="1"/>
    <col min="9732" max="9757" width="10.85546875" style="533" hidden="1"/>
    <col min="9758" max="9984" width="9.140625" style="533" hidden="1"/>
    <col min="9985" max="9985" width="1.42578125" style="533" hidden="1"/>
    <col min="9986" max="9986" width="65" style="533" hidden="1"/>
    <col min="9987" max="9987" width="12.28515625" style="533" hidden="1"/>
    <col min="9988" max="10013" width="10.85546875" style="533" hidden="1"/>
    <col min="10014" max="10240" width="9.140625" style="533" hidden="1"/>
    <col min="10241" max="10241" width="1.42578125" style="533" hidden="1"/>
    <col min="10242" max="10242" width="65" style="533" hidden="1"/>
    <col min="10243" max="10243" width="12.28515625" style="533" hidden="1"/>
    <col min="10244" max="10269" width="10.85546875" style="533" hidden="1"/>
    <col min="10270" max="10496" width="9.140625" style="533" hidden="1"/>
    <col min="10497" max="10497" width="1.42578125" style="533" hidden="1"/>
    <col min="10498" max="10498" width="65" style="533" hidden="1"/>
    <col min="10499" max="10499" width="12.28515625" style="533" hidden="1"/>
    <col min="10500" max="10525" width="10.85546875" style="533" hidden="1"/>
    <col min="10526" max="10752" width="9.140625" style="533" hidden="1"/>
    <col min="10753" max="10753" width="1.42578125" style="533" hidden="1"/>
    <col min="10754" max="10754" width="65" style="533" hidden="1"/>
    <col min="10755" max="10755" width="12.28515625" style="533" hidden="1"/>
    <col min="10756" max="10781" width="10.85546875" style="533" hidden="1"/>
    <col min="10782" max="11008" width="9.140625" style="533" hidden="1"/>
    <col min="11009" max="11009" width="1.42578125" style="533" hidden="1"/>
    <col min="11010" max="11010" width="65" style="533" hidden="1"/>
    <col min="11011" max="11011" width="12.28515625" style="533" hidden="1"/>
    <col min="11012" max="11037" width="10.85546875" style="533" hidden="1"/>
    <col min="11038" max="11264" width="9.140625" style="533" hidden="1"/>
    <col min="11265" max="11265" width="1.42578125" style="533" hidden="1"/>
    <col min="11266" max="11266" width="65" style="533" hidden="1"/>
    <col min="11267" max="11267" width="12.28515625" style="533" hidden="1"/>
    <col min="11268" max="11293" width="10.85546875" style="533" hidden="1"/>
    <col min="11294" max="11520" width="9.140625" style="533" hidden="1"/>
    <col min="11521" max="11521" width="1.42578125" style="533" hidden="1"/>
    <col min="11522" max="11522" width="65" style="533" hidden="1"/>
    <col min="11523" max="11523" width="12.28515625" style="533" hidden="1"/>
    <col min="11524" max="11549" width="10.85546875" style="533" hidden="1"/>
    <col min="11550" max="11776" width="9.140625" style="533" hidden="1"/>
    <col min="11777" max="11777" width="1.42578125" style="533" hidden="1"/>
    <col min="11778" max="11778" width="65" style="533" hidden="1"/>
    <col min="11779" max="11779" width="12.28515625" style="533" hidden="1"/>
    <col min="11780" max="11805" width="10.85546875" style="533" hidden="1"/>
    <col min="11806" max="12032" width="9.140625" style="533" hidden="1"/>
    <col min="12033" max="12033" width="1.42578125" style="533" hidden="1"/>
    <col min="12034" max="12034" width="65" style="533" hidden="1"/>
    <col min="12035" max="12035" width="12.28515625" style="533" hidden="1"/>
    <col min="12036" max="12061" width="10.85546875" style="533" hidden="1"/>
    <col min="12062" max="12288" width="9.140625" style="533" hidden="1"/>
    <col min="12289" max="12289" width="1.42578125" style="533" hidden="1"/>
    <col min="12290" max="12290" width="65" style="533" hidden="1"/>
    <col min="12291" max="12291" width="12.28515625" style="533" hidden="1"/>
    <col min="12292" max="12317" width="10.85546875" style="533" hidden="1"/>
    <col min="12318" max="12544" width="9.140625" style="533" hidden="1"/>
    <col min="12545" max="12545" width="1.42578125" style="533" hidden="1"/>
    <col min="12546" max="12546" width="65" style="533" hidden="1"/>
    <col min="12547" max="12547" width="12.28515625" style="533" hidden="1"/>
    <col min="12548" max="12573" width="10.85546875" style="533" hidden="1"/>
    <col min="12574" max="12800" width="9.140625" style="533" hidden="1"/>
    <col min="12801" max="12801" width="1.42578125" style="533" hidden="1"/>
    <col min="12802" max="12802" width="65" style="533" hidden="1"/>
    <col min="12803" max="12803" width="12.28515625" style="533" hidden="1"/>
    <col min="12804" max="12829" width="10.85546875" style="533" hidden="1"/>
    <col min="12830" max="13056" width="9.140625" style="533" hidden="1"/>
    <col min="13057" max="13057" width="1.42578125" style="533" hidden="1"/>
    <col min="13058" max="13058" width="65" style="533" hidden="1"/>
    <col min="13059" max="13059" width="12.28515625" style="533" hidden="1"/>
    <col min="13060" max="13085" width="10.85546875" style="533" hidden="1"/>
    <col min="13086" max="13312" width="9.140625" style="533" hidden="1"/>
    <col min="13313" max="13313" width="1.42578125" style="533" hidden="1"/>
    <col min="13314" max="13314" width="65" style="533" hidden="1"/>
    <col min="13315" max="13315" width="12.28515625" style="533" hidden="1"/>
    <col min="13316" max="13341" width="10.85546875" style="533" hidden="1"/>
    <col min="13342" max="13568" width="9.140625" style="533" hidden="1"/>
    <col min="13569" max="13569" width="1.42578125" style="533" hidden="1"/>
    <col min="13570" max="13570" width="65" style="533" hidden="1"/>
    <col min="13571" max="13571" width="12.28515625" style="533" hidden="1"/>
    <col min="13572" max="13597" width="10.85546875" style="533" hidden="1"/>
    <col min="13598" max="13824" width="9.140625" style="533" hidden="1"/>
    <col min="13825" max="13825" width="1.42578125" style="533" hidden="1"/>
    <col min="13826" max="13826" width="65" style="533" hidden="1"/>
    <col min="13827" max="13827" width="12.28515625" style="533" hidden="1"/>
    <col min="13828" max="13853" width="10.85546875" style="533" hidden="1"/>
    <col min="13854" max="14080" width="9.140625" style="533" hidden="1"/>
    <col min="14081" max="14081" width="1.42578125" style="533" hidden="1"/>
    <col min="14082" max="14082" width="65" style="533" hidden="1"/>
    <col min="14083" max="14083" width="12.28515625" style="533" hidden="1"/>
    <col min="14084" max="14109" width="10.85546875" style="533" hidden="1"/>
    <col min="14110" max="14336" width="9.140625" style="533" hidden="1"/>
    <col min="14337" max="14337" width="1.42578125" style="533" hidden="1"/>
    <col min="14338" max="14338" width="65" style="533" hidden="1"/>
    <col min="14339" max="14339" width="12.28515625" style="533" hidden="1"/>
    <col min="14340" max="14365" width="10.85546875" style="533" hidden="1"/>
    <col min="14366" max="14592" width="9.140625" style="533" hidden="1"/>
    <col min="14593" max="14593" width="1.42578125" style="533" hidden="1"/>
    <col min="14594" max="14594" width="65" style="533" hidden="1"/>
    <col min="14595" max="14595" width="12.28515625" style="533" hidden="1"/>
    <col min="14596" max="14621" width="10.85546875" style="533" hidden="1"/>
    <col min="14622" max="14848" width="9.140625" style="533" hidden="1"/>
    <col min="14849" max="14849" width="1.42578125" style="533" hidden="1"/>
    <col min="14850" max="14850" width="65" style="533" hidden="1"/>
    <col min="14851" max="14851" width="12.28515625" style="533" hidden="1"/>
    <col min="14852" max="14877" width="10.85546875" style="533" hidden="1"/>
    <col min="14878" max="15104" width="9.140625" style="533" hidden="1"/>
    <col min="15105" max="15105" width="1.42578125" style="533" hidden="1"/>
    <col min="15106" max="15106" width="65" style="533" hidden="1"/>
    <col min="15107" max="15107" width="12.28515625" style="533" hidden="1"/>
    <col min="15108" max="15133" width="10.85546875" style="533" hidden="1"/>
    <col min="15134" max="15360" width="9.140625" style="533" hidden="1"/>
    <col min="15361" max="15361" width="1.42578125" style="533" hidden="1"/>
    <col min="15362" max="15362" width="65" style="533" hidden="1"/>
    <col min="15363" max="15363" width="12.28515625" style="533" hidden="1"/>
    <col min="15364" max="15389" width="10.85546875" style="533" hidden="1"/>
    <col min="15390" max="15616" width="9.140625" style="533" hidden="1"/>
    <col min="15617" max="15617" width="1.42578125" style="533" hidden="1"/>
    <col min="15618" max="15618" width="65" style="533" hidden="1"/>
    <col min="15619" max="15619" width="12.28515625" style="533" hidden="1"/>
    <col min="15620" max="15645" width="10.85546875" style="533" hidden="1"/>
    <col min="15646" max="15872" width="9.140625" style="533" hidden="1"/>
    <col min="15873" max="15873" width="1.42578125" style="533" hidden="1"/>
    <col min="15874" max="15874" width="65" style="533" hidden="1"/>
    <col min="15875" max="15875" width="12.28515625" style="533" hidden="1"/>
    <col min="15876" max="15901" width="10.85546875" style="533" hidden="1"/>
    <col min="15902" max="16128" width="9.140625" style="533" hidden="1"/>
    <col min="16129" max="16129" width="1.42578125" style="533" hidden="1"/>
    <col min="16130" max="16130" width="65" style="533" hidden="1"/>
    <col min="16131" max="16131" width="12.28515625" style="533" hidden="1"/>
    <col min="16132" max="16157" width="10.85546875" style="533" hidden="1"/>
    <col min="16158" max="16384" width="9.140625" style="533" hidden="1"/>
  </cols>
  <sheetData>
    <row r="1" spans="3:35" ht="7.5" customHeight="1">
      <c r="D1" s="592"/>
    </row>
    <row r="2" spans="3:35" ht="27" customHeight="1">
      <c r="C2" s="593" t="s">
        <v>1203</v>
      </c>
      <c r="D2" s="592"/>
    </row>
    <row r="3" spans="3:35" ht="26.25" customHeight="1">
      <c r="C3" s="591" t="str">
        <f ca="1">IF(SUM(D16,D22,D28,D34)&lt;&gt;0," KLAIDA Nr. 4: VPSP mokėjimų suma gali būti neatnaujinta. Paspauskite mygtuką 'Perskaičiuoti VPSP mokėjimus'","")</f>
        <v/>
      </c>
    </row>
    <row r="4" spans="3:35">
      <c r="C4" s="533" t="s">
        <v>1202</v>
      </c>
      <c r="D4" s="590">
        <v>3.5799999999999998E-2</v>
      </c>
    </row>
    <row r="5" spans="3:35" ht="5.25" customHeight="1">
      <c r="D5" s="589"/>
    </row>
    <row r="6" spans="3:35" ht="25.5">
      <c r="C6" s="588" t="s">
        <v>1201</v>
      </c>
      <c r="D6" s="587">
        <v>0</v>
      </c>
    </row>
    <row r="7" spans="3:35"/>
    <row r="8" spans="3:35" s="578" customFormat="1">
      <c r="C8" s="586" t="s">
        <v>333</v>
      </c>
      <c r="D8" s="718" t="s">
        <v>1200</v>
      </c>
      <c r="E8" s="579">
        <v>0</v>
      </c>
      <c r="F8" s="579">
        <v>1</v>
      </c>
      <c r="G8" s="579">
        <v>2</v>
      </c>
      <c r="H8" s="579">
        <v>3</v>
      </c>
      <c r="I8" s="579">
        <v>4</v>
      </c>
      <c r="J8" s="579">
        <v>5</v>
      </c>
      <c r="K8" s="579">
        <v>6</v>
      </c>
      <c r="L8" s="579">
        <v>7</v>
      </c>
      <c r="M8" s="579">
        <v>8</v>
      </c>
      <c r="N8" s="579">
        <v>9</v>
      </c>
      <c r="O8" s="579">
        <v>10</v>
      </c>
      <c r="P8" s="579">
        <v>11</v>
      </c>
      <c r="Q8" s="579">
        <v>12</v>
      </c>
      <c r="R8" s="579">
        <v>13</v>
      </c>
      <c r="S8" s="579">
        <v>14</v>
      </c>
      <c r="T8" s="579">
        <v>15</v>
      </c>
      <c r="U8" s="579">
        <v>16</v>
      </c>
      <c r="V8" s="579">
        <v>17</v>
      </c>
      <c r="W8" s="579">
        <v>18</v>
      </c>
      <c r="X8" s="579">
        <v>19</v>
      </c>
      <c r="Y8" s="579">
        <v>20</v>
      </c>
      <c r="Z8" s="579">
        <v>21</v>
      </c>
      <c r="AA8" s="579">
        <v>22</v>
      </c>
      <c r="AB8" s="579">
        <v>23</v>
      </c>
      <c r="AC8" s="579">
        <v>24</v>
      </c>
      <c r="AD8" s="579">
        <v>25</v>
      </c>
      <c r="AE8" s="579">
        <v>26</v>
      </c>
      <c r="AF8" s="579">
        <v>27</v>
      </c>
      <c r="AG8" s="579">
        <v>28</v>
      </c>
      <c r="AH8" s="579">
        <v>29</v>
      </c>
      <c r="AI8" s="579">
        <v>30</v>
      </c>
    </row>
    <row r="9" spans="3:35" s="578" customFormat="1">
      <c r="C9" s="586" t="s">
        <v>334</v>
      </c>
      <c r="D9" s="719"/>
      <c r="E9" s="579">
        <f>IF(Veiklu_pradzia=DATE(YEAR(Veiklu_pradzia)-1,12,31)+1,YEAR(Veiklu_pradzia)-1,YEAR(Veiklu_pradzia))</f>
        <v>2016</v>
      </c>
      <c r="F9" s="579">
        <f t="shared" ref="F9:AI9" si="0">E9+1</f>
        <v>2017</v>
      </c>
      <c r="G9" s="579">
        <f t="shared" si="0"/>
        <v>2018</v>
      </c>
      <c r="H9" s="579">
        <f t="shared" si="0"/>
        <v>2019</v>
      </c>
      <c r="I9" s="579">
        <f t="shared" si="0"/>
        <v>2020</v>
      </c>
      <c r="J9" s="579">
        <f t="shared" si="0"/>
        <v>2021</v>
      </c>
      <c r="K9" s="579">
        <f t="shared" si="0"/>
        <v>2022</v>
      </c>
      <c r="L9" s="579">
        <f t="shared" si="0"/>
        <v>2023</v>
      </c>
      <c r="M9" s="579">
        <f t="shared" si="0"/>
        <v>2024</v>
      </c>
      <c r="N9" s="579">
        <f t="shared" si="0"/>
        <v>2025</v>
      </c>
      <c r="O9" s="579">
        <f t="shared" si="0"/>
        <v>2026</v>
      </c>
      <c r="P9" s="579">
        <f t="shared" si="0"/>
        <v>2027</v>
      </c>
      <c r="Q9" s="579">
        <f t="shared" si="0"/>
        <v>2028</v>
      </c>
      <c r="R9" s="579">
        <f t="shared" si="0"/>
        <v>2029</v>
      </c>
      <c r="S9" s="579">
        <f t="shared" si="0"/>
        <v>2030</v>
      </c>
      <c r="T9" s="579">
        <f t="shared" si="0"/>
        <v>2031</v>
      </c>
      <c r="U9" s="579">
        <f t="shared" si="0"/>
        <v>2032</v>
      </c>
      <c r="V9" s="579">
        <f t="shared" si="0"/>
        <v>2033</v>
      </c>
      <c r="W9" s="579">
        <f t="shared" si="0"/>
        <v>2034</v>
      </c>
      <c r="X9" s="579">
        <f t="shared" si="0"/>
        <v>2035</v>
      </c>
      <c r="Y9" s="579">
        <f t="shared" si="0"/>
        <v>2036</v>
      </c>
      <c r="Z9" s="579">
        <f t="shared" si="0"/>
        <v>2037</v>
      </c>
      <c r="AA9" s="579">
        <f t="shared" si="0"/>
        <v>2038</v>
      </c>
      <c r="AB9" s="579">
        <f t="shared" si="0"/>
        <v>2039</v>
      </c>
      <c r="AC9" s="579">
        <f t="shared" si="0"/>
        <v>2040</v>
      </c>
      <c r="AD9" s="579">
        <f t="shared" si="0"/>
        <v>2041</v>
      </c>
      <c r="AE9" s="579">
        <f t="shared" si="0"/>
        <v>2042</v>
      </c>
      <c r="AF9" s="579">
        <f t="shared" si="0"/>
        <v>2043</v>
      </c>
      <c r="AG9" s="579">
        <f t="shared" si="0"/>
        <v>2044</v>
      </c>
      <c r="AH9" s="579">
        <f t="shared" si="0"/>
        <v>2045</v>
      </c>
      <c r="AI9" s="579">
        <f t="shared" si="0"/>
        <v>2046</v>
      </c>
    </row>
    <row r="10" spans="3:35" s="582" customFormat="1" ht="8.25" customHeight="1">
      <c r="C10" s="585"/>
      <c r="D10" s="584"/>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row>
    <row r="11" spans="3:35" s="578" customFormat="1" ht="29.25" customHeight="1">
      <c r="C11" s="581" t="s">
        <v>1199</v>
      </c>
      <c r="D11" s="580"/>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row>
    <row r="12" spans="3:35">
      <c r="C12" s="570" t="s">
        <v>1198</v>
      </c>
      <c r="D12" s="565">
        <f ca="1">E12+NPV(FDN,F12:AD12)</f>
        <v>0</v>
      </c>
      <c r="E12" s="577">
        <f ca="1">'6.1'!F7</f>
        <v>0</v>
      </c>
      <c r="F12" s="577">
        <f ca="1">'6.1'!G7</f>
        <v>0</v>
      </c>
      <c r="G12" s="577">
        <f ca="1">'6.1'!H7</f>
        <v>0</v>
      </c>
      <c r="H12" s="577">
        <f ca="1">'6.1'!I7</f>
        <v>0</v>
      </c>
      <c r="I12" s="577">
        <f ca="1">'6.1'!J7</f>
        <v>0</v>
      </c>
      <c r="J12" s="577">
        <f ca="1">'6.1'!K7</f>
        <v>0</v>
      </c>
      <c r="K12" s="577">
        <f ca="1">'6.1'!L7</f>
        <v>0</v>
      </c>
      <c r="L12" s="577">
        <f ca="1">'6.1'!M7</f>
        <v>0</v>
      </c>
      <c r="M12" s="577">
        <f ca="1">'6.1'!N7</f>
        <v>0</v>
      </c>
      <c r="N12" s="577">
        <f ca="1">'6.1'!O7</f>
        <v>0</v>
      </c>
      <c r="O12" s="577">
        <f ca="1">'6.1'!P7</f>
        <v>0</v>
      </c>
      <c r="P12" s="577">
        <f ca="1">'6.1'!Q7</f>
        <v>0</v>
      </c>
      <c r="Q12" s="577">
        <f ca="1">'6.1'!R7</f>
        <v>0</v>
      </c>
      <c r="R12" s="577">
        <f ca="1">'6.1'!S7</f>
        <v>0</v>
      </c>
      <c r="S12" s="577">
        <f ca="1">'6.1'!T7</f>
        <v>0</v>
      </c>
      <c r="T12" s="577">
        <f ca="1">'6.1'!U7</f>
        <v>0</v>
      </c>
      <c r="U12" s="577">
        <f ca="1">'6.1'!V7</f>
        <v>0</v>
      </c>
      <c r="V12" s="577">
        <f ca="1">'6.1'!W7</f>
        <v>0</v>
      </c>
      <c r="W12" s="577">
        <f ca="1">'6.1'!X7</f>
        <v>0</v>
      </c>
      <c r="X12" s="577">
        <f ca="1">'6.1'!Y7</f>
        <v>0</v>
      </c>
      <c r="Y12" s="577">
        <f ca="1">'6.1'!Z7</f>
        <v>0</v>
      </c>
      <c r="Z12" s="577">
        <f ca="1">'6.1'!AA7</f>
        <v>0</v>
      </c>
      <c r="AA12" s="577">
        <f ca="1">'6.1'!AB7</f>
        <v>0</v>
      </c>
      <c r="AB12" s="577">
        <f ca="1">'6.1'!AC7</f>
        <v>0</v>
      </c>
      <c r="AC12" s="577">
        <f ca="1">'6.1'!AD7</f>
        <v>0</v>
      </c>
      <c r="AD12" s="577">
        <f ca="1">'6.1'!AE7</f>
        <v>0</v>
      </c>
      <c r="AE12" s="577">
        <f ca="1">'6.1'!AF7</f>
        <v>0</v>
      </c>
      <c r="AF12" s="577">
        <f ca="1">'6.1'!AG7</f>
        <v>0</v>
      </c>
      <c r="AG12" s="577">
        <f ca="1">'6.1'!AH7</f>
        <v>0</v>
      </c>
      <c r="AH12" s="577">
        <f ca="1">'6.1'!AI7</f>
        <v>0</v>
      </c>
      <c r="AI12" s="577">
        <f ca="1">'6.1'!AJ7</f>
        <v>0</v>
      </c>
    </row>
    <row r="13" spans="3:35">
      <c r="C13" s="570" t="s">
        <v>1197</v>
      </c>
      <c r="D13" s="565">
        <f ca="1">E13+NPV((1+FDN)*(1+$D$4)-1,F13:AD13)</f>
        <v>0</v>
      </c>
      <c r="E13" s="575">
        <f t="shared" ref="E13:AI13" ca="1" si="1">E12*(1+$D$4)^E$8</f>
        <v>0</v>
      </c>
      <c r="F13" s="575">
        <f t="shared" ca="1" si="1"/>
        <v>0</v>
      </c>
      <c r="G13" s="575">
        <f t="shared" ca="1" si="1"/>
        <v>0</v>
      </c>
      <c r="H13" s="575">
        <f t="shared" ca="1" si="1"/>
        <v>0</v>
      </c>
      <c r="I13" s="575">
        <f t="shared" ca="1" si="1"/>
        <v>0</v>
      </c>
      <c r="J13" s="575">
        <f t="shared" ca="1" si="1"/>
        <v>0</v>
      </c>
      <c r="K13" s="575">
        <f t="shared" ca="1" si="1"/>
        <v>0</v>
      </c>
      <c r="L13" s="575">
        <f t="shared" ca="1" si="1"/>
        <v>0</v>
      </c>
      <c r="M13" s="575">
        <f t="shared" ca="1" si="1"/>
        <v>0</v>
      </c>
      <c r="N13" s="575">
        <f t="shared" ca="1" si="1"/>
        <v>0</v>
      </c>
      <c r="O13" s="575">
        <f t="shared" ca="1" si="1"/>
        <v>0</v>
      </c>
      <c r="P13" s="575">
        <f t="shared" ca="1" si="1"/>
        <v>0</v>
      </c>
      <c r="Q13" s="575">
        <f t="shared" ca="1" si="1"/>
        <v>0</v>
      </c>
      <c r="R13" s="575">
        <f t="shared" ca="1" si="1"/>
        <v>0</v>
      </c>
      <c r="S13" s="575">
        <f t="shared" ca="1" si="1"/>
        <v>0</v>
      </c>
      <c r="T13" s="575">
        <f t="shared" ca="1" si="1"/>
        <v>0</v>
      </c>
      <c r="U13" s="575">
        <f t="shared" ca="1" si="1"/>
        <v>0</v>
      </c>
      <c r="V13" s="575">
        <f t="shared" ca="1" si="1"/>
        <v>0</v>
      </c>
      <c r="W13" s="575">
        <f t="shared" ca="1" si="1"/>
        <v>0</v>
      </c>
      <c r="X13" s="575">
        <f t="shared" ca="1" si="1"/>
        <v>0</v>
      </c>
      <c r="Y13" s="575">
        <f t="shared" ca="1" si="1"/>
        <v>0</v>
      </c>
      <c r="Z13" s="575">
        <f t="shared" ca="1" si="1"/>
        <v>0</v>
      </c>
      <c r="AA13" s="575">
        <f t="shared" ca="1" si="1"/>
        <v>0</v>
      </c>
      <c r="AB13" s="575">
        <f t="shared" ca="1" si="1"/>
        <v>0</v>
      </c>
      <c r="AC13" s="575">
        <f t="shared" ca="1" si="1"/>
        <v>0</v>
      </c>
      <c r="AD13" s="575">
        <f t="shared" ca="1" si="1"/>
        <v>0</v>
      </c>
      <c r="AE13" s="575">
        <f t="shared" ca="1" si="1"/>
        <v>0</v>
      </c>
      <c r="AF13" s="575">
        <f t="shared" ca="1" si="1"/>
        <v>0</v>
      </c>
      <c r="AG13" s="575">
        <f t="shared" ca="1" si="1"/>
        <v>0</v>
      </c>
      <c r="AH13" s="575">
        <f t="shared" ca="1" si="1"/>
        <v>0</v>
      </c>
      <c r="AI13" s="575">
        <f t="shared" ca="1" si="1"/>
        <v>0</v>
      </c>
    </row>
    <row r="14" spans="3:35" ht="7.5" hidden="1" customHeight="1">
      <c r="C14" s="563"/>
      <c r="D14" s="57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row>
    <row r="15" spans="3:35">
      <c r="C15" s="570" t="s">
        <v>1196</v>
      </c>
      <c r="D15" s="565">
        <f>E15+NPV((1+FDN)*(1+$D$4)-1,F15:AD15)</f>
        <v>0</v>
      </c>
      <c r="E15" s="571">
        <v>0</v>
      </c>
      <c r="F15" s="571">
        <v>0</v>
      </c>
      <c r="G15" s="572">
        <v>0</v>
      </c>
      <c r="H15" s="571">
        <f>$D$76</f>
        <v>0</v>
      </c>
      <c r="I15" s="571">
        <f t="shared" ref="I15:AD15" si="2">H15 * (1+$D$4)</f>
        <v>0</v>
      </c>
      <c r="J15" s="571">
        <f t="shared" si="2"/>
        <v>0</v>
      </c>
      <c r="K15" s="571">
        <f t="shared" si="2"/>
        <v>0</v>
      </c>
      <c r="L15" s="571">
        <f t="shared" si="2"/>
        <v>0</v>
      </c>
      <c r="M15" s="571">
        <f t="shared" si="2"/>
        <v>0</v>
      </c>
      <c r="N15" s="571">
        <f t="shared" si="2"/>
        <v>0</v>
      </c>
      <c r="O15" s="571">
        <f t="shared" si="2"/>
        <v>0</v>
      </c>
      <c r="P15" s="571">
        <f t="shared" si="2"/>
        <v>0</v>
      </c>
      <c r="Q15" s="571">
        <f t="shared" si="2"/>
        <v>0</v>
      </c>
      <c r="R15" s="571">
        <f t="shared" si="2"/>
        <v>0</v>
      </c>
      <c r="S15" s="571">
        <f t="shared" si="2"/>
        <v>0</v>
      </c>
      <c r="T15" s="571">
        <f t="shared" si="2"/>
        <v>0</v>
      </c>
      <c r="U15" s="571">
        <f t="shared" si="2"/>
        <v>0</v>
      </c>
      <c r="V15" s="571">
        <f t="shared" si="2"/>
        <v>0</v>
      </c>
      <c r="W15" s="571">
        <f t="shared" si="2"/>
        <v>0</v>
      </c>
      <c r="X15" s="571">
        <f t="shared" si="2"/>
        <v>0</v>
      </c>
      <c r="Y15" s="571">
        <f t="shared" si="2"/>
        <v>0</v>
      </c>
      <c r="Z15" s="571">
        <f t="shared" si="2"/>
        <v>0</v>
      </c>
      <c r="AA15" s="571">
        <f t="shared" si="2"/>
        <v>0</v>
      </c>
      <c r="AB15" s="571">
        <f t="shared" si="2"/>
        <v>0</v>
      </c>
      <c r="AC15" s="571">
        <f t="shared" si="2"/>
        <v>0</v>
      </c>
      <c r="AD15" s="571">
        <f t="shared" si="2"/>
        <v>0</v>
      </c>
      <c r="AE15" s="571">
        <v>0</v>
      </c>
      <c r="AF15" s="571">
        <v>0</v>
      </c>
      <c r="AG15" s="571">
        <v>0</v>
      </c>
      <c r="AH15" s="571">
        <v>0</v>
      </c>
      <c r="AI15" s="571">
        <v>0</v>
      </c>
    </row>
    <row r="16" spans="3:35" hidden="1">
      <c r="C16" s="570" t="s">
        <v>1186</v>
      </c>
      <c r="D16" s="565">
        <f ca="1">ROUND(D13-D15,5)</f>
        <v>0</v>
      </c>
      <c r="E16" s="573">
        <v>0</v>
      </c>
      <c r="F16" s="573">
        <v>0</v>
      </c>
      <c r="G16" s="576">
        <v>0</v>
      </c>
      <c r="H16" s="573">
        <v>0</v>
      </c>
      <c r="I16" s="573">
        <v>0</v>
      </c>
      <c r="J16" s="573">
        <v>0</v>
      </c>
      <c r="K16" s="573">
        <v>0</v>
      </c>
      <c r="L16" s="573">
        <v>0</v>
      </c>
      <c r="M16" s="573">
        <v>0</v>
      </c>
      <c r="N16" s="573">
        <v>0</v>
      </c>
      <c r="O16" s="573">
        <v>0</v>
      </c>
      <c r="P16" s="573">
        <v>0</v>
      </c>
      <c r="Q16" s="573">
        <v>0</v>
      </c>
      <c r="R16" s="573">
        <v>0</v>
      </c>
      <c r="S16" s="573">
        <v>0</v>
      </c>
      <c r="T16" s="573">
        <v>0</v>
      </c>
      <c r="U16" s="573">
        <v>0</v>
      </c>
      <c r="V16" s="573">
        <v>0</v>
      </c>
      <c r="W16" s="573">
        <v>0</v>
      </c>
      <c r="X16" s="573">
        <v>0</v>
      </c>
      <c r="Y16" s="573">
        <v>0</v>
      </c>
      <c r="Z16" s="573">
        <v>0</v>
      </c>
      <c r="AA16" s="573">
        <v>0</v>
      </c>
      <c r="AB16" s="573">
        <v>0</v>
      </c>
      <c r="AC16" s="573">
        <v>0</v>
      </c>
      <c r="AD16" s="573">
        <v>0</v>
      </c>
      <c r="AE16" s="573">
        <v>0</v>
      </c>
      <c r="AF16" s="573">
        <v>0</v>
      </c>
      <c r="AG16" s="573">
        <v>0</v>
      </c>
      <c r="AH16" s="573">
        <v>0</v>
      </c>
      <c r="AI16" s="573">
        <v>0</v>
      </c>
    </row>
    <row r="17" spans="3:35" ht="13.5" customHeight="1">
      <c r="C17" s="568"/>
      <c r="D17" s="569"/>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row>
    <row r="18" spans="3:35">
      <c r="C18" s="570" t="s">
        <v>1195</v>
      </c>
      <c r="D18" s="565">
        <f ca="1">E18+NPV(FDN,F18:AD18)</f>
        <v>0</v>
      </c>
      <c r="E18" s="571">
        <f ca="1">'6.1'!F22</f>
        <v>0</v>
      </c>
      <c r="F18" s="571">
        <f ca="1">'6.1'!G22</f>
        <v>0</v>
      </c>
      <c r="G18" s="571">
        <f ca="1">'6.1'!H22</f>
        <v>0</v>
      </c>
      <c r="H18" s="571">
        <f ca="1">'6.1'!I22</f>
        <v>0</v>
      </c>
      <c r="I18" s="571">
        <f ca="1">'6.1'!J22</f>
        <v>0</v>
      </c>
      <c r="J18" s="571">
        <f ca="1">'6.1'!K22</f>
        <v>0</v>
      </c>
      <c r="K18" s="571">
        <f ca="1">'6.1'!L22</f>
        <v>0</v>
      </c>
      <c r="L18" s="571">
        <f ca="1">'6.1'!M22</f>
        <v>0</v>
      </c>
      <c r="M18" s="571">
        <f ca="1">'6.1'!N22</f>
        <v>0</v>
      </c>
      <c r="N18" s="571">
        <f ca="1">'6.1'!O22</f>
        <v>0</v>
      </c>
      <c r="O18" s="571">
        <f ca="1">'6.1'!P22</f>
        <v>0</v>
      </c>
      <c r="P18" s="571">
        <f ca="1">'6.1'!Q22</f>
        <v>0</v>
      </c>
      <c r="Q18" s="571">
        <f ca="1">'6.1'!R22</f>
        <v>0</v>
      </c>
      <c r="R18" s="571">
        <f ca="1">'6.1'!S22</f>
        <v>0</v>
      </c>
      <c r="S18" s="571">
        <f ca="1">'6.1'!T22</f>
        <v>0</v>
      </c>
      <c r="T18" s="571">
        <f ca="1">'6.1'!U22</f>
        <v>0</v>
      </c>
      <c r="U18" s="571">
        <f ca="1">'6.1'!V22</f>
        <v>0</v>
      </c>
      <c r="V18" s="571">
        <f ca="1">'6.1'!W22</f>
        <v>0</v>
      </c>
      <c r="W18" s="571">
        <f ca="1">'6.1'!X22</f>
        <v>0</v>
      </c>
      <c r="X18" s="571">
        <f ca="1">'6.1'!Y22</f>
        <v>0</v>
      </c>
      <c r="Y18" s="571">
        <f ca="1">'6.1'!Z22</f>
        <v>0</v>
      </c>
      <c r="Z18" s="571">
        <f ca="1">'6.1'!AA22</f>
        <v>0</v>
      </c>
      <c r="AA18" s="571">
        <f ca="1">'6.1'!AB22</f>
        <v>0</v>
      </c>
      <c r="AB18" s="571">
        <f ca="1">'6.1'!AC22</f>
        <v>0</v>
      </c>
      <c r="AC18" s="571">
        <f ca="1">'6.1'!AD22</f>
        <v>0</v>
      </c>
      <c r="AD18" s="571">
        <f ca="1">'6.1'!AE22</f>
        <v>0</v>
      </c>
      <c r="AE18" s="571">
        <f ca="1">'6.1'!AF22</f>
        <v>0</v>
      </c>
      <c r="AF18" s="571">
        <f ca="1">'6.1'!AG22</f>
        <v>0</v>
      </c>
      <c r="AG18" s="571">
        <f ca="1">'6.1'!AH22</f>
        <v>0</v>
      </c>
      <c r="AH18" s="571">
        <f ca="1">'6.1'!AI22</f>
        <v>0</v>
      </c>
      <c r="AI18" s="571">
        <f ca="1">'6.1'!AJ22</f>
        <v>0</v>
      </c>
    </row>
    <row r="19" spans="3:35">
      <c r="C19" s="570" t="s">
        <v>1194</v>
      </c>
      <c r="D19" s="565">
        <f ca="1">E19+NPV((1+FDN)*(1+$D$4)-1,F19:AD19)</f>
        <v>0</v>
      </c>
      <c r="E19" s="575">
        <f t="shared" ref="E19:AI19" ca="1" si="3">E18*(1+$D$4)^E$8</f>
        <v>0</v>
      </c>
      <c r="F19" s="575">
        <f t="shared" ca="1" si="3"/>
        <v>0</v>
      </c>
      <c r="G19" s="575">
        <f t="shared" ca="1" si="3"/>
        <v>0</v>
      </c>
      <c r="H19" s="575">
        <f t="shared" ca="1" si="3"/>
        <v>0</v>
      </c>
      <c r="I19" s="575">
        <f t="shared" ca="1" si="3"/>
        <v>0</v>
      </c>
      <c r="J19" s="575">
        <f t="shared" ca="1" si="3"/>
        <v>0</v>
      </c>
      <c r="K19" s="575">
        <f t="shared" ca="1" si="3"/>
        <v>0</v>
      </c>
      <c r="L19" s="575">
        <f t="shared" ca="1" si="3"/>
        <v>0</v>
      </c>
      <c r="M19" s="575">
        <f t="shared" ca="1" si="3"/>
        <v>0</v>
      </c>
      <c r="N19" s="575">
        <f t="shared" ca="1" si="3"/>
        <v>0</v>
      </c>
      <c r="O19" s="575">
        <f t="shared" ca="1" si="3"/>
        <v>0</v>
      </c>
      <c r="P19" s="575">
        <f t="shared" ca="1" si="3"/>
        <v>0</v>
      </c>
      <c r="Q19" s="575">
        <f t="shared" ca="1" si="3"/>
        <v>0</v>
      </c>
      <c r="R19" s="575">
        <f t="shared" ca="1" si="3"/>
        <v>0</v>
      </c>
      <c r="S19" s="575">
        <f t="shared" ca="1" si="3"/>
        <v>0</v>
      </c>
      <c r="T19" s="575">
        <f t="shared" ca="1" si="3"/>
        <v>0</v>
      </c>
      <c r="U19" s="575">
        <f t="shared" ca="1" si="3"/>
        <v>0</v>
      </c>
      <c r="V19" s="575">
        <f t="shared" ca="1" si="3"/>
        <v>0</v>
      </c>
      <c r="W19" s="575">
        <f t="shared" ca="1" si="3"/>
        <v>0</v>
      </c>
      <c r="X19" s="575">
        <f t="shared" ca="1" si="3"/>
        <v>0</v>
      </c>
      <c r="Y19" s="575">
        <f t="shared" ca="1" si="3"/>
        <v>0</v>
      </c>
      <c r="Z19" s="575">
        <f t="shared" ca="1" si="3"/>
        <v>0</v>
      </c>
      <c r="AA19" s="575">
        <f t="shared" ca="1" si="3"/>
        <v>0</v>
      </c>
      <c r="AB19" s="575">
        <f t="shared" ca="1" si="3"/>
        <v>0</v>
      </c>
      <c r="AC19" s="575">
        <f t="shared" ca="1" si="3"/>
        <v>0</v>
      </c>
      <c r="AD19" s="575">
        <f t="shared" ca="1" si="3"/>
        <v>0</v>
      </c>
      <c r="AE19" s="575">
        <f t="shared" ca="1" si="3"/>
        <v>0</v>
      </c>
      <c r="AF19" s="575">
        <f t="shared" ca="1" si="3"/>
        <v>0</v>
      </c>
      <c r="AG19" s="575">
        <f t="shared" ca="1" si="3"/>
        <v>0</v>
      </c>
      <c r="AH19" s="575">
        <f t="shared" ca="1" si="3"/>
        <v>0</v>
      </c>
      <c r="AI19" s="575">
        <f t="shared" ca="1" si="3"/>
        <v>0</v>
      </c>
    </row>
    <row r="20" spans="3:35" ht="6.75" hidden="1" customHeight="1">
      <c r="C20" s="563"/>
      <c r="D20" s="574"/>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row>
    <row r="21" spans="3:35">
      <c r="C21" s="570" t="s">
        <v>1193</v>
      </c>
      <c r="D21" s="565">
        <f>E21+NPV((1+FDN)*(1+$D$4)-1,F21:AD21)</f>
        <v>0</v>
      </c>
      <c r="E21" s="571">
        <v>0</v>
      </c>
      <c r="F21" s="571">
        <v>0</v>
      </c>
      <c r="G21" s="572">
        <v>0</v>
      </c>
      <c r="H21" s="571">
        <f>$D$77</f>
        <v>0</v>
      </c>
      <c r="I21" s="571">
        <f t="shared" ref="I21:AD21" si="4">H21 * (1+$D$4)</f>
        <v>0</v>
      </c>
      <c r="J21" s="571">
        <f t="shared" si="4"/>
        <v>0</v>
      </c>
      <c r="K21" s="571">
        <f t="shared" si="4"/>
        <v>0</v>
      </c>
      <c r="L21" s="571">
        <f t="shared" si="4"/>
        <v>0</v>
      </c>
      <c r="M21" s="571">
        <f t="shared" si="4"/>
        <v>0</v>
      </c>
      <c r="N21" s="571">
        <f t="shared" si="4"/>
        <v>0</v>
      </c>
      <c r="O21" s="571">
        <f t="shared" si="4"/>
        <v>0</v>
      </c>
      <c r="P21" s="571">
        <f t="shared" si="4"/>
        <v>0</v>
      </c>
      <c r="Q21" s="571">
        <f t="shared" si="4"/>
        <v>0</v>
      </c>
      <c r="R21" s="571">
        <f t="shared" si="4"/>
        <v>0</v>
      </c>
      <c r="S21" s="571">
        <f t="shared" si="4"/>
        <v>0</v>
      </c>
      <c r="T21" s="571">
        <f t="shared" si="4"/>
        <v>0</v>
      </c>
      <c r="U21" s="571">
        <f t="shared" si="4"/>
        <v>0</v>
      </c>
      <c r="V21" s="571">
        <f t="shared" si="4"/>
        <v>0</v>
      </c>
      <c r="W21" s="571">
        <f t="shared" si="4"/>
        <v>0</v>
      </c>
      <c r="X21" s="571">
        <f t="shared" si="4"/>
        <v>0</v>
      </c>
      <c r="Y21" s="571">
        <f t="shared" si="4"/>
        <v>0</v>
      </c>
      <c r="Z21" s="571">
        <f t="shared" si="4"/>
        <v>0</v>
      </c>
      <c r="AA21" s="571">
        <f t="shared" si="4"/>
        <v>0</v>
      </c>
      <c r="AB21" s="571">
        <f t="shared" si="4"/>
        <v>0</v>
      </c>
      <c r="AC21" s="571">
        <f t="shared" si="4"/>
        <v>0</v>
      </c>
      <c r="AD21" s="571">
        <f t="shared" si="4"/>
        <v>0</v>
      </c>
      <c r="AE21" s="571">
        <v>0</v>
      </c>
      <c r="AF21" s="571">
        <v>0</v>
      </c>
      <c r="AG21" s="571">
        <v>0</v>
      </c>
      <c r="AH21" s="571">
        <v>0</v>
      </c>
      <c r="AI21" s="571">
        <v>0</v>
      </c>
    </row>
    <row r="22" spans="3:35" hidden="1">
      <c r="C22" s="570" t="s">
        <v>1186</v>
      </c>
      <c r="D22" s="565">
        <f ca="1">ROUND(D19-D21,5)</f>
        <v>0</v>
      </c>
      <c r="E22" s="573">
        <v>0</v>
      </c>
      <c r="F22" s="573">
        <v>0</v>
      </c>
      <c r="G22" s="576">
        <v>0</v>
      </c>
      <c r="H22" s="573">
        <v>0</v>
      </c>
      <c r="I22" s="573">
        <v>0</v>
      </c>
      <c r="J22" s="573">
        <v>0</v>
      </c>
      <c r="K22" s="573">
        <v>0</v>
      </c>
      <c r="L22" s="573">
        <v>0</v>
      </c>
      <c r="M22" s="573">
        <v>0</v>
      </c>
      <c r="N22" s="573">
        <v>0</v>
      </c>
      <c r="O22" s="573">
        <v>0</v>
      </c>
      <c r="P22" s="573">
        <v>0</v>
      </c>
      <c r="Q22" s="573">
        <v>0</v>
      </c>
      <c r="R22" s="573">
        <v>0</v>
      </c>
      <c r="S22" s="573">
        <v>0</v>
      </c>
      <c r="T22" s="573">
        <v>0</v>
      </c>
      <c r="U22" s="573">
        <v>0</v>
      </c>
      <c r="V22" s="573">
        <v>0</v>
      </c>
      <c r="W22" s="573">
        <v>0</v>
      </c>
      <c r="X22" s="573">
        <v>0</v>
      </c>
      <c r="Y22" s="573">
        <v>0</v>
      </c>
      <c r="Z22" s="573">
        <v>0</v>
      </c>
      <c r="AA22" s="573">
        <v>0</v>
      </c>
      <c r="AB22" s="573">
        <v>0</v>
      </c>
      <c r="AC22" s="573">
        <v>0</v>
      </c>
      <c r="AD22" s="573">
        <v>0</v>
      </c>
      <c r="AE22" s="573">
        <v>0</v>
      </c>
      <c r="AF22" s="573">
        <v>0</v>
      </c>
      <c r="AG22" s="573">
        <v>0</v>
      </c>
      <c r="AH22" s="573">
        <v>0</v>
      </c>
      <c r="AI22" s="573">
        <v>0</v>
      </c>
    </row>
    <row r="23" spans="3:35" ht="13.5" customHeight="1">
      <c r="C23" s="568"/>
      <c r="D23" s="569"/>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row>
    <row r="24" spans="3:35">
      <c r="C24" s="570" t="s">
        <v>1192</v>
      </c>
      <c r="D24" s="565">
        <f ca="1">E24+NPV(FDN,F24:AD24)</f>
        <v>0</v>
      </c>
      <c r="E24" s="571">
        <f ca="1">'6.1'!F17</f>
        <v>0</v>
      </c>
      <c r="F24" s="571">
        <f ca="1">'6.1'!G17</f>
        <v>0</v>
      </c>
      <c r="G24" s="571">
        <f ca="1">'6.1'!H17</f>
        <v>0</v>
      </c>
      <c r="H24" s="571">
        <f ca="1">'6.1'!I17</f>
        <v>0</v>
      </c>
      <c r="I24" s="571">
        <f ca="1">'6.1'!J17</f>
        <v>0</v>
      </c>
      <c r="J24" s="571">
        <f ca="1">'6.1'!K17</f>
        <v>0</v>
      </c>
      <c r="K24" s="571">
        <f ca="1">'6.1'!L17</f>
        <v>0</v>
      </c>
      <c r="L24" s="571">
        <f ca="1">'6.1'!M17</f>
        <v>0</v>
      </c>
      <c r="M24" s="571">
        <f ca="1">'6.1'!N17</f>
        <v>0</v>
      </c>
      <c r="N24" s="571">
        <f ca="1">'6.1'!O17</f>
        <v>0</v>
      </c>
      <c r="O24" s="571">
        <f ca="1">'6.1'!P17</f>
        <v>0</v>
      </c>
      <c r="P24" s="571">
        <f ca="1">'6.1'!Q17</f>
        <v>0</v>
      </c>
      <c r="Q24" s="571">
        <f ca="1">'6.1'!R17</f>
        <v>0</v>
      </c>
      <c r="R24" s="571">
        <f ca="1">'6.1'!S17</f>
        <v>0</v>
      </c>
      <c r="S24" s="571">
        <f ca="1">'6.1'!T17</f>
        <v>0</v>
      </c>
      <c r="T24" s="571">
        <f ca="1">'6.1'!U17</f>
        <v>0</v>
      </c>
      <c r="U24" s="571">
        <f ca="1">'6.1'!V17</f>
        <v>0</v>
      </c>
      <c r="V24" s="571">
        <f ca="1">'6.1'!W17</f>
        <v>0</v>
      </c>
      <c r="W24" s="571">
        <f ca="1">'6.1'!X17</f>
        <v>0</v>
      </c>
      <c r="X24" s="571">
        <f ca="1">'6.1'!Y17</f>
        <v>0</v>
      </c>
      <c r="Y24" s="571">
        <f ca="1">'6.1'!Z17</f>
        <v>0</v>
      </c>
      <c r="Z24" s="571">
        <f ca="1">'6.1'!AA17</f>
        <v>0</v>
      </c>
      <c r="AA24" s="571">
        <f ca="1">'6.1'!AB17</f>
        <v>0</v>
      </c>
      <c r="AB24" s="571">
        <f ca="1">'6.1'!AC17</f>
        <v>0</v>
      </c>
      <c r="AC24" s="571">
        <f ca="1">'6.1'!AD17</f>
        <v>0</v>
      </c>
      <c r="AD24" s="571">
        <f ca="1">'6.1'!AE17</f>
        <v>0</v>
      </c>
      <c r="AE24" s="571">
        <f ca="1">'6.1'!AF17</f>
        <v>0</v>
      </c>
      <c r="AF24" s="571">
        <f ca="1">'6.1'!AG17</f>
        <v>0</v>
      </c>
      <c r="AG24" s="571">
        <f ca="1">'6.1'!AH17</f>
        <v>0</v>
      </c>
      <c r="AH24" s="571">
        <f ca="1">'6.1'!AI17</f>
        <v>0</v>
      </c>
      <c r="AI24" s="571">
        <f ca="1">'6.1'!AJ17</f>
        <v>0</v>
      </c>
    </row>
    <row r="25" spans="3:35">
      <c r="C25" s="570" t="s">
        <v>1191</v>
      </c>
      <c r="D25" s="565">
        <f ca="1">E25+NPV((1+FDN)*(1+$D$4)-1,F25:AD25)</f>
        <v>0</v>
      </c>
      <c r="E25" s="575">
        <f t="shared" ref="E25:AI25" ca="1" si="5">E24*(1+$D$4)^E$8</f>
        <v>0</v>
      </c>
      <c r="F25" s="575">
        <f t="shared" ca="1" si="5"/>
        <v>0</v>
      </c>
      <c r="G25" s="575">
        <f t="shared" ca="1" si="5"/>
        <v>0</v>
      </c>
      <c r="H25" s="575">
        <f t="shared" ca="1" si="5"/>
        <v>0</v>
      </c>
      <c r="I25" s="575">
        <f t="shared" ca="1" si="5"/>
        <v>0</v>
      </c>
      <c r="J25" s="575">
        <f t="shared" ca="1" si="5"/>
        <v>0</v>
      </c>
      <c r="K25" s="575">
        <f t="shared" ca="1" si="5"/>
        <v>0</v>
      </c>
      <c r="L25" s="575">
        <f t="shared" ca="1" si="5"/>
        <v>0</v>
      </c>
      <c r="M25" s="575">
        <f t="shared" ca="1" si="5"/>
        <v>0</v>
      </c>
      <c r="N25" s="575">
        <f t="shared" ca="1" si="5"/>
        <v>0</v>
      </c>
      <c r="O25" s="575">
        <f t="shared" ca="1" si="5"/>
        <v>0</v>
      </c>
      <c r="P25" s="575">
        <f t="shared" ca="1" si="5"/>
        <v>0</v>
      </c>
      <c r="Q25" s="575">
        <f t="shared" ca="1" si="5"/>
        <v>0</v>
      </c>
      <c r="R25" s="575">
        <f t="shared" ca="1" si="5"/>
        <v>0</v>
      </c>
      <c r="S25" s="575">
        <f t="shared" ca="1" si="5"/>
        <v>0</v>
      </c>
      <c r="T25" s="575">
        <f t="shared" ca="1" si="5"/>
        <v>0</v>
      </c>
      <c r="U25" s="575">
        <f t="shared" ca="1" si="5"/>
        <v>0</v>
      </c>
      <c r="V25" s="575">
        <f t="shared" ca="1" si="5"/>
        <v>0</v>
      </c>
      <c r="W25" s="575">
        <f t="shared" ca="1" si="5"/>
        <v>0</v>
      </c>
      <c r="X25" s="575">
        <f t="shared" ca="1" si="5"/>
        <v>0</v>
      </c>
      <c r="Y25" s="575">
        <f t="shared" ca="1" si="5"/>
        <v>0</v>
      </c>
      <c r="Z25" s="575">
        <f t="shared" ca="1" si="5"/>
        <v>0</v>
      </c>
      <c r="AA25" s="575">
        <f t="shared" ca="1" si="5"/>
        <v>0</v>
      </c>
      <c r="AB25" s="575">
        <f t="shared" ca="1" si="5"/>
        <v>0</v>
      </c>
      <c r="AC25" s="575">
        <f t="shared" ca="1" si="5"/>
        <v>0</v>
      </c>
      <c r="AD25" s="575">
        <f t="shared" ca="1" si="5"/>
        <v>0</v>
      </c>
      <c r="AE25" s="575">
        <f t="shared" ca="1" si="5"/>
        <v>0</v>
      </c>
      <c r="AF25" s="575">
        <f t="shared" ca="1" si="5"/>
        <v>0</v>
      </c>
      <c r="AG25" s="575">
        <f t="shared" ca="1" si="5"/>
        <v>0</v>
      </c>
      <c r="AH25" s="575">
        <f t="shared" ca="1" si="5"/>
        <v>0</v>
      </c>
      <c r="AI25" s="575">
        <f t="shared" ca="1" si="5"/>
        <v>0</v>
      </c>
    </row>
    <row r="26" spans="3:35" ht="11.25" hidden="1" customHeight="1">
      <c r="C26" s="563"/>
      <c r="D26" s="574"/>
      <c r="E26" s="573">
        <v>0</v>
      </c>
      <c r="F26" s="573">
        <v>0</v>
      </c>
      <c r="G26" s="573">
        <v>0</v>
      </c>
      <c r="H26" s="573">
        <v>0</v>
      </c>
      <c r="I26" s="573">
        <v>0</v>
      </c>
      <c r="J26" s="573">
        <v>0</v>
      </c>
      <c r="K26" s="573">
        <v>0</v>
      </c>
      <c r="L26" s="573">
        <v>0</v>
      </c>
      <c r="M26" s="573">
        <v>0</v>
      </c>
      <c r="N26" s="573">
        <v>0</v>
      </c>
      <c r="O26" s="573">
        <v>0</v>
      </c>
      <c r="P26" s="573">
        <v>0</v>
      </c>
      <c r="Q26" s="573">
        <v>0</v>
      </c>
      <c r="R26" s="573">
        <v>0</v>
      </c>
      <c r="S26" s="573">
        <v>0</v>
      </c>
      <c r="T26" s="573">
        <v>0</v>
      </c>
      <c r="U26" s="573">
        <v>0</v>
      </c>
      <c r="V26" s="573">
        <v>0</v>
      </c>
      <c r="W26" s="573">
        <v>0</v>
      </c>
      <c r="X26" s="573">
        <v>0</v>
      </c>
      <c r="Y26" s="573">
        <v>0</v>
      </c>
      <c r="Z26" s="573">
        <v>0</v>
      </c>
      <c r="AA26" s="573">
        <v>0</v>
      </c>
      <c r="AB26" s="573">
        <v>0</v>
      </c>
      <c r="AC26" s="573">
        <v>0</v>
      </c>
      <c r="AD26" s="573">
        <v>0</v>
      </c>
      <c r="AE26" s="573">
        <v>0</v>
      </c>
      <c r="AF26" s="573">
        <v>0</v>
      </c>
      <c r="AG26" s="573">
        <v>0</v>
      </c>
      <c r="AH26" s="573">
        <v>0</v>
      </c>
      <c r="AI26" s="573">
        <v>0</v>
      </c>
    </row>
    <row r="27" spans="3:35">
      <c r="C27" s="570" t="s">
        <v>1190</v>
      </c>
      <c r="D27" s="565">
        <f>E27+NPV((1+FDN)*(1+$D$4)-1,F27:AD27)</f>
        <v>0</v>
      </c>
      <c r="E27" s="571">
        <v>0</v>
      </c>
      <c r="F27" s="571">
        <v>0</v>
      </c>
      <c r="G27" s="572">
        <v>0</v>
      </c>
      <c r="H27" s="571">
        <f>$D$78</f>
        <v>0</v>
      </c>
      <c r="I27" s="571">
        <f t="shared" ref="I27:AD27" si="6">H27 * (1+$D$4)</f>
        <v>0</v>
      </c>
      <c r="J27" s="571">
        <f t="shared" si="6"/>
        <v>0</v>
      </c>
      <c r="K27" s="571">
        <f t="shared" si="6"/>
        <v>0</v>
      </c>
      <c r="L27" s="571">
        <f t="shared" si="6"/>
        <v>0</v>
      </c>
      <c r="M27" s="571">
        <f t="shared" si="6"/>
        <v>0</v>
      </c>
      <c r="N27" s="571">
        <f t="shared" si="6"/>
        <v>0</v>
      </c>
      <c r="O27" s="571">
        <f t="shared" si="6"/>
        <v>0</v>
      </c>
      <c r="P27" s="571">
        <f t="shared" si="6"/>
        <v>0</v>
      </c>
      <c r="Q27" s="571">
        <f t="shared" si="6"/>
        <v>0</v>
      </c>
      <c r="R27" s="571">
        <f t="shared" si="6"/>
        <v>0</v>
      </c>
      <c r="S27" s="571">
        <f t="shared" si="6"/>
        <v>0</v>
      </c>
      <c r="T27" s="571">
        <f t="shared" si="6"/>
        <v>0</v>
      </c>
      <c r="U27" s="571">
        <f t="shared" si="6"/>
        <v>0</v>
      </c>
      <c r="V27" s="571">
        <f t="shared" si="6"/>
        <v>0</v>
      </c>
      <c r="W27" s="571">
        <f t="shared" si="6"/>
        <v>0</v>
      </c>
      <c r="X27" s="571">
        <f t="shared" si="6"/>
        <v>0</v>
      </c>
      <c r="Y27" s="571">
        <f t="shared" si="6"/>
        <v>0</v>
      </c>
      <c r="Z27" s="571">
        <f t="shared" si="6"/>
        <v>0</v>
      </c>
      <c r="AA27" s="571">
        <f t="shared" si="6"/>
        <v>0</v>
      </c>
      <c r="AB27" s="571">
        <f t="shared" si="6"/>
        <v>0</v>
      </c>
      <c r="AC27" s="571">
        <f t="shared" si="6"/>
        <v>0</v>
      </c>
      <c r="AD27" s="571">
        <f t="shared" si="6"/>
        <v>0</v>
      </c>
      <c r="AE27" s="571">
        <v>0</v>
      </c>
      <c r="AF27" s="571">
        <v>0</v>
      </c>
      <c r="AG27" s="571">
        <v>0</v>
      </c>
      <c r="AH27" s="571">
        <v>0</v>
      </c>
      <c r="AI27" s="571">
        <v>0</v>
      </c>
    </row>
    <row r="28" spans="3:35" hidden="1">
      <c r="C28" s="570" t="s">
        <v>1186</v>
      </c>
      <c r="D28" s="565">
        <f ca="1">ROUND(D25+D27,5)</f>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row>
    <row r="29" spans="3:35" ht="13.5" customHeight="1">
      <c r="C29" s="568"/>
      <c r="D29" s="569"/>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row>
    <row r="30" spans="3:35">
      <c r="C30" s="570" t="s">
        <v>1189</v>
      </c>
      <c r="D30" s="565">
        <f ca="1">E30+NPV(FDN,F30:AD30)</f>
        <v>0</v>
      </c>
      <c r="E30" s="571">
        <f ca="1">'6.1'!F16</f>
        <v>0</v>
      </c>
      <c r="F30" s="571">
        <f ca="1">'6.1'!G16</f>
        <v>0</v>
      </c>
      <c r="G30" s="571">
        <f ca="1">'6.1'!H16</f>
        <v>0</v>
      </c>
      <c r="H30" s="571">
        <f ca="1">'6.1'!I16</f>
        <v>0</v>
      </c>
      <c r="I30" s="571">
        <f ca="1">'6.1'!J16</f>
        <v>0</v>
      </c>
      <c r="J30" s="571">
        <f ca="1">'6.1'!K16</f>
        <v>0</v>
      </c>
      <c r="K30" s="571">
        <f ca="1">'6.1'!L16</f>
        <v>0</v>
      </c>
      <c r="L30" s="571">
        <f ca="1">'6.1'!M16</f>
        <v>0</v>
      </c>
      <c r="M30" s="571">
        <f ca="1">'6.1'!N16</f>
        <v>0</v>
      </c>
      <c r="N30" s="571">
        <f ca="1">'6.1'!O16</f>
        <v>0</v>
      </c>
      <c r="O30" s="571">
        <f ca="1">'6.1'!P16</f>
        <v>0</v>
      </c>
      <c r="P30" s="571">
        <f ca="1">'6.1'!Q16</f>
        <v>0</v>
      </c>
      <c r="Q30" s="571">
        <f ca="1">'6.1'!R16</f>
        <v>0</v>
      </c>
      <c r="R30" s="571">
        <f ca="1">'6.1'!S16</f>
        <v>0</v>
      </c>
      <c r="S30" s="571">
        <f ca="1">'6.1'!T16</f>
        <v>0</v>
      </c>
      <c r="T30" s="571">
        <f ca="1">'6.1'!U16</f>
        <v>0</v>
      </c>
      <c r="U30" s="571">
        <f ca="1">'6.1'!V16</f>
        <v>0</v>
      </c>
      <c r="V30" s="571">
        <f ca="1">'6.1'!W16</f>
        <v>0</v>
      </c>
      <c r="W30" s="571">
        <f ca="1">'6.1'!X16</f>
        <v>0</v>
      </c>
      <c r="X30" s="571">
        <f ca="1">'6.1'!Y16</f>
        <v>0</v>
      </c>
      <c r="Y30" s="571">
        <f ca="1">'6.1'!Z16</f>
        <v>0</v>
      </c>
      <c r="Z30" s="571">
        <f ca="1">'6.1'!AA16</f>
        <v>0</v>
      </c>
      <c r="AA30" s="571">
        <f ca="1">'6.1'!AB16</f>
        <v>0</v>
      </c>
      <c r="AB30" s="571">
        <f ca="1">'6.1'!AC16</f>
        <v>0</v>
      </c>
      <c r="AC30" s="571">
        <f ca="1">'6.1'!AD16</f>
        <v>0</v>
      </c>
      <c r="AD30" s="571">
        <f ca="1">'6.1'!AE16</f>
        <v>0</v>
      </c>
      <c r="AE30" s="571">
        <f ca="1">'6.1'!AF16</f>
        <v>0</v>
      </c>
      <c r="AF30" s="571">
        <f ca="1">'6.1'!AG16</f>
        <v>0</v>
      </c>
      <c r="AG30" s="571">
        <f ca="1">'6.1'!AH16</f>
        <v>0</v>
      </c>
      <c r="AH30" s="571">
        <f ca="1">'6.1'!AI16</f>
        <v>0</v>
      </c>
      <c r="AI30" s="571">
        <f ca="1">'6.1'!AJ16</f>
        <v>0</v>
      </c>
    </row>
    <row r="31" spans="3:35">
      <c r="C31" s="570" t="s">
        <v>1188</v>
      </c>
      <c r="D31" s="565">
        <f ca="1">E31+NPV((1+FDN)*(1+$D$4)-1,F31:AD31)</f>
        <v>0</v>
      </c>
      <c r="E31" s="575">
        <f t="shared" ref="E31:AI31" ca="1" si="7">E30*(1+$D$4)^E$8</f>
        <v>0</v>
      </c>
      <c r="F31" s="575">
        <f t="shared" ca="1" si="7"/>
        <v>0</v>
      </c>
      <c r="G31" s="575">
        <f t="shared" ca="1" si="7"/>
        <v>0</v>
      </c>
      <c r="H31" s="575">
        <f t="shared" ca="1" si="7"/>
        <v>0</v>
      </c>
      <c r="I31" s="575">
        <f t="shared" ca="1" si="7"/>
        <v>0</v>
      </c>
      <c r="J31" s="575">
        <f t="shared" ca="1" si="7"/>
        <v>0</v>
      </c>
      <c r="K31" s="575">
        <f t="shared" ca="1" si="7"/>
        <v>0</v>
      </c>
      <c r="L31" s="575">
        <f t="shared" ca="1" si="7"/>
        <v>0</v>
      </c>
      <c r="M31" s="575">
        <f t="shared" ca="1" si="7"/>
        <v>0</v>
      </c>
      <c r="N31" s="575">
        <f t="shared" ca="1" si="7"/>
        <v>0</v>
      </c>
      <c r="O31" s="575">
        <f t="shared" ca="1" si="7"/>
        <v>0</v>
      </c>
      <c r="P31" s="575">
        <f t="shared" ca="1" si="7"/>
        <v>0</v>
      </c>
      <c r="Q31" s="575">
        <f t="shared" ca="1" si="7"/>
        <v>0</v>
      </c>
      <c r="R31" s="575">
        <f t="shared" ca="1" si="7"/>
        <v>0</v>
      </c>
      <c r="S31" s="575">
        <f t="shared" ca="1" si="7"/>
        <v>0</v>
      </c>
      <c r="T31" s="575">
        <f t="shared" ca="1" si="7"/>
        <v>0</v>
      </c>
      <c r="U31" s="575">
        <f t="shared" ca="1" si="7"/>
        <v>0</v>
      </c>
      <c r="V31" s="575">
        <f t="shared" ca="1" si="7"/>
        <v>0</v>
      </c>
      <c r="W31" s="575">
        <f t="shared" ca="1" si="7"/>
        <v>0</v>
      </c>
      <c r="X31" s="575">
        <f t="shared" ca="1" si="7"/>
        <v>0</v>
      </c>
      <c r="Y31" s="575">
        <f t="shared" ca="1" si="7"/>
        <v>0</v>
      </c>
      <c r="Z31" s="575">
        <f t="shared" ca="1" si="7"/>
        <v>0</v>
      </c>
      <c r="AA31" s="575">
        <f t="shared" ca="1" si="7"/>
        <v>0</v>
      </c>
      <c r="AB31" s="575">
        <f t="shared" ca="1" si="7"/>
        <v>0</v>
      </c>
      <c r="AC31" s="575">
        <f t="shared" ca="1" si="7"/>
        <v>0</v>
      </c>
      <c r="AD31" s="575">
        <f t="shared" ca="1" si="7"/>
        <v>0</v>
      </c>
      <c r="AE31" s="575">
        <f t="shared" ca="1" si="7"/>
        <v>0</v>
      </c>
      <c r="AF31" s="575">
        <f t="shared" ca="1" si="7"/>
        <v>0</v>
      </c>
      <c r="AG31" s="575">
        <f t="shared" ca="1" si="7"/>
        <v>0</v>
      </c>
      <c r="AH31" s="575">
        <f t="shared" ca="1" si="7"/>
        <v>0</v>
      </c>
      <c r="AI31" s="575">
        <f t="shared" ca="1" si="7"/>
        <v>0</v>
      </c>
    </row>
    <row r="32" spans="3:35" hidden="1">
      <c r="C32" s="563"/>
      <c r="D32" s="574"/>
      <c r="E32" s="573">
        <v>0</v>
      </c>
      <c r="F32" s="573">
        <v>0</v>
      </c>
      <c r="G32" s="573">
        <v>0</v>
      </c>
      <c r="H32" s="573">
        <v>0</v>
      </c>
      <c r="I32" s="573">
        <v>0</v>
      </c>
      <c r="J32" s="573">
        <v>0</v>
      </c>
      <c r="K32" s="573">
        <v>0</v>
      </c>
      <c r="L32" s="573">
        <v>0</v>
      </c>
      <c r="M32" s="573">
        <v>0</v>
      </c>
      <c r="N32" s="573">
        <v>0</v>
      </c>
      <c r="O32" s="573">
        <v>0</v>
      </c>
      <c r="P32" s="573">
        <v>0</v>
      </c>
      <c r="Q32" s="573">
        <v>0</v>
      </c>
      <c r="R32" s="573">
        <v>0</v>
      </c>
      <c r="S32" s="573">
        <v>0</v>
      </c>
      <c r="T32" s="573">
        <v>0</v>
      </c>
      <c r="U32" s="573">
        <v>0</v>
      </c>
      <c r="V32" s="573">
        <v>0</v>
      </c>
      <c r="W32" s="573">
        <v>0</v>
      </c>
      <c r="X32" s="573">
        <v>0</v>
      </c>
      <c r="Y32" s="573">
        <v>0</v>
      </c>
      <c r="Z32" s="573">
        <v>0</v>
      </c>
      <c r="AA32" s="573">
        <v>0</v>
      </c>
      <c r="AB32" s="573">
        <v>0</v>
      </c>
      <c r="AC32" s="573">
        <v>0</v>
      </c>
      <c r="AD32" s="573">
        <v>0</v>
      </c>
      <c r="AE32" s="573">
        <v>0</v>
      </c>
      <c r="AF32" s="573">
        <v>0</v>
      </c>
      <c r="AG32" s="573">
        <v>0</v>
      </c>
      <c r="AH32" s="573">
        <v>0</v>
      </c>
      <c r="AI32" s="573">
        <v>0</v>
      </c>
    </row>
    <row r="33" spans="3:35">
      <c r="C33" s="570" t="s">
        <v>1187</v>
      </c>
      <c r="D33" s="565">
        <f>E33+NPV((1+FDN)*(1+$D$4)-1,F33:AD33)</f>
        <v>0</v>
      </c>
      <c r="E33" s="571">
        <v>0</v>
      </c>
      <c r="F33" s="571">
        <v>0</v>
      </c>
      <c r="G33" s="572">
        <v>0</v>
      </c>
      <c r="H33" s="571">
        <f>$D$79</f>
        <v>0</v>
      </c>
      <c r="I33" s="571">
        <f t="shared" ref="I33:AD33" si="8">H33 * (1+$D$4)</f>
        <v>0</v>
      </c>
      <c r="J33" s="571">
        <f t="shared" si="8"/>
        <v>0</v>
      </c>
      <c r="K33" s="571">
        <f t="shared" si="8"/>
        <v>0</v>
      </c>
      <c r="L33" s="571">
        <f t="shared" si="8"/>
        <v>0</v>
      </c>
      <c r="M33" s="571">
        <f t="shared" si="8"/>
        <v>0</v>
      </c>
      <c r="N33" s="571">
        <f t="shared" si="8"/>
        <v>0</v>
      </c>
      <c r="O33" s="571">
        <f t="shared" si="8"/>
        <v>0</v>
      </c>
      <c r="P33" s="571">
        <f t="shared" si="8"/>
        <v>0</v>
      </c>
      <c r="Q33" s="571">
        <f t="shared" si="8"/>
        <v>0</v>
      </c>
      <c r="R33" s="571">
        <f t="shared" si="8"/>
        <v>0</v>
      </c>
      <c r="S33" s="571">
        <f t="shared" si="8"/>
        <v>0</v>
      </c>
      <c r="T33" s="571">
        <f t="shared" si="8"/>
        <v>0</v>
      </c>
      <c r="U33" s="571">
        <f t="shared" si="8"/>
        <v>0</v>
      </c>
      <c r="V33" s="571">
        <f t="shared" si="8"/>
        <v>0</v>
      </c>
      <c r="W33" s="571">
        <f t="shared" si="8"/>
        <v>0</v>
      </c>
      <c r="X33" s="571">
        <f t="shared" si="8"/>
        <v>0</v>
      </c>
      <c r="Y33" s="571">
        <f t="shared" si="8"/>
        <v>0</v>
      </c>
      <c r="Z33" s="571">
        <f t="shared" si="8"/>
        <v>0</v>
      </c>
      <c r="AA33" s="571">
        <f t="shared" si="8"/>
        <v>0</v>
      </c>
      <c r="AB33" s="571">
        <f t="shared" si="8"/>
        <v>0</v>
      </c>
      <c r="AC33" s="571">
        <f t="shared" si="8"/>
        <v>0</v>
      </c>
      <c r="AD33" s="571">
        <f t="shared" si="8"/>
        <v>0</v>
      </c>
      <c r="AE33" s="571">
        <v>0</v>
      </c>
      <c r="AF33" s="571">
        <v>0</v>
      </c>
      <c r="AG33" s="571">
        <v>0</v>
      </c>
      <c r="AH33" s="571">
        <v>0</v>
      </c>
      <c r="AI33" s="571">
        <v>0</v>
      </c>
    </row>
    <row r="34" spans="3:35" hidden="1">
      <c r="C34" s="570" t="s">
        <v>1186</v>
      </c>
      <c r="D34" s="565">
        <f ca="1">ROUND(D31+D33,5)</f>
        <v>0</v>
      </c>
    </row>
    <row r="35" spans="3:35" ht="13.5" customHeight="1">
      <c r="C35" s="568"/>
      <c r="D35" s="569"/>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row>
    <row r="36" spans="3:35" s="560" customFormat="1">
      <c r="C36" s="559" t="s">
        <v>1185</v>
      </c>
      <c r="D36" s="543">
        <f>(E36+NPV((1+FDN)*(1+$D$4)-1,F36:AD36))</f>
        <v>0</v>
      </c>
      <c r="E36" s="567">
        <f>E15+E21-E27+(E33*(1-$D$6))</f>
        <v>0</v>
      </c>
      <c r="F36" s="567">
        <f t="shared" ref="F36:AI36" si="9">F15+F21-F27+(F33*(1-$D$6))</f>
        <v>0</v>
      </c>
      <c r="G36" s="567">
        <f t="shared" si="9"/>
        <v>0</v>
      </c>
      <c r="H36" s="567">
        <f t="shared" si="9"/>
        <v>0</v>
      </c>
      <c r="I36" s="567">
        <f t="shared" si="9"/>
        <v>0</v>
      </c>
      <c r="J36" s="567">
        <f t="shared" si="9"/>
        <v>0</v>
      </c>
      <c r="K36" s="567">
        <f t="shared" si="9"/>
        <v>0</v>
      </c>
      <c r="L36" s="567">
        <f t="shared" si="9"/>
        <v>0</v>
      </c>
      <c r="M36" s="567">
        <f t="shared" si="9"/>
        <v>0</v>
      </c>
      <c r="N36" s="567">
        <f t="shared" si="9"/>
        <v>0</v>
      </c>
      <c r="O36" s="567">
        <f t="shared" si="9"/>
        <v>0</v>
      </c>
      <c r="P36" s="567">
        <f t="shared" si="9"/>
        <v>0</v>
      </c>
      <c r="Q36" s="567">
        <f t="shared" si="9"/>
        <v>0</v>
      </c>
      <c r="R36" s="567">
        <f t="shared" si="9"/>
        <v>0</v>
      </c>
      <c r="S36" s="567">
        <f t="shared" si="9"/>
        <v>0</v>
      </c>
      <c r="T36" s="567">
        <f t="shared" si="9"/>
        <v>0</v>
      </c>
      <c r="U36" s="567">
        <f t="shared" si="9"/>
        <v>0</v>
      </c>
      <c r="V36" s="567">
        <f t="shared" si="9"/>
        <v>0</v>
      </c>
      <c r="W36" s="567">
        <f t="shared" si="9"/>
        <v>0</v>
      </c>
      <c r="X36" s="567">
        <f t="shared" si="9"/>
        <v>0</v>
      </c>
      <c r="Y36" s="567">
        <f t="shared" si="9"/>
        <v>0</v>
      </c>
      <c r="Z36" s="567">
        <f t="shared" si="9"/>
        <v>0</v>
      </c>
      <c r="AA36" s="567">
        <f t="shared" si="9"/>
        <v>0</v>
      </c>
      <c r="AB36" s="567">
        <f t="shared" si="9"/>
        <v>0</v>
      </c>
      <c r="AC36" s="567">
        <f t="shared" si="9"/>
        <v>0</v>
      </c>
      <c r="AD36" s="567">
        <f t="shared" si="9"/>
        <v>0</v>
      </c>
      <c r="AE36" s="567">
        <f t="shared" si="9"/>
        <v>0</v>
      </c>
      <c r="AF36" s="567">
        <f t="shared" si="9"/>
        <v>0</v>
      </c>
      <c r="AG36" s="567">
        <f t="shared" si="9"/>
        <v>0</v>
      </c>
      <c r="AH36" s="567">
        <f t="shared" si="9"/>
        <v>0</v>
      </c>
      <c r="AI36" s="567">
        <f t="shared" si="9"/>
        <v>0</v>
      </c>
    </row>
    <row r="37" spans="3:35" s="560" customFormat="1">
      <c r="C37" s="563"/>
      <c r="D37" s="562"/>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row>
    <row r="38" spans="3:35" s="560" customFormat="1">
      <c r="C38" s="554" t="s">
        <v>1184</v>
      </c>
      <c r="D38" s="553"/>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row>
    <row r="39" spans="3:35">
      <c r="C39" s="551" t="s">
        <v>1178</v>
      </c>
      <c r="D39" s="565">
        <f>E39+NPV(FDN,F39:AD39)</f>
        <v>0</v>
      </c>
      <c r="E39" s="549">
        <v>0</v>
      </c>
      <c r="F39" s="549">
        <v>0</v>
      </c>
      <c r="G39" s="549">
        <v>0</v>
      </c>
      <c r="H39" s="549">
        <v>0</v>
      </c>
      <c r="I39" s="549">
        <v>0</v>
      </c>
      <c r="J39" s="549">
        <v>0</v>
      </c>
      <c r="K39" s="549">
        <v>0</v>
      </c>
      <c r="L39" s="549">
        <v>0</v>
      </c>
      <c r="M39" s="549">
        <v>0</v>
      </c>
      <c r="N39" s="549">
        <v>0</v>
      </c>
      <c r="O39" s="549">
        <v>0</v>
      </c>
      <c r="P39" s="549">
        <v>0</v>
      </c>
      <c r="Q39" s="549">
        <v>0</v>
      </c>
      <c r="R39" s="549">
        <v>0</v>
      </c>
      <c r="S39" s="549">
        <v>0</v>
      </c>
      <c r="T39" s="549">
        <v>0</v>
      </c>
      <c r="U39" s="549">
        <v>0</v>
      </c>
      <c r="V39" s="549">
        <v>0</v>
      </c>
      <c r="W39" s="549">
        <v>0</v>
      </c>
      <c r="X39" s="549">
        <v>0</v>
      </c>
      <c r="Y39" s="549">
        <v>0</v>
      </c>
      <c r="Z39" s="549">
        <v>0</v>
      </c>
      <c r="AA39" s="549">
        <v>0</v>
      </c>
      <c r="AB39" s="549">
        <v>0</v>
      </c>
      <c r="AC39" s="549">
        <v>0</v>
      </c>
      <c r="AD39" s="549">
        <v>0</v>
      </c>
      <c r="AE39" s="549">
        <v>0</v>
      </c>
      <c r="AF39" s="549">
        <v>0</v>
      </c>
      <c r="AG39" s="549">
        <v>0</v>
      </c>
      <c r="AH39" s="549">
        <v>0</v>
      </c>
      <c r="AI39" s="549">
        <v>0</v>
      </c>
    </row>
    <row r="40" spans="3:35">
      <c r="C40" s="544" t="s">
        <v>1176</v>
      </c>
      <c r="D40" s="543">
        <f>E40+NPV((1+FDN)*(1+$D$4)-1,F40:AD40)</f>
        <v>0</v>
      </c>
      <c r="E40" s="548">
        <f t="shared" ref="E40:AI40" si="10">E39*(1+$D$4)^E$8</f>
        <v>0</v>
      </c>
      <c r="F40" s="548">
        <f t="shared" si="10"/>
        <v>0</v>
      </c>
      <c r="G40" s="548">
        <f t="shared" si="10"/>
        <v>0</v>
      </c>
      <c r="H40" s="548">
        <f t="shared" si="10"/>
        <v>0</v>
      </c>
      <c r="I40" s="548">
        <f t="shared" si="10"/>
        <v>0</v>
      </c>
      <c r="J40" s="548">
        <f t="shared" si="10"/>
        <v>0</v>
      </c>
      <c r="K40" s="548">
        <f t="shared" si="10"/>
        <v>0</v>
      </c>
      <c r="L40" s="548">
        <f t="shared" si="10"/>
        <v>0</v>
      </c>
      <c r="M40" s="548">
        <f t="shared" si="10"/>
        <v>0</v>
      </c>
      <c r="N40" s="548">
        <f t="shared" si="10"/>
        <v>0</v>
      </c>
      <c r="O40" s="548">
        <f t="shared" si="10"/>
        <v>0</v>
      </c>
      <c r="P40" s="548">
        <f t="shared" si="10"/>
        <v>0</v>
      </c>
      <c r="Q40" s="548">
        <f t="shared" si="10"/>
        <v>0</v>
      </c>
      <c r="R40" s="548">
        <f t="shared" si="10"/>
        <v>0</v>
      </c>
      <c r="S40" s="548">
        <f t="shared" si="10"/>
        <v>0</v>
      </c>
      <c r="T40" s="548">
        <f t="shared" si="10"/>
        <v>0</v>
      </c>
      <c r="U40" s="548">
        <f t="shared" si="10"/>
        <v>0</v>
      </c>
      <c r="V40" s="548">
        <f t="shared" si="10"/>
        <v>0</v>
      </c>
      <c r="W40" s="548">
        <f t="shared" si="10"/>
        <v>0</v>
      </c>
      <c r="X40" s="548">
        <f t="shared" si="10"/>
        <v>0</v>
      </c>
      <c r="Y40" s="548">
        <f t="shared" si="10"/>
        <v>0</v>
      </c>
      <c r="Z40" s="548">
        <f t="shared" si="10"/>
        <v>0</v>
      </c>
      <c r="AA40" s="548">
        <f t="shared" si="10"/>
        <v>0</v>
      </c>
      <c r="AB40" s="548">
        <f t="shared" si="10"/>
        <v>0</v>
      </c>
      <c r="AC40" s="548">
        <f t="shared" si="10"/>
        <v>0</v>
      </c>
      <c r="AD40" s="548">
        <f t="shared" si="10"/>
        <v>0</v>
      </c>
      <c r="AE40" s="548">
        <f t="shared" si="10"/>
        <v>0</v>
      </c>
      <c r="AF40" s="548">
        <f t="shared" si="10"/>
        <v>0</v>
      </c>
      <c r="AG40" s="548">
        <f t="shared" si="10"/>
        <v>0</v>
      </c>
      <c r="AH40" s="548">
        <f t="shared" si="10"/>
        <v>0</v>
      </c>
      <c r="AI40" s="548">
        <f t="shared" si="10"/>
        <v>0</v>
      </c>
    </row>
    <row r="41" spans="3:35" s="560" customFormat="1">
      <c r="C41" s="563"/>
      <c r="D41" s="562"/>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row>
    <row r="42" spans="3:35" s="560" customFormat="1">
      <c r="C42" s="554" t="s">
        <v>1183</v>
      </c>
      <c r="D42" s="553"/>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row>
    <row r="43" spans="3:35" s="560" customFormat="1">
      <c r="C43" s="563" t="s">
        <v>1182</v>
      </c>
      <c r="D43" s="562"/>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row>
    <row r="44" spans="3:35" s="560" customFormat="1">
      <c r="C44" s="566" t="s">
        <v>573</v>
      </c>
      <c r="D44" s="565">
        <f t="shared" ref="D44:D51" ca="1" si="11">E44+NPV(FDN,F44:AD44)</f>
        <v>0</v>
      </c>
      <c r="E44" s="564">
        <f ca="1">SUM('6.2'!H12:H13)</f>
        <v>0</v>
      </c>
      <c r="F44" s="564">
        <f ca="1">SUM('6.2'!I12:I13)</f>
        <v>0</v>
      </c>
      <c r="G44" s="564">
        <f ca="1">SUM('6.2'!J12:J13)</f>
        <v>0</v>
      </c>
      <c r="H44" s="564">
        <f ca="1">SUM('6.2'!K12:K13)</f>
        <v>0</v>
      </c>
      <c r="I44" s="564">
        <f ca="1">SUM('6.2'!L12:L13)</f>
        <v>0</v>
      </c>
      <c r="J44" s="564">
        <f ca="1">SUM('6.2'!M12:M13)</f>
        <v>0</v>
      </c>
      <c r="K44" s="564">
        <f ca="1">SUM('6.2'!N12:N13)</f>
        <v>0</v>
      </c>
      <c r="L44" s="564">
        <f ca="1">SUM('6.2'!O12:O13)</f>
        <v>0</v>
      </c>
      <c r="M44" s="564">
        <f ca="1">SUM('6.2'!P12:P13)</f>
        <v>0</v>
      </c>
      <c r="N44" s="564">
        <f ca="1">SUM('6.2'!Q12:Q13)</f>
        <v>0</v>
      </c>
      <c r="O44" s="564">
        <f ca="1">SUM('6.2'!R12:R13)</f>
        <v>0</v>
      </c>
      <c r="P44" s="564">
        <f ca="1">SUM('6.2'!S12:S13)</f>
        <v>0</v>
      </c>
      <c r="Q44" s="564">
        <f ca="1">SUM('6.2'!T12:T13)</f>
        <v>0</v>
      </c>
      <c r="R44" s="564">
        <f ca="1">SUM('6.2'!U12:U13)</f>
        <v>0</v>
      </c>
      <c r="S44" s="564">
        <f ca="1">SUM('6.2'!V12:V13)</f>
        <v>0</v>
      </c>
      <c r="T44" s="564">
        <f ca="1">SUM('6.2'!W12:W13)</f>
        <v>0</v>
      </c>
      <c r="U44" s="564">
        <f ca="1">SUM('6.2'!X12:X13)</f>
        <v>0</v>
      </c>
      <c r="V44" s="564">
        <f ca="1">SUM('6.2'!Y12:Y13)</f>
        <v>0</v>
      </c>
      <c r="W44" s="564">
        <f ca="1">SUM('6.2'!Z12:Z13)</f>
        <v>0</v>
      </c>
      <c r="X44" s="564">
        <f ca="1">SUM('6.2'!AA12:AA13)</f>
        <v>0</v>
      </c>
      <c r="Y44" s="564">
        <f ca="1">SUM('6.2'!AB12:AB13)</f>
        <v>0</v>
      </c>
      <c r="Z44" s="564">
        <f ca="1">SUM('6.2'!AC12:AC13)</f>
        <v>0</v>
      </c>
      <c r="AA44" s="564">
        <f ca="1">SUM('6.2'!AD12:AD13)</f>
        <v>0</v>
      </c>
      <c r="AB44" s="564">
        <f ca="1">SUM('6.2'!AE12:AE13)</f>
        <v>0</v>
      </c>
      <c r="AC44" s="564">
        <f ca="1">SUM('6.2'!AF12:AF13)</f>
        <v>0</v>
      </c>
      <c r="AD44" s="564">
        <f ca="1">SUM('6.2'!AG12:AG13)</f>
        <v>0</v>
      </c>
      <c r="AE44" s="564">
        <f ca="1">SUM('6.2'!AH12:AH13)</f>
        <v>0</v>
      </c>
      <c r="AF44" s="564">
        <f ca="1">SUM('6.2'!AI12:AI13)</f>
        <v>0</v>
      </c>
      <c r="AG44" s="564">
        <f ca="1">SUM('6.2'!AJ12:AJ13)</f>
        <v>0</v>
      </c>
      <c r="AH44" s="564">
        <f ca="1">SUM('6.2'!AK12:AK13)</f>
        <v>0</v>
      </c>
      <c r="AI44" s="564">
        <f ca="1">SUM('6.2'!AL12:AL13)</f>
        <v>0</v>
      </c>
    </row>
    <row r="45" spans="3:35" s="560" customFormat="1">
      <c r="C45" s="566" t="s">
        <v>574</v>
      </c>
      <c r="D45" s="565">
        <f t="shared" ca="1" si="11"/>
        <v>0</v>
      </c>
      <c r="E45" s="564">
        <f ca="1">SUM('6.2'!H8:H10)</f>
        <v>0</v>
      </c>
      <c r="F45" s="564">
        <f ca="1">SUM('6.2'!I8:I10)</f>
        <v>0</v>
      </c>
      <c r="G45" s="564">
        <f ca="1">SUM('6.2'!J8:J10)</f>
        <v>0</v>
      </c>
      <c r="H45" s="564">
        <f ca="1">SUM('6.2'!K8:K10)</f>
        <v>0</v>
      </c>
      <c r="I45" s="564">
        <f ca="1">SUM('6.2'!L8:L10)</f>
        <v>0</v>
      </c>
      <c r="J45" s="564">
        <f ca="1">SUM('6.2'!M8:M10)</f>
        <v>0</v>
      </c>
      <c r="K45" s="564">
        <f ca="1">SUM('6.2'!N8:N10)</f>
        <v>0</v>
      </c>
      <c r="L45" s="564">
        <f ca="1">SUM('6.2'!O8:O10)</f>
        <v>0</v>
      </c>
      <c r="M45" s="564">
        <f ca="1">SUM('6.2'!P8:P10)</f>
        <v>0</v>
      </c>
      <c r="N45" s="564">
        <f ca="1">SUM('6.2'!Q8:Q10)</f>
        <v>0</v>
      </c>
      <c r="O45" s="564">
        <f ca="1">SUM('6.2'!R8:R10)</f>
        <v>0</v>
      </c>
      <c r="P45" s="564">
        <f ca="1">SUM('6.2'!S8:S10)</f>
        <v>0</v>
      </c>
      <c r="Q45" s="564">
        <f ca="1">SUM('6.2'!T8:T10)</f>
        <v>0</v>
      </c>
      <c r="R45" s="564">
        <f ca="1">SUM('6.2'!U8:U10)</f>
        <v>0</v>
      </c>
      <c r="S45" s="564">
        <f ca="1">SUM('6.2'!V8:V10)</f>
        <v>0</v>
      </c>
      <c r="T45" s="564">
        <f ca="1">SUM('6.2'!W8:W10)</f>
        <v>0</v>
      </c>
      <c r="U45" s="564">
        <f ca="1">SUM('6.2'!X8:X10)</f>
        <v>0</v>
      </c>
      <c r="V45" s="564">
        <f ca="1">SUM('6.2'!Y8:Y10)</f>
        <v>0</v>
      </c>
      <c r="W45" s="564">
        <f ca="1">SUM('6.2'!Z8:Z10)</f>
        <v>0</v>
      </c>
      <c r="X45" s="564">
        <f ca="1">SUM('6.2'!AA8:AA10)</f>
        <v>0</v>
      </c>
      <c r="Y45" s="564">
        <f ca="1">SUM('6.2'!AB8:AB10)</f>
        <v>0</v>
      </c>
      <c r="Z45" s="564">
        <f ca="1">SUM('6.2'!AC8:AC10)</f>
        <v>0</v>
      </c>
      <c r="AA45" s="564">
        <f ca="1">SUM('6.2'!AD8:AD10)</f>
        <v>0</v>
      </c>
      <c r="AB45" s="564">
        <f ca="1">SUM('6.2'!AE8:AE10)</f>
        <v>0</v>
      </c>
      <c r="AC45" s="564">
        <f ca="1">SUM('6.2'!AF8:AF10)</f>
        <v>0</v>
      </c>
      <c r="AD45" s="564">
        <f ca="1">SUM('6.2'!AG8:AG10)</f>
        <v>0</v>
      </c>
      <c r="AE45" s="564">
        <f ca="1">SUM('6.2'!AH8:AH10)</f>
        <v>0</v>
      </c>
      <c r="AF45" s="564">
        <f ca="1">SUM('6.2'!AI8:AI10)</f>
        <v>0</v>
      </c>
      <c r="AG45" s="564">
        <f ca="1">SUM('6.2'!AJ8:AJ10)</f>
        <v>0</v>
      </c>
      <c r="AH45" s="564">
        <f ca="1">SUM('6.2'!AK8:AK10)</f>
        <v>0</v>
      </c>
      <c r="AI45" s="564">
        <f ca="1">SUM('6.2'!AL8:AL10)</f>
        <v>0</v>
      </c>
    </row>
    <row r="46" spans="3:35" s="560" customFormat="1">
      <c r="C46" s="566" t="s">
        <v>575</v>
      </c>
      <c r="D46" s="565">
        <f t="shared" ca="1" si="11"/>
        <v>0</v>
      </c>
      <c r="E46" s="564">
        <f ca="1">'6.2'!H14</f>
        <v>0</v>
      </c>
      <c r="F46" s="564">
        <f ca="1">'6.2'!I14</f>
        <v>0</v>
      </c>
      <c r="G46" s="564">
        <f ca="1">'6.2'!J14</f>
        <v>0</v>
      </c>
      <c r="H46" s="564">
        <f ca="1">'6.2'!K14</f>
        <v>0</v>
      </c>
      <c r="I46" s="564">
        <f ca="1">'6.2'!L14</f>
        <v>0</v>
      </c>
      <c r="J46" s="564">
        <f ca="1">'6.2'!M14</f>
        <v>0</v>
      </c>
      <c r="K46" s="564">
        <f ca="1">'6.2'!N14</f>
        <v>0</v>
      </c>
      <c r="L46" s="564">
        <f ca="1">'6.2'!O14</f>
        <v>0</v>
      </c>
      <c r="M46" s="564">
        <f ca="1">'6.2'!P14</f>
        <v>0</v>
      </c>
      <c r="N46" s="564">
        <f ca="1">'6.2'!Q14</f>
        <v>0</v>
      </c>
      <c r="O46" s="564">
        <f ca="1">'6.2'!R14</f>
        <v>0</v>
      </c>
      <c r="P46" s="564">
        <f ca="1">'6.2'!S14</f>
        <v>0</v>
      </c>
      <c r="Q46" s="564">
        <f ca="1">'6.2'!T14</f>
        <v>0</v>
      </c>
      <c r="R46" s="564">
        <f ca="1">'6.2'!U14</f>
        <v>0</v>
      </c>
      <c r="S46" s="564">
        <f ca="1">'6.2'!V14</f>
        <v>0</v>
      </c>
      <c r="T46" s="564">
        <f ca="1">'6.2'!W14</f>
        <v>0</v>
      </c>
      <c r="U46" s="564">
        <f ca="1">'6.2'!X14</f>
        <v>0</v>
      </c>
      <c r="V46" s="564">
        <f ca="1">'6.2'!Y14</f>
        <v>0</v>
      </c>
      <c r="W46" s="564">
        <f ca="1">'6.2'!Z14</f>
        <v>0</v>
      </c>
      <c r="X46" s="564">
        <f ca="1">'6.2'!AA14</f>
        <v>0</v>
      </c>
      <c r="Y46" s="564">
        <f ca="1">'6.2'!AB14</f>
        <v>0</v>
      </c>
      <c r="Z46" s="564">
        <f ca="1">'6.2'!AC14</f>
        <v>0</v>
      </c>
      <c r="AA46" s="564">
        <f ca="1">'6.2'!AD14</f>
        <v>0</v>
      </c>
      <c r="AB46" s="564">
        <f ca="1">'6.2'!AE14</f>
        <v>0</v>
      </c>
      <c r="AC46" s="564">
        <f ca="1">'6.2'!AF14</f>
        <v>0</v>
      </c>
      <c r="AD46" s="564">
        <f ca="1">'6.2'!AG14</f>
        <v>0</v>
      </c>
      <c r="AE46" s="564">
        <f ca="1">'6.2'!AH14</f>
        <v>0</v>
      </c>
      <c r="AF46" s="564">
        <f ca="1">'6.2'!AI14</f>
        <v>0</v>
      </c>
      <c r="AG46" s="564">
        <f ca="1">'6.2'!AJ14</f>
        <v>0</v>
      </c>
      <c r="AH46" s="564">
        <f ca="1">'6.2'!AK14</f>
        <v>0</v>
      </c>
      <c r="AI46" s="564">
        <f ca="1">'6.2'!AL14</f>
        <v>0</v>
      </c>
    </row>
    <row r="47" spans="3:35" s="560" customFormat="1">
      <c r="C47" s="566" t="s">
        <v>576</v>
      </c>
      <c r="D47" s="565">
        <f t="shared" ca="1" si="11"/>
        <v>0</v>
      </c>
      <c r="E47" s="564">
        <f ca="1">'6.2'!H11</f>
        <v>0</v>
      </c>
      <c r="F47" s="564">
        <f ca="1">'6.2'!I11</f>
        <v>0</v>
      </c>
      <c r="G47" s="564">
        <f ca="1">'6.2'!J11</f>
        <v>0</v>
      </c>
      <c r="H47" s="564">
        <f ca="1">'6.2'!K11</f>
        <v>0</v>
      </c>
      <c r="I47" s="564">
        <f ca="1">'6.2'!L11</f>
        <v>0</v>
      </c>
      <c r="J47" s="564">
        <f ca="1">'6.2'!M11</f>
        <v>0</v>
      </c>
      <c r="K47" s="564">
        <f ca="1">'6.2'!N11</f>
        <v>0</v>
      </c>
      <c r="L47" s="564">
        <f ca="1">'6.2'!O11</f>
        <v>0</v>
      </c>
      <c r="M47" s="564">
        <f ca="1">'6.2'!P11</f>
        <v>0</v>
      </c>
      <c r="N47" s="564">
        <f ca="1">'6.2'!Q11</f>
        <v>0</v>
      </c>
      <c r="O47" s="564">
        <f ca="1">'6.2'!R11</f>
        <v>0</v>
      </c>
      <c r="P47" s="564">
        <f ca="1">'6.2'!S11</f>
        <v>0</v>
      </c>
      <c r="Q47" s="564">
        <f ca="1">'6.2'!T11</f>
        <v>0</v>
      </c>
      <c r="R47" s="564">
        <f ca="1">'6.2'!U11</f>
        <v>0</v>
      </c>
      <c r="S47" s="564">
        <f ca="1">'6.2'!V11</f>
        <v>0</v>
      </c>
      <c r="T47" s="564">
        <f ca="1">'6.2'!W11</f>
        <v>0</v>
      </c>
      <c r="U47" s="564">
        <f ca="1">'6.2'!X11</f>
        <v>0</v>
      </c>
      <c r="V47" s="564">
        <f ca="1">'6.2'!Y11</f>
        <v>0</v>
      </c>
      <c r="W47" s="564">
        <f ca="1">'6.2'!Z11</f>
        <v>0</v>
      </c>
      <c r="X47" s="564">
        <f ca="1">'6.2'!AA11</f>
        <v>0</v>
      </c>
      <c r="Y47" s="564">
        <f ca="1">'6.2'!AB11</f>
        <v>0</v>
      </c>
      <c r="Z47" s="564">
        <f ca="1">'6.2'!AC11</f>
        <v>0</v>
      </c>
      <c r="AA47" s="564">
        <f ca="1">'6.2'!AD11</f>
        <v>0</v>
      </c>
      <c r="AB47" s="564">
        <f ca="1">'6.2'!AE11</f>
        <v>0</v>
      </c>
      <c r="AC47" s="564">
        <f ca="1">'6.2'!AF11</f>
        <v>0</v>
      </c>
      <c r="AD47" s="564">
        <f ca="1">'6.2'!AG11</f>
        <v>0</v>
      </c>
      <c r="AE47" s="564">
        <f ca="1">'6.2'!AH11</f>
        <v>0</v>
      </c>
      <c r="AF47" s="564">
        <f ca="1">'6.2'!AI11</f>
        <v>0</v>
      </c>
      <c r="AG47" s="564">
        <f ca="1">'6.2'!AJ11</f>
        <v>0</v>
      </c>
      <c r="AH47" s="564">
        <f ca="1">'6.2'!AK11</f>
        <v>0</v>
      </c>
      <c r="AI47" s="564">
        <f ca="1">'6.2'!AL11</f>
        <v>0</v>
      </c>
    </row>
    <row r="48" spans="3:35" s="560" customFormat="1">
      <c r="C48" s="566" t="s">
        <v>581</v>
      </c>
      <c r="D48" s="565">
        <f t="shared" ca="1" si="11"/>
        <v>0</v>
      </c>
      <c r="E48" s="564">
        <f ca="1">'6.2'!H29</f>
        <v>0</v>
      </c>
      <c r="F48" s="564">
        <f ca="1">'6.2'!I29</f>
        <v>0</v>
      </c>
      <c r="G48" s="564">
        <f ca="1">'6.2'!J29</f>
        <v>0</v>
      </c>
      <c r="H48" s="564">
        <f ca="1">'6.2'!K29</f>
        <v>0</v>
      </c>
      <c r="I48" s="564">
        <f ca="1">'6.2'!L29</f>
        <v>0</v>
      </c>
      <c r="J48" s="564">
        <f ca="1">'6.2'!M29</f>
        <v>0</v>
      </c>
      <c r="K48" s="564">
        <f ca="1">'6.2'!N29</f>
        <v>0</v>
      </c>
      <c r="L48" s="564">
        <f ca="1">'6.2'!O29</f>
        <v>0</v>
      </c>
      <c r="M48" s="564">
        <f ca="1">'6.2'!P29</f>
        <v>0</v>
      </c>
      <c r="N48" s="564">
        <f ca="1">'6.2'!Q29</f>
        <v>0</v>
      </c>
      <c r="O48" s="564">
        <f ca="1">'6.2'!R29</f>
        <v>0</v>
      </c>
      <c r="P48" s="564">
        <f ca="1">'6.2'!S29</f>
        <v>0</v>
      </c>
      <c r="Q48" s="564">
        <f ca="1">'6.2'!T29</f>
        <v>0</v>
      </c>
      <c r="R48" s="564">
        <f ca="1">'6.2'!U29</f>
        <v>0</v>
      </c>
      <c r="S48" s="564">
        <f ca="1">'6.2'!V29</f>
        <v>0</v>
      </c>
      <c r="T48" s="564">
        <f ca="1">'6.2'!W29</f>
        <v>0</v>
      </c>
      <c r="U48" s="564">
        <f ca="1">'6.2'!X29</f>
        <v>0</v>
      </c>
      <c r="V48" s="564">
        <f ca="1">'6.2'!Y29</f>
        <v>0</v>
      </c>
      <c r="W48" s="564">
        <f ca="1">'6.2'!Z29</f>
        <v>0</v>
      </c>
      <c r="X48" s="564">
        <f ca="1">'6.2'!AA29</f>
        <v>0</v>
      </c>
      <c r="Y48" s="564">
        <f ca="1">'6.2'!AB29</f>
        <v>0</v>
      </c>
      <c r="Z48" s="564">
        <f ca="1">'6.2'!AC29</f>
        <v>0</v>
      </c>
      <c r="AA48" s="564">
        <f ca="1">'6.2'!AD29</f>
        <v>0</v>
      </c>
      <c r="AB48" s="564">
        <f ca="1">'6.2'!AE29</f>
        <v>0</v>
      </c>
      <c r="AC48" s="564">
        <f ca="1">'6.2'!AF29</f>
        <v>0</v>
      </c>
      <c r="AD48" s="564">
        <f ca="1">'6.2'!AG29</f>
        <v>0</v>
      </c>
      <c r="AE48" s="564">
        <f ca="1">'6.2'!AH29</f>
        <v>0</v>
      </c>
      <c r="AF48" s="564">
        <f ca="1">'6.2'!AI29</f>
        <v>0</v>
      </c>
      <c r="AG48" s="564">
        <f ca="1">'6.2'!AJ29</f>
        <v>0</v>
      </c>
      <c r="AH48" s="564">
        <f ca="1">'6.2'!AK29</f>
        <v>0</v>
      </c>
      <c r="AI48" s="564">
        <f ca="1">'6.2'!AL29</f>
        <v>0</v>
      </c>
    </row>
    <row r="49" spans="3:35" s="560" customFormat="1">
      <c r="C49" s="566" t="s">
        <v>577</v>
      </c>
      <c r="D49" s="565">
        <f t="shared" ca="1" si="11"/>
        <v>0</v>
      </c>
      <c r="E49" s="564">
        <f ca="1">SUM('6.2'!H23:H28)</f>
        <v>0</v>
      </c>
      <c r="F49" s="564">
        <f ca="1">SUM('6.2'!I23:I28)</f>
        <v>0</v>
      </c>
      <c r="G49" s="564">
        <f ca="1">SUM('6.2'!J23:J28)</f>
        <v>0</v>
      </c>
      <c r="H49" s="564">
        <f ca="1">SUM('6.2'!K23:K28)</f>
        <v>0</v>
      </c>
      <c r="I49" s="564">
        <f ca="1">SUM('6.2'!L23:L28)</f>
        <v>0</v>
      </c>
      <c r="J49" s="564">
        <f ca="1">SUM('6.2'!M23:M28)</f>
        <v>0</v>
      </c>
      <c r="K49" s="564">
        <f ca="1">SUM('6.2'!N23:N28)</f>
        <v>0</v>
      </c>
      <c r="L49" s="564">
        <f ca="1">SUM('6.2'!O23:O28)</f>
        <v>0</v>
      </c>
      <c r="M49" s="564">
        <f ca="1">SUM('6.2'!P23:P28)</f>
        <v>0</v>
      </c>
      <c r="N49" s="564">
        <f ca="1">SUM('6.2'!Q23:Q28)</f>
        <v>0</v>
      </c>
      <c r="O49" s="564">
        <f ca="1">SUM('6.2'!R23:R28)</f>
        <v>0</v>
      </c>
      <c r="P49" s="564">
        <f ca="1">SUM('6.2'!S23:S28)</f>
        <v>0</v>
      </c>
      <c r="Q49" s="564">
        <f ca="1">SUM('6.2'!T23:T28)</f>
        <v>0</v>
      </c>
      <c r="R49" s="564">
        <f ca="1">SUM('6.2'!U23:U28)</f>
        <v>0</v>
      </c>
      <c r="S49" s="564">
        <f ca="1">SUM('6.2'!V23:V28)</f>
        <v>0</v>
      </c>
      <c r="T49" s="564">
        <f ca="1">SUM('6.2'!W23:W28)</f>
        <v>0</v>
      </c>
      <c r="U49" s="564">
        <f ca="1">SUM('6.2'!X23:X28)</f>
        <v>0</v>
      </c>
      <c r="V49" s="564">
        <f ca="1">SUM('6.2'!Y23:Y28)</f>
        <v>0</v>
      </c>
      <c r="W49" s="564">
        <f ca="1">SUM('6.2'!Z23:Z28)</f>
        <v>0</v>
      </c>
      <c r="X49" s="564">
        <f ca="1">SUM('6.2'!AA23:AA28)</f>
        <v>0</v>
      </c>
      <c r="Y49" s="564">
        <f ca="1">SUM('6.2'!AB23:AB28)</f>
        <v>0</v>
      </c>
      <c r="Z49" s="564">
        <f ca="1">SUM('6.2'!AC23:AC28)</f>
        <v>0</v>
      </c>
      <c r="AA49" s="564">
        <f ca="1">SUM('6.2'!AD23:AD28)</f>
        <v>0</v>
      </c>
      <c r="AB49" s="564">
        <f ca="1">SUM('6.2'!AE23:AE28)</f>
        <v>0</v>
      </c>
      <c r="AC49" s="564">
        <f ca="1">SUM('6.2'!AF23:AF28)</f>
        <v>0</v>
      </c>
      <c r="AD49" s="564">
        <f ca="1">SUM('6.2'!AG23:AG28)</f>
        <v>0</v>
      </c>
      <c r="AE49" s="564">
        <f ca="1">SUM('6.2'!AH23:AH28)</f>
        <v>0</v>
      </c>
      <c r="AF49" s="564">
        <f ca="1">SUM('6.2'!AI23:AI28)</f>
        <v>0</v>
      </c>
      <c r="AG49" s="564">
        <f ca="1">SUM('6.2'!AJ23:AJ28)</f>
        <v>0</v>
      </c>
      <c r="AH49" s="564">
        <f ca="1">SUM('6.2'!AK23:AK28)</f>
        <v>0</v>
      </c>
      <c r="AI49" s="564">
        <f ca="1">SUM('6.2'!AL23:AL28)</f>
        <v>0</v>
      </c>
    </row>
    <row r="50" spans="3:35" s="560" customFormat="1" ht="27.75" customHeight="1">
      <c r="C50" s="566" t="s">
        <v>578</v>
      </c>
      <c r="D50" s="565">
        <f t="shared" ca="1" si="11"/>
        <v>0</v>
      </c>
      <c r="E50" s="564">
        <f ca="1">SUM('6.2'!H18:H20)</f>
        <v>0</v>
      </c>
      <c r="F50" s="564">
        <f ca="1">SUM('6.2'!I18:I20)</f>
        <v>0</v>
      </c>
      <c r="G50" s="564">
        <f ca="1">SUM('6.2'!J18:J20)</f>
        <v>0</v>
      </c>
      <c r="H50" s="564">
        <f ca="1">SUM('6.2'!K18:K20)</f>
        <v>0</v>
      </c>
      <c r="I50" s="564">
        <f ca="1">SUM('6.2'!L18:L20)</f>
        <v>0</v>
      </c>
      <c r="J50" s="564">
        <f ca="1">SUM('6.2'!M18:M20)</f>
        <v>0</v>
      </c>
      <c r="K50" s="564">
        <f ca="1">SUM('6.2'!N18:N20)</f>
        <v>0</v>
      </c>
      <c r="L50" s="564">
        <f ca="1">SUM('6.2'!O18:O20)</f>
        <v>0</v>
      </c>
      <c r="M50" s="564">
        <f ca="1">SUM('6.2'!P18:P20)</f>
        <v>0</v>
      </c>
      <c r="N50" s="564">
        <f ca="1">SUM('6.2'!Q18:Q20)</f>
        <v>0</v>
      </c>
      <c r="O50" s="564">
        <f ca="1">SUM('6.2'!R18:R20)</f>
        <v>0</v>
      </c>
      <c r="P50" s="564">
        <f ca="1">SUM('6.2'!S18:S20)</f>
        <v>0</v>
      </c>
      <c r="Q50" s="564">
        <f ca="1">SUM('6.2'!T18:T20)</f>
        <v>0</v>
      </c>
      <c r="R50" s="564">
        <f ca="1">SUM('6.2'!U18:U20)</f>
        <v>0</v>
      </c>
      <c r="S50" s="564">
        <f ca="1">SUM('6.2'!V18:V20)</f>
        <v>0</v>
      </c>
      <c r="T50" s="564">
        <f ca="1">SUM('6.2'!W18:W20)</f>
        <v>0</v>
      </c>
      <c r="U50" s="564">
        <f ca="1">SUM('6.2'!X18:X20)</f>
        <v>0</v>
      </c>
      <c r="V50" s="564">
        <f ca="1">SUM('6.2'!Y18:Y20)</f>
        <v>0</v>
      </c>
      <c r="W50" s="564">
        <f ca="1">SUM('6.2'!Z18:Z20)</f>
        <v>0</v>
      </c>
      <c r="X50" s="564">
        <f ca="1">SUM('6.2'!AA18:AA20)</f>
        <v>0</v>
      </c>
      <c r="Y50" s="564">
        <f ca="1">SUM('6.2'!AB18:AB20)</f>
        <v>0</v>
      </c>
      <c r="Z50" s="564">
        <f ca="1">SUM('6.2'!AC18:AC20)</f>
        <v>0</v>
      </c>
      <c r="AA50" s="564">
        <f ca="1">SUM('6.2'!AD18:AD20)</f>
        <v>0</v>
      </c>
      <c r="AB50" s="564">
        <f ca="1">SUM('6.2'!AE18:AE20)</f>
        <v>0</v>
      </c>
      <c r="AC50" s="564">
        <f ca="1">SUM('6.2'!AF18:AF20)</f>
        <v>0</v>
      </c>
      <c r="AD50" s="564">
        <f ca="1">SUM('6.2'!AG18:AG20)</f>
        <v>0</v>
      </c>
      <c r="AE50" s="564">
        <f ca="1">SUM('6.2'!AH18:AH20)</f>
        <v>0</v>
      </c>
      <c r="AF50" s="564">
        <f ca="1">SUM('6.2'!AI18:AI20)</f>
        <v>0</v>
      </c>
      <c r="AG50" s="564">
        <f ca="1">SUM('6.2'!AJ18:AJ20)</f>
        <v>0</v>
      </c>
      <c r="AH50" s="564">
        <f ca="1">SUM('6.2'!AK18:AK20)</f>
        <v>0</v>
      </c>
      <c r="AI50" s="564">
        <f ca="1">SUM('6.2'!AL18:AL20)</f>
        <v>0</v>
      </c>
    </row>
    <row r="51" spans="3:35" s="560" customFormat="1">
      <c r="C51" s="566" t="s">
        <v>579</v>
      </c>
      <c r="D51" s="565">
        <f t="shared" ca="1" si="11"/>
        <v>0</v>
      </c>
      <c r="E51" s="564">
        <f ca="1">SUM('6.2'!H15,'6.2'!H16*(1-$D$6))</f>
        <v>0</v>
      </c>
      <c r="F51" s="564">
        <f ca="1">SUM('6.2'!I15,'6.2'!I16*(1-$D$6))</f>
        <v>0</v>
      </c>
      <c r="G51" s="564">
        <f ca="1">SUM('6.2'!J15,'6.2'!J16*(1-$D$6))</f>
        <v>0</v>
      </c>
      <c r="H51" s="564">
        <f ca="1">SUM('6.2'!K15,'6.2'!K16*(1-$D$6))</f>
        <v>0</v>
      </c>
      <c r="I51" s="564">
        <f ca="1">SUM('6.2'!L15,'6.2'!L16*(1-$D$6))</f>
        <v>0</v>
      </c>
      <c r="J51" s="564">
        <f ca="1">SUM('6.2'!M15,'6.2'!M16*(1-$D$6))</f>
        <v>0</v>
      </c>
      <c r="K51" s="564">
        <f ca="1">SUM('6.2'!N15,'6.2'!N16*(1-$D$6))</f>
        <v>0</v>
      </c>
      <c r="L51" s="564">
        <f ca="1">SUM('6.2'!O15,'6.2'!O16*(1-$D$6))</f>
        <v>0</v>
      </c>
      <c r="M51" s="564">
        <f ca="1">SUM('6.2'!P15,'6.2'!P16*(1-$D$6))</f>
        <v>0</v>
      </c>
      <c r="N51" s="564">
        <f ca="1">SUM('6.2'!Q15,'6.2'!Q16*(1-$D$6))</f>
        <v>0</v>
      </c>
      <c r="O51" s="564">
        <f ca="1">SUM('6.2'!R15,'6.2'!R16*(1-$D$6))</f>
        <v>0</v>
      </c>
      <c r="P51" s="564">
        <f ca="1">SUM('6.2'!S15,'6.2'!S16*(1-$D$6))</f>
        <v>0</v>
      </c>
      <c r="Q51" s="564">
        <f ca="1">SUM('6.2'!T15,'6.2'!T16*(1-$D$6))</f>
        <v>0</v>
      </c>
      <c r="R51" s="564">
        <f ca="1">SUM('6.2'!U15,'6.2'!U16*(1-$D$6))</f>
        <v>0</v>
      </c>
      <c r="S51" s="564">
        <f ca="1">SUM('6.2'!V15,'6.2'!V16*(1-$D$6))</f>
        <v>0</v>
      </c>
      <c r="T51" s="564">
        <f ca="1">SUM('6.2'!W15,'6.2'!W16*(1-$D$6))</f>
        <v>0</v>
      </c>
      <c r="U51" s="564">
        <f ca="1">SUM('6.2'!X15,'6.2'!X16*(1-$D$6))</f>
        <v>0</v>
      </c>
      <c r="V51" s="564">
        <f ca="1">SUM('6.2'!Y15,'6.2'!Y16*(1-$D$6))</f>
        <v>0</v>
      </c>
      <c r="W51" s="564">
        <f ca="1">SUM('6.2'!Z15,'6.2'!Z16*(1-$D$6))</f>
        <v>0</v>
      </c>
      <c r="X51" s="564">
        <f ca="1">SUM('6.2'!AA15,'6.2'!AA16*(1-$D$6))</f>
        <v>0</v>
      </c>
      <c r="Y51" s="564">
        <f ca="1">SUM('6.2'!AB15,'6.2'!AB16*(1-$D$6))</f>
        <v>0</v>
      </c>
      <c r="Z51" s="564">
        <f ca="1">SUM('6.2'!AC15,'6.2'!AC16*(1-$D$6))</f>
        <v>0</v>
      </c>
      <c r="AA51" s="564">
        <f ca="1">SUM('6.2'!AD15,'6.2'!AD16*(1-$D$6))</f>
        <v>0</v>
      </c>
      <c r="AB51" s="564">
        <f ca="1">SUM('6.2'!AE15,'6.2'!AE16*(1-$D$6))</f>
        <v>0</v>
      </c>
      <c r="AC51" s="564">
        <f ca="1">SUM('6.2'!AF15,'6.2'!AF16*(1-$D$6))</f>
        <v>0</v>
      </c>
      <c r="AD51" s="564">
        <f ca="1">SUM('6.2'!AG15,'6.2'!AG16*(1-$D$6))</f>
        <v>0</v>
      </c>
      <c r="AE51" s="564">
        <f ca="1">SUM('6.2'!AH15,'6.2'!AH16*(1-$D$6))</f>
        <v>0</v>
      </c>
      <c r="AF51" s="564">
        <f ca="1">SUM('6.2'!AI15,'6.2'!AI16*(1-$D$6))</f>
        <v>0</v>
      </c>
      <c r="AG51" s="564">
        <f ca="1">SUM('6.2'!AJ15,'6.2'!AJ16*(1-$D$6))</f>
        <v>0</v>
      </c>
      <c r="AH51" s="564">
        <f ca="1">SUM('6.2'!AK15,'6.2'!AK16*(1-$D$6))</f>
        <v>0</v>
      </c>
      <c r="AI51" s="564">
        <f ca="1">SUM('6.2'!AL15,'6.2'!AL16*(1-$D$6))</f>
        <v>0</v>
      </c>
    </row>
    <row r="52" spans="3:35" s="560" customFormat="1" ht="9" customHeight="1">
      <c r="C52" s="563"/>
      <c r="D52" s="56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row>
    <row r="53" spans="3:35" s="560" customFormat="1">
      <c r="C53" s="563" t="s">
        <v>1181</v>
      </c>
      <c r="D53" s="562"/>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row>
    <row r="54" spans="3:35" s="560" customFormat="1">
      <c r="C54" s="566" t="s">
        <v>573</v>
      </c>
      <c r="D54" s="565">
        <f t="shared" ref="D54:D61" ca="1" si="12">E54+NPV((1+FDN)*(1+$D$4)-1,F54:AD54)</f>
        <v>0</v>
      </c>
      <c r="E54" s="564">
        <f t="shared" ref="E54:AI54" ca="1" si="13">E44*(1+$D$4)^E$8</f>
        <v>0</v>
      </c>
      <c r="F54" s="564">
        <f t="shared" ca="1" si="13"/>
        <v>0</v>
      </c>
      <c r="G54" s="564">
        <f t="shared" ca="1" si="13"/>
        <v>0</v>
      </c>
      <c r="H54" s="564">
        <f t="shared" ca="1" si="13"/>
        <v>0</v>
      </c>
      <c r="I54" s="564">
        <f t="shared" ca="1" si="13"/>
        <v>0</v>
      </c>
      <c r="J54" s="564">
        <f t="shared" ca="1" si="13"/>
        <v>0</v>
      </c>
      <c r="K54" s="564">
        <f t="shared" ca="1" si="13"/>
        <v>0</v>
      </c>
      <c r="L54" s="564">
        <f t="shared" ca="1" si="13"/>
        <v>0</v>
      </c>
      <c r="M54" s="564">
        <f t="shared" ca="1" si="13"/>
        <v>0</v>
      </c>
      <c r="N54" s="564">
        <f t="shared" ca="1" si="13"/>
        <v>0</v>
      </c>
      <c r="O54" s="564">
        <f t="shared" ca="1" si="13"/>
        <v>0</v>
      </c>
      <c r="P54" s="564">
        <f t="shared" ca="1" si="13"/>
        <v>0</v>
      </c>
      <c r="Q54" s="564">
        <f t="shared" ca="1" si="13"/>
        <v>0</v>
      </c>
      <c r="R54" s="564">
        <f t="shared" ca="1" si="13"/>
        <v>0</v>
      </c>
      <c r="S54" s="564">
        <f t="shared" ca="1" si="13"/>
        <v>0</v>
      </c>
      <c r="T54" s="564">
        <f t="shared" ca="1" si="13"/>
        <v>0</v>
      </c>
      <c r="U54" s="564">
        <f t="shared" ca="1" si="13"/>
        <v>0</v>
      </c>
      <c r="V54" s="564">
        <f t="shared" ca="1" si="13"/>
        <v>0</v>
      </c>
      <c r="W54" s="564">
        <f t="shared" ca="1" si="13"/>
        <v>0</v>
      </c>
      <c r="X54" s="564">
        <f t="shared" ca="1" si="13"/>
        <v>0</v>
      </c>
      <c r="Y54" s="564">
        <f t="shared" ca="1" si="13"/>
        <v>0</v>
      </c>
      <c r="Z54" s="564">
        <f t="shared" ca="1" si="13"/>
        <v>0</v>
      </c>
      <c r="AA54" s="564">
        <f t="shared" ca="1" si="13"/>
        <v>0</v>
      </c>
      <c r="AB54" s="564">
        <f t="shared" ca="1" si="13"/>
        <v>0</v>
      </c>
      <c r="AC54" s="564">
        <f t="shared" ca="1" si="13"/>
        <v>0</v>
      </c>
      <c r="AD54" s="564">
        <f t="shared" ca="1" si="13"/>
        <v>0</v>
      </c>
      <c r="AE54" s="564">
        <f t="shared" ca="1" si="13"/>
        <v>0</v>
      </c>
      <c r="AF54" s="564">
        <f t="shared" ca="1" si="13"/>
        <v>0</v>
      </c>
      <c r="AG54" s="564">
        <f t="shared" ca="1" si="13"/>
        <v>0</v>
      </c>
      <c r="AH54" s="564">
        <f t="shared" ca="1" si="13"/>
        <v>0</v>
      </c>
      <c r="AI54" s="564">
        <f t="shared" ca="1" si="13"/>
        <v>0</v>
      </c>
    </row>
    <row r="55" spans="3:35" s="560" customFormat="1">
      <c r="C55" s="566" t="s">
        <v>574</v>
      </c>
      <c r="D55" s="565">
        <f t="shared" ca="1" si="12"/>
        <v>0</v>
      </c>
      <c r="E55" s="564">
        <f t="shared" ref="E55:AI55" ca="1" si="14">E45*(1+$D$4)^E$8</f>
        <v>0</v>
      </c>
      <c r="F55" s="564">
        <f t="shared" ca="1" si="14"/>
        <v>0</v>
      </c>
      <c r="G55" s="564">
        <f t="shared" ca="1" si="14"/>
        <v>0</v>
      </c>
      <c r="H55" s="564">
        <f t="shared" ca="1" si="14"/>
        <v>0</v>
      </c>
      <c r="I55" s="564">
        <f t="shared" ca="1" si="14"/>
        <v>0</v>
      </c>
      <c r="J55" s="564">
        <f t="shared" ca="1" si="14"/>
        <v>0</v>
      </c>
      <c r="K55" s="564">
        <f t="shared" ca="1" si="14"/>
        <v>0</v>
      </c>
      <c r="L55" s="564">
        <f t="shared" ca="1" si="14"/>
        <v>0</v>
      </c>
      <c r="M55" s="564">
        <f t="shared" ca="1" si="14"/>
        <v>0</v>
      </c>
      <c r="N55" s="564">
        <f t="shared" ca="1" si="14"/>
        <v>0</v>
      </c>
      <c r="O55" s="564">
        <f t="shared" ca="1" si="14"/>
        <v>0</v>
      </c>
      <c r="P55" s="564">
        <f t="shared" ca="1" si="14"/>
        <v>0</v>
      </c>
      <c r="Q55" s="564">
        <f t="shared" ca="1" si="14"/>
        <v>0</v>
      </c>
      <c r="R55" s="564">
        <f t="shared" ca="1" si="14"/>
        <v>0</v>
      </c>
      <c r="S55" s="564">
        <f t="shared" ca="1" si="14"/>
        <v>0</v>
      </c>
      <c r="T55" s="564">
        <f t="shared" ca="1" si="14"/>
        <v>0</v>
      </c>
      <c r="U55" s="564">
        <f t="shared" ca="1" si="14"/>
        <v>0</v>
      </c>
      <c r="V55" s="564">
        <f t="shared" ca="1" si="14"/>
        <v>0</v>
      </c>
      <c r="W55" s="564">
        <f t="shared" ca="1" si="14"/>
        <v>0</v>
      </c>
      <c r="X55" s="564">
        <f t="shared" ca="1" si="14"/>
        <v>0</v>
      </c>
      <c r="Y55" s="564">
        <f t="shared" ca="1" si="14"/>
        <v>0</v>
      </c>
      <c r="Z55" s="564">
        <f t="shared" ca="1" si="14"/>
        <v>0</v>
      </c>
      <c r="AA55" s="564">
        <f t="shared" ca="1" si="14"/>
        <v>0</v>
      </c>
      <c r="AB55" s="564">
        <f t="shared" ca="1" si="14"/>
        <v>0</v>
      </c>
      <c r="AC55" s="564">
        <f t="shared" ca="1" si="14"/>
        <v>0</v>
      </c>
      <c r="AD55" s="564">
        <f t="shared" ca="1" si="14"/>
        <v>0</v>
      </c>
      <c r="AE55" s="564">
        <f t="shared" ca="1" si="14"/>
        <v>0</v>
      </c>
      <c r="AF55" s="564">
        <f t="shared" ca="1" si="14"/>
        <v>0</v>
      </c>
      <c r="AG55" s="564">
        <f t="shared" ca="1" si="14"/>
        <v>0</v>
      </c>
      <c r="AH55" s="564">
        <f t="shared" ca="1" si="14"/>
        <v>0</v>
      </c>
      <c r="AI55" s="564">
        <f t="shared" ca="1" si="14"/>
        <v>0</v>
      </c>
    </row>
    <row r="56" spans="3:35" s="560" customFormat="1">
      <c r="C56" s="566" t="s">
        <v>575</v>
      </c>
      <c r="D56" s="565">
        <f t="shared" ca="1" si="12"/>
        <v>0</v>
      </c>
      <c r="E56" s="564">
        <f t="shared" ref="E56:AI56" ca="1" si="15">E46*(1+$D$4)^E$8</f>
        <v>0</v>
      </c>
      <c r="F56" s="564">
        <f t="shared" ca="1" si="15"/>
        <v>0</v>
      </c>
      <c r="G56" s="564">
        <f t="shared" ca="1" si="15"/>
        <v>0</v>
      </c>
      <c r="H56" s="564">
        <f t="shared" ca="1" si="15"/>
        <v>0</v>
      </c>
      <c r="I56" s="564">
        <f t="shared" ca="1" si="15"/>
        <v>0</v>
      </c>
      <c r="J56" s="564">
        <f t="shared" ca="1" si="15"/>
        <v>0</v>
      </c>
      <c r="K56" s="564">
        <f t="shared" ca="1" si="15"/>
        <v>0</v>
      </c>
      <c r="L56" s="564">
        <f t="shared" ca="1" si="15"/>
        <v>0</v>
      </c>
      <c r="M56" s="564">
        <f t="shared" ca="1" si="15"/>
        <v>0</v>
      </c>
      <c r="N56" s="564">
        <f t="shared" ca="1" si="15"/>
        <v>0</v>
      </c>
      <c r="O56" s="564">
        <f t="shared" ca="1" si="15"/>
        <v>0</v>
      </c>
      <c r="P56" s="564">
        <f t="shared" ca="1" si="15"/>
        <v>0</v>
      </c>
      <c r="Q56" s="564">
        <f t="shared" ca="1" si="15"/>
        <v>0</v>
      </c>
      <c r="R56" s="564">
        <f t="shared" ca="1" si="15"/>
        <v>0</v>
      </c>
      <c r="S56" s="564">
        <f t="shared" ca="1" si="15"/>
        <v>0</v>
      </c>
      <c r="T56" s="564">
        <f t="shared" ca="1" si="15"/>
        <v>0</v>
      </c>
      <c r="U56" s="564">
        <f t="shared" ca="1" si="15"/>
        <v>0</v>
      </c>
      <c r="V56" s="564">
        <f t="shared" ca="1" si="15"/>
        <v>0</v>
      </c>
      <c r="W56" s="564">
        <f t="shared" ca="1" si="15"/>
        <v>0</v>
      </c>
      <c r="X56" s="564">
        <f t="shared" ca="1" si="15"/>
        <v>0</v>
      </c>
      <c r="Y56" s="564">
        <f t="shared" ca="1" si="15"/>
        <v>0</v>
      </c>
      <c r="Z56" s="564">
        <f t="shared" ca="1" si="15"/>
        <v>0</v>
      </c>
      <c r="AA56" s="564">
        <f t="shared" ca="1" si="15"/>
        <v>0</v>
      </c>
      <c r="AB56" s="564">
        <f t="shared" ca="1" si="15"/>
        <v>0</v>
      </c>
      <c r="AC56" s="564">
        <f t="shared" ca="1" si="15"/>
        <v>0</v>
      </c>
      <c r="AD56" s="564">
        <f t="shared" ca="1" si="15"/>
        <v>0</v>
      </c>
      <c r="AE56" s="564">
        <f t="shared" ca="1" si="15"/>
        <v>0</v>
      </c>
      <c r="AF56" s="564">
        <f t="shared" ca="1" si="15"/>
        <v>0</v>
      </c>
      <c r="AG56" s="564">
        <f t="shared" ca="1" si="15"/>
        <v>0</v>
      </c>
      <c r="AH56" s="564">
        <f t="shared" ca="1" si="15"/>
        <v>0</v>
      </c>
      <c r="AI56" s="564">
        <f t="shared" ca="1" si="15"/>
        <v>0</v>
      </c>
    </row>
    <row r="57" spans="3:35" s="560" customFormat="1">
      <c r="C57" s="566" t="s">
        <v>576</v>
      </c>
      <c r="D57" s="565">
        <f t="shared" ca="1" si="12"/>
        <v>0</v>
      </c>
      <c r="E57" s="564">
        <f t="shared" ref="E57:AI57" ca="1" si="16">E47*(1+$D$4)^E$8</f>
        <v>0</v>
      </c>
      <c r="F57" s="564">
        <f t="shared" ca="1" si="16"/>
        <v>0</v>
      </c>
      <c r="G57" s="564">
        <f t="shared" ca="1" si="16"/>
        <v>0</v>
      </c>
      <c r="H57" s="564">
        <f t="shared" ca="1" si="16"/>
        <v>0</v>
      </c>
      <c r="I57" s="564">
        <f t="shared" ca="1" si="16"/>
        <v>0</v>
      </c>
      <c r="J57" s="564">
        <f t="shared" ca="1" si="16"/>
        <v>0</v>
      </c>
      <c r="K57" s="564">
        <f t="shared" ca="1" si="16"/>
        <v>0</v>
      </c>
      <c r="L57" s="564">
        <f t="shared" ca="1" si="16"/>
        <v>0</v>
      </c>
      <c r="M57" s="564">
        <f t="shared" ca="1" si="16"/>
        <v>0</v>
      </c>
      <c r="N57" s="564">
        <f t="shared" ca="1" si="16"/>
        <v>0</v>
      </c>
      <c r="O57" s="564">
        <f t="shared" ca="1" si="16"/>
        <v>0</v>
      </c>
      <c r="P57" s="564">
        <f t="shared" ca="1" si="16"/>
        <v>0</v>
      </c>
      <c r="Q57" s="564">
        <f t="shared" ca="1" si="16"/>
        <v>0</v>
      </c>
      <c r="R57" s="564">
        <f t="shared" ca="1" si="16"/>
        <v>0</v>
      </c>
      <c r="S57" s="564">
        <f t="shared" ca="1" si="16"/>
        <v>0</v>
      </c>
      <c r="T57" s="564">
        <f t="shared" ca="1" si="16"/>
        <v>0</v>
      </c>
      <c r="U57" s="564">
        <f t="shared" ca="1" si="16"/>
        <v>0</v>
      </c>
      <c r="V57" s="564">
        <f t="shared" ca="1" si="16"/>
        <v>0</v>
      </c>
      <c r="W57" s="564">
        <f t="shared" ca="1" si="16"/>
        <v>0</v>
      </c>
      <c r="X57" s="564">
        <f t="shared" ca="1" si="16"/>
        <v>0</v>
      </c>
      <c r="Y57" s="564">
        <f t="shared" ca="1" si="16"/>
        <v>0</v>
      </c>
      <c r="Z57" s="564">
        <f t="shared" ca="1" si="16"/>
        <v>0</v>
      </c>
      <c r="AA57" s="564">
        <f t="shared" ca="1" si="16"/>
        <v>0</v>
      </c>
      <c r="AB57" s="564">
        <f t="shared" ca="1" si="16"/>
        <v>0</v>
      </c>
      <c r="AC57" s="564">
        <f t="shared" ca="1" si="16"/>
        <v>0</v>
      </c>
      <c r="AD57" s="564">
        <f t="shared" ca="1" si="16"/>
        <v>0</v>
      </c>
      <c r="AE57" s="564">
        <f t="shared" ca="1" si="16"/>
        <v>0</v>
      </c>
      <c r="AF57" s="564">
        <f t="shared" ca="1" si="16"/>
        <v>0</v>
      </c>
      <c r="AG57" s="564">
        <f t="shared" ca="1" si="16"/>
        <v>0</v>
      </c>
      <c r="AH57" s="564">
        <f t="shared" ca="1" si="16"/>
        <v>0</v>
      </c>
      <c r="AI57" s="564">
        <f t="shared" ca="1" si="16"/>
        <v>0</v>
      </c>
    </row>
    <row r="58" spans="3:35" s="560" customFormat="1">
      <c r="C58" s="566" t="s">
        <v>581</v>
      </c>
      <c r="D58" s="565">
        <f t="shared" ca="1" si="12"/>
        <v>0</v>
      </c>
      <c r="E58" s="564">
        <f t="shared" ref="E58:AI58" ca="1" si="17">E48*(1+$D$4)^E$8</f>
        <v>0</v>
      </c>
      <c r="F58" s="564">
        <f t="shared" ca="1" si="17"/>
        <v>0</v>
      </c>
      <c r="G58" s="564">
        <f t="shared" ca="1" si="17"/>
        <v>0</v>
      </c>
      <c r="H58" s="564">
        <f t="shared" ca="1" si="17"/>
        <v>0</v>
      </c>
      <c r="I58" s="564">
        <f t="shared" ca="1" si="17"/>
        <v>0</v>
      </c>
      <c r="J58" s="564">
        <f t="shared" ca="1" si="17"/>
        <v>0</v>
      </c>
      <c r="K58" s="564">
        <f t="shared" ca="1" si="17"/>
        <v>0</v>
      </c>
      <c r="L58" s="564">
        <f t="shared" ca="1" si="17"/>
        <v>0</v>
      </c>
      <c r="M58" s="564">
        <f t="shared" ca="1" si="17"/>
        <v>0</v>
      </c>
      <c r="N58" s="564">
        <f t="shared" ca="1" si="17"/>
        <v>0</v>
      </c>
      <c r="O58" s="564">
        <f t="shared" ca="1" si="17"/>
        <v>0</v>
      </c>
      <c r="P58" s="564">
        <f t="shared" ca="1" si="17"/>
        <v>0</v>
      </c>
      <c r="Q58" s="564">
        <f t="shared" ca="1" si="17"/>
        <v>0</v>
      </c>
      <c r="R58" s="564">
        <f t="shared" ca="1" si="17"/>
        <v>0</v>
      </c>
      <c r="S58" s="564">
        <f t="shared" ca="1" si="17"/>
        <v>0</v>
      </c>
      <c r="T58" s="564">
        <f t="shared" ca="1" si="17"/>
        <v>0</v>
      </c>
      <c r="U58" s="564">
        <f t="shared" ca="1" si="17"/>
        <v>0</v>
      </c>
      <c r="V58" s="564">
        <f t="shared" ca="1" si="17"/>
        <v>0</v>
      </c>
      <c r="W58" s="564">
        <f t="shared" ca="1" si="17"/>
        <v>0</v>
      </c>
      <c r="X58" s="564">
        <f t="shared" ca="1" si="17"/>
        <v>0</v>
      </c>
      <c r="Y58" s="564">
        <f t="shared" ca="1" si="17"/>
        <v>0</v>
      </c>
      <c r="Z58" s="564">
        <f t="shared" ca="1" si="17"/>
        <v>0</v>
      </c>
      <c r="AA58" s="564">
        <f t="shared" ca="1" si="17"/>
        <v>0</v>
      </c>
      <c r="AB58" s="564">
        <f t="shared" ca="1" si="17"/>
        <v>0</v>
      </c>
      <c r="AC58" s="564">
        <f t="shared" ca="1" si="17"/>
        <v>0</v>
      </c>
      <c r="AD58" s="564">
        <f t="shared" ca="1" si="17"/>
        <v>0</v>
      </c>
      <c r="AE58" s="564">
        <f t="shared" ca="1" si="17"/>
        <v>0</v>
      </c>
      <c r="AF58" s="564">
        <f t="shared" ca="1" si="17"/>
        <v>0</v>
      </c>
      <c r="AG58" s="564">
        <f t="shared" ca="1" si="17"/>
        <v>0</v>
      </c>
      <c r="AH58" s="564">
        <f t="shared" ca="1" si="17"/>
        <v>0</v>
      </c>
      <c r="AI58" s="564">
        <f t="shared" ca="1" si="17"/>
        <v>0</v>
      </c>
    </row>
    <row r="59" spans="3:35" s="560" customFormat="1">
      <c r="C59" s="566" t="s">
        <v>577</v>
      </c>
      <c r="D59" s="565">
        <f t="shared" ca="1" si="12"/>
        <v>0</v>
      </c>
      <c r="E59" s="564">
        <f t="shared" ref="E59:AI59" ca="1" si="18">E49*(1+$D$4)^E$8</f>
        <v>0</v>
      </c>
      <c r="F59" s="564">
        <f t="shared" ca="1" si="18"/>
        <v>0</v>
      </c>
      <c r="G59" s="564">
        <f t="shared" ca="1" si="18"/>
        <v>0</v>
      </c>
      <c r="H59" s="564">
        <f t="shared" ca="1" si="18"/>
        <v>0</v>
      </c>
      <c r="I59" s="564">
        <f t="shared" ca="1" si="18"/>
        <v>0</v>
      </c>
      <c r="J59" s="564">
        <f t="shared" ca="1" si="18"/>
        <v>0</v>
      </c>
      <c r="K59" s="564">
        <f t="shared" ca="1" si="18"/>
        <v>0</v>
      </c>
      <c r="L59" s="564">
        <f t="shared" ca="1" si="18"/>
        <v>0</v>
      </c>
      <c r="M59" s="564">
        <f t="shared" ca="1" si="18"/>
        <v>0</v>
      </c>
      <c r="N59" s="564">
        <f t="shared" ca="1" si="18"/>
        <v>0</v>
      </c>
      <c r="O59" s="564">
        <f t="shared" ca="1" si="18"/>
        <v>0</v>
      </c>
      <c r="P59" s="564">
        <f t="shared" ca="1" si="18"/>
        <v>0</v>
      </c>
      <c r="Q59" s="564">
        <f t="shared" ca="1" si="18"/>
        <v>0</v>
      </c>
      <c r="R59" s="564">
        <f t="shared" ca="1" si="18"/>
        <v>0</v>
      </c>
      <c r="S59" s="564">
        <f t="shared" ca="1" si="18"/>
        <v>0</v>
      </c>
      <c r="T59" s="564">
        <f t="shared" ca="1" si="18"/>
        <v>0</v>
      </c>
      <c r="U59" s="564">
        <f t="shared" ca="1" si="18"/>
        <v>0</v>
      </c>
      <c r="V59" s="564">
        <f t="shared" ca="1" si="18"/>
        <v>0</v>
      </c>
      <c r="W59" s="564">
        <f t="shared" ca="1" si="18"/>
        <v>0</v>
      </c>
      <c r="X59" s="564">
        <f t="shared" ca="1" si="18"/>
        <v>0</v>
      </c>
      <c r="Y59" s="564">
        <f t="shared" ca="1" si="18"/>
        <v>0</v>
      </c>
      <c r="Z59" s="564">
        <f t="shared" ca="1" si="18"/>
        <v>0</v>
      </c>
      <c r="AA59" s="564">
        <f t="shared" ca="1" si="18"/>
        <v>0</v>
      </c>
      <c r="AB59" s="564">
        <f t="shared" ca="1" si="18"/>
        <v>0</v>
      </c>
      <c r="AC59" s="564">
        <f t="shared" ca="1" si="18"/>
        <v>0</v>
      </c>
      <c r="AD59" s="564">
        <f t="shared" ca="1" si="18"/>
        <v>0</v>
      </c>
      <c r="AE59" s="564">
        <f t="shared" ca="1" si="18"/>
        <v>0</v>
      </c>
      <c r="AF59" s="564">
        <f t="shared" ca="1" si="18"/>
        <v>0</v>
      </c>
      <c r="AG59" s="564">
        <f t="shared" ca="1" si="18"/>
        <v>0</v>
      </c>
      <c r="AH59" s="564">
        <f t="shared" ca="1" si="18"/>
        <v>0</v>
      </c>
      <c r="AI59" s="564">
        <f t="shared" ca="1" si="18"/>
        <v>0</v>
      </c>
    </row>
    <row r="60" spans="3:35" s="560" customFormat="1" ht="28.5" customHeight="1">
      <c r="C60" s="566" t="s">
        <v>578</v>
      </c>
      <c r="D60" s="565">
        <f t="shared" ca="1" si="12"/>
        <v>0</v>
      </c>
      <c r="E60" s="564">
        <f t="shared" ref="E60:AI60" ca="1" si="19">E50*(1+$D$4)^E$8</f>
        <v>0</v>
      </c>
      <c r="F60" s="564">
        <f t="shared" ca="1" si="19"/>
        <v>0</v>
      </c>
      <c r="G60" s="564">
        <f t="shared" ca="1" si="19"/>
        <v>0</v>
      </c>
      <c r="H60" s="564">
        <f t="shared" ca="1" si="19"/>
        <v>0</v>
      </c>
      <c r="I60" s="564">
        <f t="shared" ca="1" si="19"/>
        <v>0</v>
      </c>
      <c r="J60" s="564">
        <f t="shared" ca="1" si="19"/>
        <v>0</v>
      </c>
      <c r="K60" s="564">
        <f t="shared" ca="1" si="19"/>
        <v>0</v>
      </c>
      <c r="L60" s="564">
        <f t="shared" ca="1" si="19"/>
        <v>0</v>
      </c>
      <c r="M60" s="564">
        <f t="shared" ca="1" si="19"/>
        <v>0</v>
      </c>
      <c r="N60" s="564">
        <f t="shared" ca="1" si="19"/>
        <v>0</v>
      </c>
      <c r="O60" s="564">
        <f t="shared" ca="1" si="19"/>
        <v>0</v>
      </c>
      <c r="P60" s="564">
        <f t="shared" ca="1" si="19"/>
        <v>0</v>
      </c>
      <c r="Q60" s="564">
        <f t="shared" ca="1" si="19"/>
        <v>0</v>
      </c>
      <c r="R60" s="564">
        <f t="shared" ca="1" si="19"/>
        <v>0</v>
      </c>
      <c r="S60" s="564">
        <f t="shared" ca="1" si="19"/>
        <v>0</v>
      </c>
      <c r="T60" s="564">
        <f t="shared" ca="1" si="19"/>
        <v>0</v>
      </c>
      <c r="U60" s="564">
        <f t="shared" ca="1" si="19"/>
        <v>0</v>
      </c>
      <c r="V60" s="564">
        <f t="shared" ca="1" si="19"/>
        <v>0</v>
      </c>
      <c r="W60" s="564">
        <f t="shared" ca="1" si="19"/>
        <v>0</v>
      </c>
      <c r="X60" s="564">
        <f t="shared" ca="1" si="19"/>
        <v>0</v>
      </c>
      <c r="Y60" s="564">
        <f t="shared" ca="1" si="19"/>
        <v>0</v>
      </c>
      <c r="Z60" s="564">
        <f t="shared" ca="1" si="19"/>
        <v>0</v>
      </c>
      <c r="AA60" s="564">
        <f t="shared" ca="1" si="19"/>
        <v>0</v>
      </c>
      <c r="AB60" s="564">
        <f t="shared" ca="1" si="19"/>
        <v>0</v>
      </c>
      <c r="AC60" s="564">
        <f t="shared" ca="1" si="19"/>
        <v>0</v>
      </c>
      <c r="AD60" s="564">
        <f t="shared" ca="1" si="19"/>
        <v>0</v>
      </c>
      <c r="AE60" s="564">
        <f t="shared" ca="1" si="19"/>
        <v>0</v>
      </c>
      <c r="AF60" s="564">
        <f t="shared" ca="1" si="19"/>
        <v>0</v>
      </c>
      <c r="AG60" s="564">
        <f t="shared" ca="1" si="19"/>
        <v>0</v>
      </c>
      <c r="AH60" s="564">
        <f t="shared" ca="1" si="19"/>
        <v>0</v>
      </c>
      <c r="AI60" s="564">
        <f t="shared" ca="1" si="19"/>
        <v>0</v>
      </c>
    </row>
    <row r="61" spans="3:35" s="560" customFormat="1">
      <c r="C61" s="566" t="s">
        <v>579</v>
      </c>
      <c r="D61" s="565">
        <f t="shared" ca="1" si="12"/>
        <v>0</v>
      </c>
      <c r="E61" s="564">
        <f t="shared" ref="E61:AI61" ca="1" si="20">E51*(1+$D$4)^E$8</f>
        <v>0</v>
      </c>
      <c r="F61" s="564">
        <f t="shared" ca="1" si="20"/>
        <v>0</v>
      </c>
      <c r="G61" s="564">
        <f t="shared" ca="1" si="20"/>
        <v>0</v>
      </c>
      <c r="H61" s="564">
        <f t="shared" ca="1" si="20"/>
        <v>0</v>
      </c>
      <c r="I61" s="564">
        <f t="shared" ca="1" si="20"/>
        <v>0</v>
      </c>
      <c r="J61" s="564">
        <f t="shared" ca="1" si="20"/>
        <v>0</v>
      </c>
      <c r="K61" s="564">
        <f t="shared" ca="1" si="20"/>
        <v>0</v>
      </c>
      <c r="L61" s="564">
        <f t="shared" ca="1" si="20"/>
        <v>0</v>
      </c>
      <c r="M61" s="564">
        <f t="shared" ca="1" si="20"/>
        <v>0</v>
      </c>
      <c r="N61" s="564">
        <f t="shared" ca="1" si="20"/>
        <v>0</v>
      </c>
      <c r="O61" s="564">
        <f t="shared" ca="1" si="20"/>
        <v>0</v>
      </c>
      <c r="P61" s="564">
        <f t="shared" ca="1" si="20"/>
        <v>0</v>
      </c>
      <c r="Q61" s="564">
        <f t="shared" ca="1" si="20"/>
        <v>0</v>
      </c>
      <c r="R61" s="564">
        <f t="shared" ca="1" si="20"/>
        <v>0</v>
      </c>
      <c r="S61" s="564">
        <f t="shared" ca="1" si="20"/>
        <v>0</v>
      </c>
      <c r="T61" s="564">
        <f t="shared" ca="1" si="20"/>
        <v>0</v>
      </c>
      <c r="U61" s="564">
        <f t="shared" ca="1" si="20"/>
        <v>0</v>
      </c>
      <c r="V61" s="564">
        <f t="shared" ca="1" si="20"/>
        <v>0</v>
      </c>
      <c r="W61" s="564">
        <f t="shared" ca="1" si="20"/>
        <v>0</v>
      </c>
      <c r="X61" s="564">
        <f t="shared" ca="1" si="20"/>
        <v>0</v>
      </c>
      <c r="Y61" s="564">
        <f t="shared" ca="1" si="20"/>
        <v>0</v>
      </c>
      <c r="Z61" s="564">
        <f t="shared" ca="1" si="20"/>
        <v>0</v>
      </c>
      <c r="AA61" s="564">
        <f t="shared" ca="1" si="20"/>
        <v>0</v>
      </c>
      <c r="AB61" s="564">
        <f t="shared" ca="1" si="20"/>
        <v>0</v>
      </c>
      <c r="AC61" s="564">
        <f t="shared" ca="1" si="20"/>
        <v>0</v>
      </c>
      <c r="AD61" s="564">
        <f t="shared" ca="1" si="20"/>
        <v>0</v>
      </c>
      <c r="AE61" s="564">
        <f t="shared" ca="1" si="20"/>
        <v>0</v>
      </c>
      <c r="AF61" s="564">
        <f t="shared" ca="1" si="20"/>
        <v>0</v>
      </c>
      <c r="AG61" s="564">
        <f t="shared" ca="1" si="20"/>
        <v>0</v>
      </c>
      <c r="AH61" s="564">
        <f t="shared" ca="1" si="20"/>
        <v>0</v>
      </c>
      <c r="AI61" s="564">
        <f t="shared" ca="1" si="20"/>
        <v>0</v>
      </c>
    </row>
    <row r="62" spans="3:35" s="560" customFormat="1">
      <c r="C62" s="563"/>
      <c r="D62" s="562"/>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row>
    <row r="63" spans="3:35">
      <c r="C63" s="559" t="s">
        <v>1180</v>
      </c>
      <c r="D63" s="558">
        <f ca="1">E63+NPV((1+4%)*(1+$D$4)-1,F63:AD63)</f>
        <v>0</v>
      </c>
      <c r="E63" s="542">
        <f t="shared" ref="E63:AI63" ca="1" si="21">SUM(E54:E61)</f>
        <v>0</v>
      </c>
      <c r="F63" s="542">
        <f t="shared" ca="1" si="21"/>
        <v>0</v>
      </c>
      <c r="G63" s="542">
        <f t="shared" ca="1" si="21"/>
        <v>0</v>
      </c>
      <c r="H63" s="542">
        <f t="shared" ca="1" si="21"/>
        <v>0</v>
      </c>
      <c r="I63" s="542">
        <f t="shared" ca="1" si="21"/>
        <v>0</v>
      </c>
      <c r="J63" s="542">
        <f t="shared" ca="1" si="21"/>
        <v>0</v>
      </c>
      <c r="K63" s="542">
        <f t="shared" ca="1" si="21"/>
        <v>0</v>
      </c>
      <c r="L63" s="542">
        <f t="shared" ca="1" si="21"/>
        <v>0</v>
      </c>
      <c r="M63" s="542">
        <f t="shared" ca="1" si="21"/>
        <v>0</v>
      </c>
      <c r="N63" s="542">
        <f t="shared" ca="1" si="21"/>
        <v>0</v>
      </c>
      <c r="O63" s="542">
        <f t="shared" ca="1" si="21"/>
        <v>0</v>
      </c>
      <c r="P63" s="542">
        <f t="shared" ca="1" si="21"/>
        <v>0</v>
      </c>
      <c r="Q63" s="542">
        <f t="shared" ca="1" si="21"/>
        <v>0</v>
      </c>
      <c r="R63" s="542">
        <f t="shared" ca="1" si="21"/>
        <v>0</v>
      </c>
      <c r="S63" s="542">
        <f t="shared" ca="1" si="21"/>
        <v>0</v>
      </c>
      <c r="T63" s="542">
        <f t="shared" ca="1" si="21"/>
        <v>0</v>
      </c>
      <c r="U63" s="542">
        <f t="shared" ca="1" si="21"/>
        <v>0</v>
      </c>
      <c r="V63" s="542">
        <f t="shared" ca="1" si="21"/>
        <v>0</v>
      </c>
      <c r="W63" s="542">
        <f t="shared" ca="1" si="21"/>
        <v>0</v>
      </c>
      <c r="X63" s="542">
        <f t="shared" ca="1" si="21"/>
        <v>0</v>
      </c>
      <c r="Y63" s="542">
        <f t="shared" ca="1" si="21"/>
        <v>0</v>
      </c>
      <c r="Z63" s="542">
        <f t="shared" ca="1" si="21"/>
        <v>0</v>
      </c>
      <c r="AA63" s="542">
        <f t="shared" ca="1" si="21"/>
        <v>0</v>
      </c>
      <c r="AB63" s="542">
        <f t="shared" ca="1" si="21"/>
        <v>0</v>
      </c>
      <c r="AC63" s="542">
        <f t="shared" ca="1" si="21"/>
        <v>0</v>
      </c>
      <c r="AD63" s="542">
        <f t="shared" ca="1" si="21"/>
        <v>0</v>
      </c>
      <c r="AE63" s="542">
        <f t="shared" ca="1" si="21"/>
        <v>0</v>
      </c>
      <c r="AF63" s="542">
        <f t="shared" ca="1" si="21"/>
        <v>0</v>
      </c>
      <c r="AG63" s="542">
        <f t="shared" ca="1" si="21"/>
        <v>0</v>
      </c>
      <c r="AH63" s="542">
        <f t="shared" ca="1" si="21"/>
        <v>0</v>
      </c>
      <c r="AI63" s="542">
        <f t="shared" ca="1" si="21"/>
        <v>0</v>
      </c>
    </row>
    <row r="64" spans="3:35">
      <c r="F64" s="557"/>
      <c r="G64" s="556"/>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row>
    <row r="65" spans="3:35">
      <c r="C65" s="554" t="s">
        <v>1179</v>
      </c>
      <c r="D65" s="553"/>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c r="AE65" s="552"/>
      <c r="AF65" s="552"/>
      <c r="AG65" s="552"/>
      <c r="AH65" s="552"/>
      <c r="AI65" s="552"/>
    </row>
    <row r="66" spans="3:35">
      <c r="C66" s="551" t="s">
        <v>1178</v>
      </c>
      <c r="D66" s="550">
        <f>E66+NPV(FDN,F66:AD66)</f>
        <v>0</v>
      </c>
      <c r="E66" s="549">
        <v>0</v>
      </c>
      <c r="F66" s="549">
        <v>0</v>
      </c>
      <c r="G66" s="549">
        <v>0</v>
      </c>
      <c r="H66" s="549">
        <v>0</v>
      </c>
      <c r="I66" s="549">
        <v>0</v>
      </c>
      <c r="J66" s="549">
        <v>0</v>
      </c>
      <c r="K66" s="549">
        <v>0</v>
      </c>
      <c r="L66" s="549">
        <v>0</v>
      </c>
      <c r="M66" s="549">
        <v>0</v>
      </c>
      <c r="N66" s="549">
        <v>0</v>
      </c>
      <c r="O66" s="549">
        <v>0</v>
      </c>
      <c r="P66" s="549">
        <v>0</v>
      </c>
      <c r="Q66" s="549">
        <v>0</v>
      </c>
      <c r="R66" s="549">
        <v>0</v>
      </c>
      <c r="S66" s="549">
        <v>0</v>
      </c>
      <c r="T66" s="549">
        <v>0</v>
      </c>
      <c r="U66" s="549">
        <v>0</v>
      </c>
      <c r="V66" s="549">
        <v>0</v>
      </c>
      <c r="W66" s="549">
        <v>0</v>
      </c>
      <c r="X66" s="549">
        <v>0</v>
      </c>
      <c r="Y66" s="549">
        <v>0</v>
      </c>
      <c r="Z66" s="549">
        <v>0</v>
      </c>
      <c r="AA66" s="549">
        <v>0</v>
      </c>
      <c r="AB66" s="549">
        <v>0</v>
      </c>
      <c r="AC66" s="549">
        <v>0</v>
      </c>
      <c r="AD66" s="549">
        <v>0</v>
      </c>
      <c r="AE66" s="549">
        <v>0</v>
      </c>
      <c r="AF66" s="549">
        <v>0</v>
      </c>
      <c r="AG66" s="549">
        <v>0</v>
      </c>
      <c r="AH66" s="549">
        <v>0</v>
      </c>
      <c r="AI66" s="549">
        <v>0</v>
      </c>
    </row>
    <row r="67" spans="3:35">
      <c r="C67" s="544" t="s">
        <v>1176</v>
      </c>
      <c r="D67" s="543">
        <f>E67+NPV((1+FDN)*(1+$D$4)-1,F67:AD67)</f>
        <v>0</v>
      </c>
      <c r="E67" s="548">
        <f t="shared" ref="E67:AI67" si="22">E66*(1+$D$4)^E$8</f>
        <v>0</v>
      </c>
      <c r="F67" s="548">
        <f t="shared" si="22"/>
        <v>0</v>
      </c>
      <c r="G67" s="548">
        <f t="shared" si="22"/>
        <v>0</v>
      </c>
      <c r="H67" s="548">
        <f t="shared" si="22"/>
        <v>0</v>
      </c>
      <c r="I67" s="548">
        <f t="shared" si="22"/>
        <v>0</v>
      </c>
      <c r="J67" s="548">
        <f t="shared" si="22"/>
        <v>0</v>
      </c>
      <c r="K67" s="548">
        <f t="shared" si="22"/>
        <v>0</v>
      </c>
      <c r="L67" s="548">
        <f t="shared" si="22"/>
        <v>0</v>
      </c>
      <c r="M67" s="548">
        <f t="shared" si="22"/>
        <v>0</v>
      </c>
      <c r="N67" s="548">
        <f t="shared" si="22"/>
        <v>0</v>
      </c>
      <c r="O67" s="548">
        <f t="shared" si="22"/>
        <v>0</v>
      </c>
      <c r="P67" s="548">
        <f t="shared" si="22"/>
        <v>0</v>
      </c>
      <c r="Q67" s="548">
        <f t="shared" si="22"/>
        <v>0</v>
      </c>
      <c r="R67" s="548">
        <f t="shared" si="22"/>
        <v>0</v>
      </c>
      <c r="S67" s="548">
        <f t="shared" si="22"/>
        <v>0</v>
      </c>
      <c r="T67" s="548">
        <f t="shared" si="22"/>
        <v>0</v>
      </c>
      <c r="U67" s="548">
        <f t="shared" si="22"/>
        <v>0</v>
      </c>
      <c r="V67" s="548">
        <f t="shared" si="22"/>
        <v>0</v>
      </c>
      <c r="W67" s="548">
        <f t="shared" si="22"/>
        <v>0</v>
      </c>
      <c r="X67" s="548">
        <f t="shared" si="22"/>
        <v>0</v>
      </c>
      <c r="Y67" s="548">
        <f t="shared" si="22"/>
        <v>0</v>
      </c>
      <c r="Z67" s="548">
        <f t="shared" si="22"/>
        <v>0</v>
      </c>
      <c r="AA67" s="548">
        <f t="shared" si="22"/>
        <v>0</v>
      </c>
      <c r="AB67" s="548">
        <f t="shared" si="22"/>
        <v>0</v>
      </c>
      <c r="AC67" s="548">
        <f t="shared" si="22"/>
        <v>0</v>
      </c>
      <c r="AD67" s="548">
        <f t="shared" si="22"/>
        <v>0</v>
      </c>
      <c r="AE67" s="548">
        <f t="shared" si="22"/>
        <v>0</v>
      </c>
      <c r="AF67" s="548">
        <f t="shared" si="22"/>
        <v>0</v>
      </c>
      <c r="AG67" s="548">
        <f t="shared" si="22"/>
        <v>0</v>
      </c>
      <c r="AH67" s="548">
        <f t="shared" si="22"/>
        <v>0</v>
      </c>
      <c r="AI67" s="548">
        <f t="shared" si="22"/>
        <v>0</v>
      </c>
    </row>
    <row r="68" spans="3:35"/>
    <row r="69" spans="3:35">
      <c r="C69" s="547" t="s">
        <v>1177</v>
      </c>
      <c r="D69" s="546"/>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row>
    <row r="70" spans="3:35">
      <c r="C70" s="544" t="s">
        <v>1176</v>
      </c>
      <c r="D70" s="543">
        <f ca="1">E70+NPV((1+FDN)*(1+$D$4)-1,F70:AD70)</f>
        <v>0</v>
      </c>
      <c r="E70" s="542">
        <f t="shared" ref="E70:AI70" ca="1" si="23">IF($D$36&lt;0,0,E36)+E40+E63-E67</f>
        <v>0</v>
      </c>
      <c r="F70" s="542">
        <f t="shared" ca="1" si="23"/>
        <v>0</v>
      </c>
      <c r="G70" s="542">
        <f t="shared" ca="1" si="23"/>
        <v>0</v>
      </c>
      <c r="H70" s="542">
        <f t="shared" ca="1" si="23"/>
        <v>0</v>
      </c>
      <c r="I70" s="542">
        <f t="shared" ca="1" si="23"/>
        <v>0</v>
      </c>
      <c r="J70" s="542">
        <f t="shared" ca="1" si="23"/>
        <v>0</v>
      </c>
      <c r="K70" s="542">
        <f t="shared" ca="1" si="23"/>
        <v>0</v>
      </c>
      <c r="L70" s="542">
        <f t="shared" ca="1" si="23"/>
        <v>0</v>
      </c>
      <c r="M70" s="542">
        <f t="shared" ca="1" si="23"/>
        <v>0</v>
      </c>
      <c r="N70" s="542">
        <f t="shared" ca="1" si="23"/>
        <v>0</v>
      </c>
      <c r="O70" s="542">
        <f t="shared" ca="1" si="23"/>
        <v>0</v>
      </c>
      <c r="P70" s="542">
        <f t="shared" ca="1" si="23"/>
        <v>0</v>
      </c>
      <c r="Q70" s="542">
        <f t="shared" ca="1" si="23"/>
        <v>0</v>
      </c>
      <c r="R70" s="542">
        <f t="shared" ca="1" si="23"/>
        <v>0</v>
      </c>
      <c r="S70" s="542">
        <f t="shared" ca="1" si="23"/>
        <v>0</v>
      </c>
      <c r="T70" s="542">
        <f t="shared" ca="1" si="23"/>
        <v>0</v>
      </c>
      <c r="U70" s="542">
        <f t="shared" ca="1" si="23"/>
        <v>0</v>
      </c>
      <c r="V70" s="542">
        <f t="shared" ca="1" si="23"/>
        <v>0</v>
      </c>
      <c r="W70" s="542">
        <f t="shared" ca="1" si="23"/>
        <v>0</v>
      </c>
      <c r="X70" s="542">
        <f t="shared" ca="1" si="23"/>
        <v>0</v>
      </c>
      <c r="Y70" s="542">
        <f t="shared" ca="1" si="23"/>
        <v>0</v>
      </c>
      <c r="Z70" s="542">
        <f t="shared" ca="1" si="23"/>
        <v>0</v>
      </c>
      <c r="AA70" s="542">
        <f t="shared" ca="1" si="23"/>
        <v>0</v>
      </c>
      <c r="AB70" s="542">
        <f t="shared" ca="1" si="23"/>
        <v>0</v>
      </c>
      <c r="AC70" s="542">
        <f t="shared" ca="1" si="23"/>
        <v>0</v>
      </c>
      <c r="AD70" s="542">
        <f t="shared" ca="1" si="23"/>
        <v>0</v>
      </c>
      <c r="AE70" s="542">
        <f t="shared" ca="1" si="23"/>
        <v>0</v>
      </c>
      <c r="AF70" s="542">
        <f t="shared" ca="1" si="23"/>
        <v>0</v>
      </c>
      <c r="AG70" s="542">
        <f t="shared" ca="1" si="23"/>
        <v>0</v>
      </c>
      <c r="AH70" s="542">
        <f t="shared" ca="1" si="23"/>
        <v>0</v>
      </c>
      <c r="AI70" s="542">
        <f t="shared" ca="1" si="23"/>
        <v>0</v>
      </c>
    </row>
    <row r="71" spans="3:35" ht="7.5" customHeight="1"/>
    <row r="72" spans="3:35" hidden="1"/>
    <row r="73" spans="3:35" hidden="1"/>
    <row r="74" spans="3:35" hidden="1"/>
    <row r="75" spans="3:35" hidden="1">
      <c r="C75" s="541" t="s">
        <v>1175</v>
      </c>
      <c r="D75" s="540"/>
      <c r="E75" s="539"/>
      <c r="F75" s="538">
        <f t="shared" ref="F75:AI75" si="24">E75 * (1+$D$4)</f>
        <v>0</v>
      </c>
      <c r="G75" s="538">
        <f t="shared" si="24"/>
        <v>0</v>
      </c>
      <c r="H75" s="538">
        <f t="shared" si="24"/>
        <v>0</v>
      </c>
      <c r="I75" s="538">
        <f t="shared" si="24"/>
        <v>0</v>
      </c>
      <c r="J75" s="538">
        <f t="shared" si="24"/>
        <v>0</v>
      </c>
      <c r="K75" s="538">
        <f t="shared" si="24"/>
        <v>0</v>
      </c>
      <c r="L75" s="538">
        <f t="shared" si="24"/>
        <v>0</v>
      </c>
      <c r="M75" s="538">
        <f t="shared" si="24"/>
        <v>0</v>
      </c>
      <c r="N75" s="538">
        <f t="shared" si="24"/>
        <v>0</v>
      </c>
      <c r="O75" s="538">
        <f t="shared" si="24"/>
        <v>0</v>
      </c>
      <c r="P75" s="538">
        <f t="shared" si="24"/>
        <v>0</v>
      </c>
      <c r="Q75" s="538">
        <f t="shared" si="24"/>
        <v>0</v>
      </c>
      <c r="R75" s="538">
        <f t="shared" si="24"/>
        <v>0</v>
      </c>
      <c r="S75" s="538">
        <f t="shared" si="24"/>
        <v>0</v>
      </c>
      <c r="T75" s="538">
        <f t="shared" si="24"/>
        <v>0</v>
      </c>
      <c r="U75" s="538">
        <f t="shared" si="24"/>
        <v>0</v>
      </c>
      <c r="V75" s="538">
        <f t="shared" si="24"/>
        <v>0</v>
      </c>
      <c r="W75" s="538">
        <f t="shared" si="24"/>
        <v>0</v>
      </c>
      <c r="X75" s="538">
        <f t="shared" si="24"/>
        <v>0</v>
      </c>
      <c r="Y75" s="538">
        <f t="shared" si="24"/>
        <v>0</v>
      </c>
      <c r="Z75" s="538">
        <f t="shared" si="24"/>
        <v>0</v>
      </c>
      <c r="AA75" s="538">
        <f t="shared" si="24"/>
        <v>0</v>
      </c>
      <c r="AB75" s="538">
        <f t="shared" si="24"/>
        <v>0</v>
      </c>
      <c r="AC75" s="538">
        <f t="shared" si="24"/>
        <v>0</v>
      </c>
      <c r="AD75" s="538">
        <f t="shared" si="24"/>
        <v>0</v>
      </c>
      <c r="AE75" s="538">
        <f t="shared" si="24"/>
        <v>0</v>
      </c>
      <c r="AF75" s="538">
        <f t="shared" si="24"/>
        <v>0</v>
      </c>
      <c r="AG75" s="538">
        <f t="shared" si="24"/>
        <v>0</v>
      </c>
      <c r="AH75" s="538">
        <f t="shared" si="24"/>
        <v>0</v>
      </c>
      <c r="AI75" s="538">
        <f t="shared" si="24"/>
        <v>0</v>
      </c>
    </row>
    <row r="76" spans="3:35" hidden="1">
      <c r="C76" s="537" t="s">
        <v>1174</v>
      </c>
      <c r="D76" s="536">
        <v>0</v>
      </c>
      <c r="E76" s="535">
        <f>$D$76</f>
        <v>0</v>
      </c>
    </row>
    <row r="77" spans="3:35" hidden="1">
      <c r="C77" s="537" t="s">
        <v>1173</v>
      </c>
      <c r="D77" s="536">
        <v>0</v>
      </c>
      <c r="E77" s="535">
        <f>$D$77</f>
        <v>0</v>
      </c>
    </row>
    <row r="78" spans="3:35" hidden="1">
      <c r="C78" s="537" t="s">
        <v>1172</v>
      </c>
      <c r="D78" s="536">
        <v>0</v>
      </c>
      <c r="E78" s="535">
        <f>$D$78</f>
        <v>0</v>
      </c>
    </row>
    <row r="79" spans="3:35" hidden="1">
      <c r="C79" s="537" t="s">
        <v>1171</v>
      </c>
      <c r="D79" s="536">
        <v>0</v>
      </c>
      <c r="E79" s="535">
        <f>$D$79</f>
        <v>0</v>
      </c>
    </row>
  </sheetData>
  <sheetProtection algorithmName="SHA-512" hashValue="fIONLmYQNnnywDyF7vyYpbTjNMjArDFM/VKB3rIeMDko8nFbW266oBC1BCbkBtpdXNTXY6xFNJbpLlT+hdMADQ==" saltValue="ttgAsTUd0ZNF7IxKUC1Y3A==" spinCount="100000" sheet="1" objects="1" scenarios="1"/>
  <mergeCells count="1">
    <mergeCell ref="D8:D9"/>
  </mergeCells>
  <dataValidations count="1">
    <dataValidation type="decimal" allowBlank="1" showInputMessage="1" showErrorMessage="1" sqref="D6">
      <formula1>0</formula1>
      <formula2>1</formula2>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20129" r:id="rId4" name="Button 1">
              <controlPr defaultSize="0" print="0" autoFill="0" autoPict="0" macro="[0]!VPSP_GoalSeek">
                <anchor moveWithCells="1" sizeWithCells="1">
                  <from>
                    <xdr:col>2</xdr:col>
                    <xdr:colOff>1257300</xdr:colOff>
                    <xdr:row>10</xdr:row>
                    <xdr:rowOff>85725</xdr:rowOff>
                  </from>
                  <to>
                    <xdr:col>2</xdr:col>
                    <xdr:colOff>3648075</xdr:colOff>
                    <xdr:row>10</xdr:row>
                    <xdr:rowOff>304800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workbookViewId="0">
      <selection activeCell="J18" sqref="J18"/>
    </sheetView>
  </sheetViews>
  <sheetFormatPr defaultRowHeight="15"/>
  <cols>
    <col min="1" max="1" width="1.28515625" customWidth="1"/>
    <col min="12" max="12" width="19.42578125" customWidth="1"/>
  </cols>
  <sheetData>
    <row r="1" spans="2:13" ht="6.75" customHeight="1" thickBot="1"/>
    <row r="2" spans="2:13" ht="44.25" customHeight="1" thickTop="1" thickBot="1">
      <c r="B2" s="720" t="s">
        <v>1204</v>
      </c>
      <c r="C2" s="720"/>
      <c r="D2" s="720"/>
      <c r="E2" s="720"/>
      <c r="F2" s="720"/>
      <c r="G2" s="720"/>
      <c r="H2" s="720"/>
      <c r="I2" s="720"/>
      <c r="J2" s="720"/>
      <c r="K2" s="720"/>
      <c r="L2" s="720"/>
      <c r="M2" s="720"/>
    </row>
    <row r="3" spans="2:13" ht="15.75" thickTop="1"/>
  </sheetData>
  <mergeCells count="1">
    <mergeCell ref="B2:M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30"/>
  <sheetViews>
    <sheetView zoomScaleNormal="100" zoomScalePageLayoutView="140" workbookViewId="0">
      <selection activeCell="O22" sqref="O22"/>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7" customFormat="1" ht="44.25" customHeight="1" thickTop="1" thickBot="1">
      <c r="B2" s="720" t="s">
        <v>1248</v>
      </c>
      <c r="C2" s="720"/>
      <c r="D2" s="720"/>
      <c r="E2" s="720"/>
      <c r="F2" s="720"/>
      <c r="G2" s="720"/>
      <c r="H2" s="720"/>
      <c r="I2" s="720"/>
      <c r="J2" s="720"/>
      <c r="K2" s="720"/>
      <c r="L2" s="720"/>
      <c r="M2" s="720"/>
      <c r="N2" s="720"/>
      <c r="O2" s="720"/>
      <c r="P2" s="720"/>
      <c r="Q2" s="720"/>
    </row>
    <row r="3" spans="2:17" s="107" customFormat="1" ht="13.5" thickTop="1"/>
    <row r="4" spans="2:17" s="107" customFormat="1" ht="12.75"/>
    <row r="5" spans="2:17" s="107" customFormat="1" ht="12.75"/>
    <row r="6" spans="2:17" s="107" customFormat="1" ht="12.75">
      <c r="H6" s="602" t="s">
        <v>1206</v>
      </c>
      <c r="K6" s="602" t="s">
        <v>1207</v>
      </c>
    </row>
    <row r="7" spans="2:17" s="107" customFormat="1" ht="76.5">
      <c r="B7" s="603"/>
      <c r="C7" s="604" t="s">
        <v>1208</v>
      </c>
      <c r="D7" s="604" t="s">
        <v>1209</v>
      </c>
      <c r="E7" s="604" t="s">
        <v>1210</v>
      </c>
      <c r="F7" s="604" t="s">
        <v>1211</v>
      </c>
      <c r="G7" s="604" t="s">
        <v>1212</v>
      </c>
      <c r="H7" s="604" t="s">
        <v>1213</v>
      </c>
      <c r="I7" s="604" t="s">
        <v>1214</v>
      </c>
      <c r="J7" s="633" t="s">
        <v>1215</v>
      </c>
      <c r="K7" s="604" t="s">
        <v>1216</v>
      </c>
    </row>
    <row r="8" spans="2:17" s="107" customFormat="1" ht="13.5" thickBot="1">
      <c r="B8" s="603"/>
      <c r="C8" s="605" t="s">
        <v>1217</v>
      </c>
      <c r="D8" s="605" t="s">
        <v>1218</v>
      </c>
      <c r="E8" s="605" t="s">
        <v>1219</v>
      </c>
      <c r="F8" s="606" t="s">
        <v>1220</v>
      </c>
      <c r="G8" s="605" t="s">
        <v>1221</v>
      </c>
      <c r="H8" s="607" t="s">
        <v>1222</v>
      </c>
      <c r="I8" s="608" t="s">
        <v>1223</v>
      </c>
      <c r="J8" s="608" t="s">
        <v>1224</v>
      </c>
      <c r="K8" s="608" t="s">
        <v>1225</v>
      </c>
    </row>
    <row r="9" spans="2:17" s="107" customFormat="1" ht="13.5" thickBot="1">
      <c r="B9" s="609" t="s">
        <v>1226</v>
      </c>
      <c r="C9" s="610">
        <v>350</v>
      </c>
      <c r="D9" s="610">
        <v>270</v>
      </c>
      <c r="E9" s="610">
        <v>140</v>
      </c>
      <c r="F9" s="611">
        <f>D9-E9</f>
        <v>130</v>
      </c>
      <c r="G9" s="612">
        <v>60</v>
      </c>
      <c r="H9" s="613">
        <f>F9*G9*-1</f>
        <v>-7800</v>
      </c>
      <c r="I9" s="614">
        <f>IF(C9-D9&lt;0,0,C9-D9)</f>
        <v>80</v>
      </c>
      <c r="J9" s="615">
        <v>0.88300000000000001</v>
      </c>
      <c r="K9" s="615">
        <f>J9*I9*G9</f>
        <v>4238.3999999999996</v>
      </c>
    </row>
    <row r="10" spans="2:17" s="107" customFormat="1" ht="13.5" thickBot="1">
      <c r="B10" s="609" t="s">
        <v>1227</v>
      </c>
      <c r="C10" s="610">
        <v>20</v>
      </c>
      <c r="D10" s="610">
        <v>20</v>
      </c>
      <c r="E10" s="610">
        <v>18</v>
      </c>
      <c r="F10" s="611">
        <f>D10-E10</f>
        <v>2</v>
      </c>
      <c r="G10" s="612">
        <v>165</v>
      </c>
      <c r="H10" s="613">
        <f>F10*G10*-1</f>
        <v>-330</v>
      </c>
      <c r="I10" s="614">
        <f>IF(C10-D10&lt;0,0,C10-D10)</f>
        <v>0</v>
      </c>
      <c r="J10" s="615">
        <v>0.98899999999999999</v>
      </c>
      <c r="K10" s="616">
        <f>J10*I10*G10</f>
        <v>0</v>
      </c>
    </row>
    <row r="11" spans="2:17" s="107" customFormat="1" ht="13.5" thickBot="1">
      <c r="B11" s="617" t="s">
        <v>1228</v>
      </c>
      <c r="C11" s="611"/>
      <c r="D11" s="611"/>
      <c r="E11" s="611"/>
      <c r="F11" s="611"/>
      <c r="G11" s="611"/>
      <c r="H11" s="611"/>
      <c r="I11" s="611"/>
      <c r="J11" s="618"/>
      <c r="K11" s="613">
        <f>SUM(K9:K10)</f>
        <v>4238.3999999999996</v>
      </c>
    </row>
    <row r="12" spans="2:17" s="107" customFormat="1" ht="12.75"/>
    <row r="13" spans="2:17" s="107" customFormat="1" ht="12.75"/>
    <row r="14" spans="2:17" s="107" customFormat="1" ht="12.75"/>
    <row r="15" spans="2:17" s="107" customFormat="1" ht="12.75"/>
    <row r="16" spans="2:17" s="107" customFormat="1" ht="12.75"/>
    <row r="17" spans="2:59" s="107" customFormat="1" ht="12.75"/>
    <row r="18" spans="2:59" s="107" customFormat="1" ht="12.75"/>
    <row r="19" spans="2:59" s="107" customFormat="1" ht="12.75"/>
    <row r="20" spans="2:59" s="107" customFormat="1" ht="12.75">
      <c r="I20" s="619" t="s">
        <v>1229</v>
      </c>
    </row>
    <row r="21" spans="2:59" s="107" customFormat="1" ht="12.75">
      <c r="E21" s="620"/>
      <c r="F21" s="611" t="s">
        <v>1230</v>
      </c>
      <c r="G21" s="621" t="s">
        <v>1231</v>
      </c>
      <c r="I21" s="611" t="s">
        <v>1232</v>
      </c>
      <c r="J21" s="611" t="s">
        <v>1233</v>
      </c>
      <c r="K21" s="611" t="s">
        <v>1234</v>
      </c>
    </row>
    <row r="22" spans="2:59" s="107" customFormat="1" ht="63.75">
      <c r="B22" s="622" t="s">
        <v>1235</v>
      </c>
      <c r="C22" s="610">
        <v>32</v>
      </c>
      <c r="E22" s="623" t="s">
        <v>1236</v>
      </c>
      <c r="F22" s="621">
        <v>0.23300000000000001</v>
      </c>
      <c r="G22" s="611">
        <v>0.70699999999999996</v>
      </c>
      <c r="I22" s="611">
        <f>F9*F22</f>
        <v>30.290000000000003</v>
      </c>
      <c r="J22" s="611">
        <f>F10*G22</f>
        <v>1.4139999999999999</v>
      </c>
      <c r="K22" s="624">
        <f>SUM(I22:J22)</f>
        <v>31.704000000000004</v>
      </c>
    </row>
    <row r="23" spans="2:59" s="107" customFormat="1" ht="12.75"/>
    <row r="24" spans="2:59" s="107" customFormat="1" ht="89.25">
      <c r="B24" s="625" t="s">
        <v>940</v>
      </c>
      <c r="C24" s="625" t="s">
        <v>1237</v>
      </c>
      <c r="D24" s="625" t="s">
        <v>1238</v>
      </c>
      <c r="E24" s="625" t="s">
        <v>1239</v>
      </c>
      <c r="F24" s="625" t="s">
        <v>1240</v>
      </c>
      <c r="G24" s="625" t="s">
        <v>1241</v>
      </c>
      <c r="H24" s="626">
        <v>2014</v>
      </c>
      <c r="I24" s="626">
        <v>2015</v>
      </c>
      <c r="J24" s="626">
        <v>2016</v>
      </c>
      <c r="K24" s="626">
        <v>2017</v>
      </c>
      <c r="L24" s="626">
        <v>2018</v>
      </c>
      <c r="M24" s="626">
        <v>2019</v>
      </c>
      <c r="N24" s="626">
        <v>2020</v>
      </c>
      <c r="O24" s="626">
        <v>2021</v>
      </c>
      <c r="P24" s="626">
        <v>2022</v>
      </c>
      <c r="Q24" s="626">
        <v>2023</v>
      </c>
      <c r="R24" s="626">
        <v>2024</v>
      </c>
      <c r="S24" s="626">
        <v>2025</v>
      </c>
      <c r="T24" s="626">
        <v>2026</v>
      </c>
      <c r="U24" s="626">
        <v>2027</v>
      </c>
      <c r="V24" s="626">
        <v>2028</v>
      </c>
      <c r="W24" s="626">
        <v>2029</v>
      </c>
      <c r="X24" s="626">
        <v>2030</v>
      </c>
      <c r="Y24" s="626">
        <v>2031</v>
      </c>
      <c r="Z24" s="626">
        <v>2032</v>
      </c>
      <c r="AA24" s="626">
        <v>2033</v>
      </c>
      <c r="AB24" s="626">
        <v>2034</v>
      </c>
      <c r="AC24" s="626">
        <v>2035</v>
      </c>
      <c r="AD24" s="626">
        <v>2036</v>
      </c>
      <c r="AE24" s="626">
        <v>2037</v>
      </c>
      <c r="AF24" s="626">
        <v>2038</v>
      </c>
      <c r="AG24" s="626">
        <v>2039</v>
      </c>
      <c r="AH24" s="626">
        <v>2040</v>
      </c>
      <c r="AI24" s="626">
        <v>2041</v>
      </c>
      <c r="AJ24" s="626">
        <v>2042</v>
      </c>
      <c r="AK24" s="626">
        <v>2043</v>
      </c>
      <c r="AL24" s="626">
        <v>2044</v>
      </c>
      <c r="AM24" s="626">
        <v>2045</v>
      </c>
      <c r="AN24" s="626">
        <v>2046</v>
      </c>
      <c r="AO24" s="626">
        <v>2047</v>
      </c>
      <c r="AP24" s="626">
        <v>2048</v>
      </c>
      <c r="AQ24" s="626">
        <v>2049</v>
      </c>
      <c r="AR24" s="626">
        <v>2050</v>
      </c>
      <c r="AS24" s="626">
        <v>2051</v>
      </c>
      <c r="AT24" s="626">
        <v>2052</v>
      </c>
      <c r="AU24" s="626">
        <v>2053</v>
      </c>
      <c r="AV24" s="626">
        <v>2054</v>
      </c>
      <c r="AW24" s="626">
        <v>2055</v>
      </c>
      <c r="AX24" s="626">
        <v>2056</v>
      </c>
      <c r="AY24" s="626">
        <v>2057</v>
      </c>
      <c r="AZ24" s="626">
        <v>2058</v>
      </c>
      <c r="BA24" s="626">
        <v>2059</v>
      </c>
      <c r="BB24" s="626">
        <v>2060</v>
      </c>
      <c r="BC24" s="626">
        <v>2061</v>
      </c>
      <c r="BD24" s="626">
        <v>2062</v>
      </c>
      <c r="BE24" s="626">
        <v>2063</v>
      </c>
      <c r="BF24" s="626">
        <v>2064</v>
      </c>
      <c r="BG24" s="626">
        <v>2065</v>
      </c>
    </row>
    <row r="25" spans="2:59" s="107" customFormat="1" ht="90" thickBot="1">
      <c r="B25" s="627" t="s">
        <v>118</v>
      </c>
      <c r="C25" s="627" t="s">
        <v>800</v>
      </c>
      <c r="D25" s="628" t="s">
        <v>117</v>
      </c>
      <c r="E25" s="627" t="s">
        <v>787</v>
      </c>
      <c r="F25" s="627" t="s">
        <v>1242</v>
      </c>
      <c r="G25" s="627" t="s">
        <v>1243</v>
      </c>
      <c r="H25" s="627">
        <v>25</v>
      </c>
      <c r="I25" s="627">
        <v>25</v>
      </c>
      <c r="J25" s="627">
        <v>25</v>
      </c>
      <c r="K25" s="629">
        <v>25</v>
      </c>
      <c r="L25" s="629">
        <v>25</v>
      </c>
      <c r="M25" s="629">
        <v>25</v>
      </c>
      <c r="N25" s="629">
        <v>40</v>
      </c>
      <c r="O25" s="629">
        <v>40</v>
      </c>
      <c r="P25" s="629">
        <v>40</v>
      </c>
      <c r="Q25" s="629">
        <v>40</v>
      </c>
      <c r="R25" s="629">
        <v>40</v>
      </c>
      <c r="S25" s="629">
        <v>40</v>
      </c>
      <c r="T25" s="629">
        <v>40</v>
      </c>
      <c r="U25" s="629">
        <v>40</v>
      </c>
      <c r="V25" s="629">
        <v>40</v>
      </c>
      <c r="W25" s="629">
        <v>40</v>
      </c>
      <c r="X25" s="629">
        <v>55</v>
      </c>
      <c r="Y25" s="629">
        <v>55</v>
      </c>
      <c r="Z25" s="629">
        <v>55</v>
      </c>
      <c r="AA25" s="629">
        <v>55</v>
      </c>
      <c r="AB25" s="629">
        <v>55</v>
      </c>
      <c r="AC25" s="629">
        <v>55</v>
      </c>
      <c r="AD25" s="629">
        <v>55</v>
      </c>
      <c r="AE25" s="629">
        <v>55</v>
      </c>
      <c r="AF25" s="629">
        <v>55</v>
      </c>
      <c r="AG25" s="629">
        <v>55</v>
      </c>
      <c r="AH25" s="629">
        <v>70</v>
      </c>
      <c r="AI25" s="629">
        <v>70</v>
      </c>
      <c r="AJ25" s="629">
        <v>70</v>
      </c>
      <c r="AK25" s="629">
        <v>70</v>
      </c>
      <c r="AL25" s="629">
        <v>70</v>
      </c>
      <c r="AM25" s="629">
        <v>70</v>
      </c>
      <c r="AN25" s="629">
        <v>70</v>
      </c>
      <c r="AO25" s="629">
        <v>70</v>
      </c>
      <c r="AP25" s="629">
        <v>70</v>
      </c>
      <c r="AQ25" s="629">
        <v>70</v>
      </c>
      <c r="AR25" s="629">
        <v>85</v>
      </c>
      <c r="AS25" s="629">
        <v>85</v>
      </c>
      <c r="AT25" s="629">
        <v>85</v>
      </c>
      <c r="AU25" s="629">
        <v>85</v>
      </c>
      <c r="AV25" s="629">
        <v>85</v>
      </c>
      <c r="AW25" s="629">
        <v>85</v>
      </c>
      <c r="AX25" s="629">
        <v>85</v>
      </c>
      <c r="AY25" s="629">
        <v>85</v>
      </c>
      <c r="AZ25" s="629">
        <v>85</v>
      </c>
      <c r="BA25" s="629">
        <v>85</v>
      </c>
      <c r="BB25" s="629">
        <v>85</v>
      </c>
      <c r="BC25" s="629">
        <v>85</v>
      </c>
      <c r="BD25" s="629">
        <v>85</v>
      </c>
      <c r="BE25" s="629">
        <v>85</v>
      </c>
      <c r="BF25" s="629">
        <v>85</v>
      </c>
      <c r="BG25" s="630">
        <v>85</v>
      </c>
    </row>
    <row r="26" spans="2:59" s="107" customFormat="1" ht="64.5" thickBot="1">
      <c r="B26" s="611"/>
      <c r="C26" s="631" t="s">
        <v>1244</v>
      </c>
      <c r="D26" s="611"/>
      <c r="E26" s="611"/>
      <c r="F26" s="611"/>
      <c r="G26" s="611"/>
      <c r="H26" s="611"/>
      <c r="I26" s="618"/>
      <c r="J26" s="613">
        <f>$C$22*J25</f>
        <v>800</v>
      </c>
      <c r="K26" s="632">
        <f t="shared" ref="K26:AO26" si="0">$C$22*K25</f>
        <v>800</v>
      </c>
      <c r="L26" s="632">
        <f t="shared" si="0"/>
        <v>800</v>
      </c>
      <c r="M26" s="632">
        <f t="shared" si="0"/>
        <v>800</v>
      </c>
      <c r="N26" s="632">
        <f t="shared" si="0"/>
        <v>1280</v>
      </c>
      <c r="O26" s="632">
        <f t="shared" si="0"/>
        <v>1280</v>
      </c>
      <c r="P26" s="632">
        <f t="shared" si="0"/>
        <v>1280</v>
      </c>
      <c r="Q26" s="632">
        <f t="shared" si="0"/>
        <v>1280</v>
      </c>
      <c r="R26" s="632">
        <f t="shared" si="0"/>
        <v>1280</v>
      </c>
      <c r="S26" s="632">
        <f t="shared" si="0"/>
        <v>1280</v>
      </c>
      <c r="T26" s="632">
        <f t="shared" si="0"/>
        <v>1280</v>
      </c>
      <c r="U26" s="632">
        <f t="shared" si="0"/>
        <v>1280</v>
      </c>
      <c r="V26" s="632">
        <f t="shared" si="0"/>
        <v>1280</v>
      </c>
      <c r="W26" s="632">
        <f t="shared" si="0"/>
        <v>1280</v>
      </c>
      <c r="X26" s="632">
        <f t="shared" si="0"/>
        <v>1760</v>
      </c>
      <c r="Y26" s="632">
        <f t="shared" si="0"/>
        <v>1760</v>
      </c>
      <c r="Z26" s="632">
        <f t="shared" si="0"/>
        <v>1760</v>
      </c>
      <c r="AA26" s="632">
        <f t="shared" si="0"/>
        <v>1760</v>
      </c>
      <c r="AB26" s="632">
        <f t="shared" si="0"/>
        <v>1760</v>
      </c>
      <c r="AC26" s="632">
        <f t="shared" si="0"/>
        <v>1760</v>
      </c>
      <c r="AD26" s="632">
        <f t="shared" si="0"/>
        <v>1760</v>
      </c>
      <c r="AE26" s="632">
        <f t="shared" si="0"/>
        <v>1760</v>
      </c>
      <c r="AF26" s="632">
        <f t="shared" si="0"/>
        <v>1760</v>
      </c>
      <c r="AG26" s="632">
        <f t="shared" si="0"/>
        <v>1760</v>
      </c>
      <c r="AH26" s="632">
        <f t="shared" si="0"/>
        <v>2240</v>
      </c>
      <c r="AI26" s="632">
        <f t="shared" si="0"/>
        <v>2240</v>
      </c>
      <c r="AJ26" s="632">
        <f t="shared" si="0"/>
        <v>2240</v>
      </c>
      <c r="AK26" s="632">
        <f t="shared" si="0"/>
        <v>2240</v>
      </c>
      <c r="AL26" s="632">
        <f t="shared" si="0"/>
        <v>2240</v>
      </c>
      <c r="AM26" s="632">
        <f t="shared" si="0"/>
        <v>2240</v>
      </c>
      <c r="AN26" s="632">
        <f t="shared" si="0"/>
        <v>2240</v>
      </c>
      <c r="AO26" s="632">
        <f t="shared" si="0"/>
        <v>2240</v>
      </c>
      <c r="AP26" s="632">
        <f t="shared" ref="AP26:BG26" si="1">$C$22*AP25</f>
        <v>2240</v>
      </c>
      <c r="AQ26" s="632">
        <f t="shared" si="1"/>
        <v>2240</v>
      </c>
      <c r="AR26" s="632">
        <f t="shared" si="1"/>
        <v>2720</v>
      </c>
      <c r="AS26" s="632">
        <f t="shared" si="1"/>
        <v>2720</v>
      </c>
      <c r="AT26" s="632">
        <f t="shared" si="1"/>
        <v>2720</v>
      </c>
      <c r="AU26" s="632">
        <f t="shared" si="1"/>
        <v>2720</v>
      </c>
      <c r="AV26" s="632">
        <f t="shared" si="1"/>
        <v>2720</v>
      </c>
      <c r="AW26" s="632">
        <f t="shared" si="1"/>
        <v>2720</v>
      </c>
      <c r="AX26" s="632">
        <f t="shared" si="1"/>
        <v>2720</v>
      </c>
      <c r="AY26" s="632">
        <f t="shared" si="1"/>
        <v>2720</v>
      </c>
      <c r="AZ26" s="632">
        <f t="shared" si="1"/>
        <v>2720</v>
      </c>
      <c r="BA26" s="632">
        <f t="shared" si="1"/>
        <v>2720</v>
      </c>
      <c r="BB26" s="632">
        <f t="shared" si="1"/>
        <v>2720</v>
      </c>
      <c r="BC26" s="632">
        <f t="shared" si="1"/>
        <v>2720</v>
      </c>
      <c r="BD26" s="632">
        <f t="shared" si="1"/>
        <v>2720</v>
      </c>
      <c r="BE26" s="632">
        <f t="shared" si="1"/>
        <v>2720</v>
      </c>
      <c r="BF26" s="632">
        <f t="shared" si="1"/>
        <v>2720</v>
      </c>
      <c r="BG26" s="632">
        <f t="shared" si="1"/>
        <v>2720</v>
      </c>
    </row>
    <row r="27" spans="2:59" s="107" customFormat="1" ht="12.75"/>
    <row r="28" spans="2:59" s="107" customFormat="1" ht="12" customHeight="1"/>
    <row r="29" spans="2:59" s="107" customFormat="1" ht="12.75"/>
    <row r="30" spans="2:59" s="107" customFormat="1" ht="12.75"/>
  </sheetData>
  <mergeCells count="1">
    <mergeCell ref="B2:Q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8" customWidth="1"/>
    <col min="4" max="4" width="54.140625" style="18" customWidth="1"/>
    <col min="5" max="5" width="10.85546875" style="189" customWidth="1"/>
    <col min="6" max="10" width="10.85546875" style="190" customWidth="1"/>
    <col min="11" max="11" width="19.85546875" style="190" customWidth="1"/>
    <col min="12" max="12" width="15.140625" style="104" customWidth="1"/>
    <col min="13" max="24" width="11.140625" style="18" bestFit="1" customWidth="1"/>
    <col min="25" max="43" width="11.140625" style="1" bestFit="1" customWidth="1"/>
    <col min="44" max="44" width="1.42578125" style="107" customWidth="1"/>
    <col min="45" max="45" width="9.140625" style="107" hidden="1" customWidth="1"/>
    <col min="46" max="16384" width="9.140625" style="1" hidden="1"/>
  </cols>
  <sheetData>
    <row r="1" spans="1:45" ht="25.5">
      <c r="A1" s="183"/>
      <c r="B1" s="108"/>
      <c r="C1" s="179" t="s">
        <v>527</v>
      </c>
      <c r="D1" s="113" t="s">
        <v>531</v>
      </c>
      <c r="E1" s="642" t="s">
        <v>465</v>
      </c>
      <c r="F1" s="642"/>
      <c r="G1" s="642"/>
      <c r="H1" s="642"/>
      <c r="I1" s="642"/>
      <c r="J1" s="642"/>
      <c r="K1" s="642"/>
      <c r="L1" s="113" t="s">
        <v>526</v>
      </c>
      <c r="M1" s="109">
        <v>0</v>
      </c>
      <c r="N1" s="109">
        <v>1</v>
      </c>
      <c r="O1" s="109">
        <v>2</v>
      </c>
      <c r="P1" s="109">
        <v>3</v>
      </c>
      <c r="Q1" s="109">
        <v>4</v>
      </c>
      <c r="R1" s="109">
        <v>5</v>
      </c>
      <c r="S1" s="109">
        <v>6</v>
      </c>
      <c r="T1" s="109">
        <v>7</v>
      </c>
      <c r="U1" s="109">
        <v>8</v>
      </c>
      <c r="V1" s="109">
        <v>9</v>
      </c>
      <c r="W1" s="109">
        <v>10</v>
      </c>
      <c r="X1" s="109">
        <v>11</v>
      </c>
      <c r="Y1" s="109">
        <v>12</v>
      </c>
      <c r="Z1" s="109">
        <v>13</v>
      </c>
      <c r="AA1" s="109">
        <v>14</v>
      </c>
      <c r="AB1" s="109">
        <v>15</v>
      </c>
      <c r="AC1" s="109">
        <v>16</v>
      </c>
      <c r="AD1" s="109">
        <v>17</v>
      </c>
      <c r="AE1" s="109">
        <v>18</v>
      </c>
      <c r="AF1" s="109">
        <v>19</v>
      </c>
      <c r="AG1" s="109">
        <v>20</v>
      </c>
      <c r="AH1" s="109">
        <v>21</v>
      </c>
      <c r="AI1" s="109">
        <v>22</v>
      </c>
      <c r="AJ1" s="109">
        <v>23</v>
      </c>
      <c r="AK1" s="109">
        <v>24</v>
      </c>
      <c r="AL1" s="109">
        <v>25</v>
      </c>
      <c r="AM1" s="109">
        <v>26</v>
      </c>
      <c r="AN1" s="109">
        <v>27</v>
      </c>
      <c r="AO1" s="109">
        <v>28</v>
      </c>
      <c r="AP1" s="109">
        <v>29</v>
      </c>
      <c r="AQ1" s="109">
        <v>30</v>
      </c>
      <c r="AR1" s="1"/>
      <c r="AS1" s="1"/>
    </row>
    <row r="2" spans="1:45">
      <c r="A2" s="183"/>
      <c r="B2" s="108"/>
      <c r="C2" s="109"/>
      <c r="D2" s="113"/>
      <c r="E2" s="186" t="s">
        <v>466</v>
      </c>
      <c r="F2" s="187" t="s">
        <v>467</v>
      </c>
      <c r="G2" s="187" t="s">
        <v>466</v>
      </c>
      <c r="H2" s="187" t="s">
        <v>467</v>
      </c>
      <c r="I2" s="187" t="s">
        <v>466</v>
      </c>
      <c r="J2" s="187" t="s">
        <v>467</v>
      </c>
      <c r="K2" s="188" t="s">
        <v>525</v>
      </c>
      <c r="L2" s="118"/>
      <c r="M2" s="109">
        <f>IF(Veiklu_pradzia=DATE(YEAR(Veiklu_pradzia)-1,12,31)+1,YEAR(Veiklu_pradzia)-1,YEAR(Veiklu_pradzia))</f>
        <v>2016</v>
      </c>
      <c r="N2" s="109">
        <f>M2+1</f>
        <v>2017</v>
      </c>
      <c r="O2" s="109">
        <f t="shared" ref="O2:AQ2" si="0">N2+1</f>
        <v>2018</v>
      </c>
      <c r="P2" s="109">
        <f t="shared" si="0"/>
        <v>2019</v>
      </c>
      <c r="Q2" s="109">
        <f t="shared" si="0"/>
        <v>2020</v>
      </c>
      <c r="R2" s="109">
        <f t="shared" si="0"/>
        <v>2021</v>
      </c>
      <c r="S2" s="109">
        <f t="shared" si="0"/>
        <v>2022</v>
      </c>
      <c r="T2" s="109">
        <f t="shared" si="0"/>
        <v>2023</v>
      </c>
      <c r="U2" s="109">
        <f t="shared" si="0"/>
        <v>2024</v>
      </c>
      <c r="V2" s="109">
        <f t="shared" si="0"/>
        <v>2025</v>
      </c>
      <c r="W2" s="109">
        <f t="shared" si="0"/>
        <v>2026</v>
      </c>
      <c r="X2" s="109">
        <f t="shared" si="0"/>
        <v>2027</v>
      </c>
      <c r="Y2" s="109">
        <f t="shared" si="0"/>
        <v>2028</v>
      </c>
      <c r="Z2" s="109">
        <f t="shared" si="0"/>
        <v>2029</v>
      </c>
      <c r="AA2" s="109">
        <f t="shared" si="0"/>
        <v>2030</v>
      </c>
      <c r="AB2" s="109">
        <f t="shared" si="0"/>
        <v>2031</v>
      </c>
      <c r="AC2" s="109">
        <f t="shared" si="0"/>
        <v>2032</v>
      </c>
      <c r="AD2" s="109">
        <f t="shared" si="0"/>
        <v>2033</v>
      </c>
      <c r="AE2" s="109">
        <f t="shared" si="0"/>
        <v>2034</v>
      </c>
      <c r="AF2" s="109">
        <f t="shared" si="0"/>
        <v>2035</v>
      </c>
      <c r="AG2" s="109">
        <f t="shared" si="0"/>
        <v>2036</v>
      </c>
      <c r="AH2" s="109">
        <f t="shared" si="0"/>
        <v>2037</v>
      </c>
      <c r="AI2" s="109">
        <f t="shared" si="0"/>
        <v>2038</v>
      </c>
      <c r="AJ2" s="109">
        <f t="shared" si="0"/>
        <v>2039</v>
      </c>
      <c r="AK2" s="109">
        <f t="shared" si="0"/>
        <v>2040</v>
      </c>
      <c r="AL2" s="109">
        <f t="shared" si="0"/>
        <v>2041</v>
      </c>
      <c r="AM2" s="109">
        <f t="shared" si="0"/>
        <v>2042</v>
      </c>
      <c r="AN2" s="109">
        <f t="shared" si="0"/>
        <v>2043</v>
      </c>
      <c r="AO2" s="109">
        <f t="shared" si="0"/>
        <v>2044</v>
      </c>
      <c r="AP2" s="109">
        <f t="shared" si="0"/>
        <v>2045</v>
      </c>
      <c r="AQ2" s="109">
        <f t="shared" si="0"/>
        <v>2046</v>
      </c>
      <c r="AR2" s="1"/>
      <c r="AS2" s="1"/>
    </row>
    <row r="3" spans="1:45">
      <c r="A3" s="114" t="s">
        <v>535</v>
      </c>
      <c r="B3" s="120" t="s">
        <v>50</v>
      </c>
      <c r="C3" s="112"/>
      <c r="D3" s="112"/>
      <c r="E3" s="191"/>
      <c r="F3" s="192"/>
      <c r="G3" s="192"/>
      <c r="H3" s="192"/>
      <c r="I3" s="192"/>
      <c r="J3" s="192"/>
      <c r="K3" s="192"/>
      <c r="L3" s="111"/>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
      <c r="AS3" s="1"/>
    </row>
    <row r="4" spans="1:45">
      <c r="A4" s="114" t="s">
        <v>535</v>
      </c>
      <c r="B4" s="115" t="s">
        <v>51</v>
      </c>
      <c r="C4" s="23"/>
      <c r="D4" s="23" t="s">
        <v>70</v>
      </c>
      <c r="E4" s="185" t="s">
        <v>70</v>
      </c>
      <c r="F4" s="185">
        <v>0</v>
      </c>
      <c r="G4" s="185" t="s">
        <v>70</v>
      </c>
      <c r="H4" s="185">
        <v>0</v>
      </c>
      <c r="I4" s="185" t="s">
        <v>70</v>
      </c>
      <c r="J4" s="185">
        <v>0</v>
      </c>
      <c r="K4" s="185">
        <f t="shared" ref="K4:K10" si="1">PRODUCT(IF(E4&lt;&gt;"'-",F4,1),IF(G4&lt;&gt;"-",H4,1),IF(I4&lt;&gt;"-",J4,1))</f>
        <v>0</v>
      </c>
      <c r="L4" s="23"/>
      <c r="M4" s="117" t="e">
        <f>Komponento_parinkimas</f>
        <v>#N/A</v>
      </c>
      <c r="N4" s="117" t="e">
        <f>Komponento_parinkimas</f>
        <v>#N/A</v>
      </c>
      <c r="O4" s="117" t="e">
        <f>Komponento_parinkimas</f>
        <v>#N/A</v>
      </c>
      <c r="P4" s="117" t="e">
        <f>Komponento_parinkimas</f>
        <v>#N/A</v>
      </c>
      <c r="Q4" s="117" t="e">
        <f>Komponento_parinkimas</f>
        <v>#N/A</v>
      </c>
      <c r="R4" s="117" t="e">
        <f>Komponento_parinkimas</f>
        <v>#N/A</v>
      </c>
      <c r="S4" s="117" t="e">
        <f>Komponento_parinkimas</f>
        <v>#N/A</v>
      </c>
      <c r="T4" s="117" t="e">
        <f>Komponento_parinkimas</f>
        <v>#N/A</v>
      </c>
      <c r="U4" s="117" t="e">
        <f>Komponento_parinkimas</f>
        <v>#N/A</v>
      </c>
      <c r="V4" s="117" t="e">
        <f>Komponento_parinkimas</f>
        <v>#N/A</v>
      </c>
      <c r="W4" s="117" t="e">
        <f>Komponento_parinkimas</f>
        <v>#N/A</v>
      </c>
      <c r="X4" s="117" t="e">
        <f>Komponento_parinkimas</f>
        <v>#N/A</v>
      </c>
      <c r="Y4" s="117" t="e">
        <f>Komponento_parinkimas</f>
        <v>#N/A</v>
      </c>
      <c r="Z4" s="117" t="e">
        <f>Komponento_parinkimas</f>
        <v>#N/A</v>
      </c>
      <c r="AA4" s="117" t="e">
        <f>Komponento_parinkimas</f>
        <v>#N/A</v>
      </c>
      <c r="AB4" s="117" t="e">
        <f>Komponento_parinkimas</f>
        <v>#N/A</v>
      </c>
      <c r="AC4" s="117" t="e">
        <f>Komponento_parinkimas</f>
        <v>#N/A</v>
      </c>
      <c r="AD4" s="117" t="e">
        <f>Komponento_parinkimas</f>
        <v>#N/A</v>
      </c>
      <c r="AE4" s="117" t="e">
        <f>Komponento_parinkimas</f>
        <v>#N/A</v>
      </c>
      <c r="AF4" s="117" t="e">
        <f>Komponento_parinkimas</f>
        <v>#N/A</v>
      </c>
      <c r="AG4" s="117" t="e">
        <f>Komponento_parinkimas</f>
        <v>#N/A</v>
      </c>
      <c r="AH4" s="117" t="e">
        <f>Komponento_parinkimas</f>
        <v>#N/A</v>
      </c>
      <c r="AI4" s="117" t="e">
        <f>Komponento_parinkimas</f>
        <v>#N/A</v>
      </c>
      <c r="AJ4" s="117" t="e">
        <f>Komponento_parinkimas</f>
        <v>#N/A</v>
      </c>
      <c r="AK4" s="117" t="e">
        <f>Komponento_parinkimas</f>
        <v>#N/A</v>
      </c>
      <c r="AL4" s="117" t="e">
        <f>Komponento_parinkimas</f>
        <v>#N/A</v>
      </c>
      <c r="AM4" s="117" t="e">
        <f>Komponento_parinkimas</f>
        <v>#N/A</v>
      </c>
      <c r="AN4" s="117" t="e">
        <f>Komponento_parinkimas</f>
        <v>#N/A</v>
      </c>
      <c r="AO4" s="117" t="e">
        <f>Komponento_parinkimas</f>
        <v>#N/A</v>
      </c>
      <c r="AP4" s="117" t="e">
        <f>Komponento_parinkimas</f>
        <v>#N/A</v>
      </c>
      <c r="AQ4" s="117" t="e">
        <f>Komponento_parinkimas</f>
        <v>#N/A</v>
      </c>
      <c r="AR4" s="1"/>
      <c r="AS4" s="1"/>
    </row>
    <row r="5" spans="1:45">
      <c r="A5" s="114" t="s">
        <v>535</v>
      </c>
      <c r="B5" s="115" t="s">
        <v>52</v>
      </c>
      <c r="C5" s="23"/>
      <c r="D5" s="23" t="s">
        <v>70</v>
      </c>
      <c r="E5" s="185" t="s">
        <v>70</v>
      </c>
      <c r="F5" s="185">
        <v>0</v>
      </c>
      <c r="G5" s="185" t="s">
        <v>70</v>
      </c>
      <c r="H5" s="185">
        <v>0</v>
      </c>
      <c r="I5" s="185" t="s">
        <v>70</v>
      </c>
      <c r="J5" s="185">
        <v>0</v>
      </c>
      <c r="K5" s="185">
        <f t="shared" si="1"/>
        <v>0</v>
      </c>
      <c r="L5" s="23"/>
      <c r="M5" s="117" t="e">
        <f>Komponento_parinkimas</f>
        <v>#N/A</v>
      </c>
      <c r="N5" s="117" t="e">
        <f>Komponento_parinkimas</f>
        <v>#N/A</v>
      </c>
      <c r="O5" s="117" t="e">
        <f>Komponento_parinkimas</f>
        <v>#N/A</v>
      </c>
      <c r="P5" s="117" t="e">
        <f>Komponento_parinkimas</f>
        <v>#N/A</v>
      </c>
      <c r="Q5" s="117" t="e">
        <f>Komponento_parinkimas</f>
        <v>#N/A</v>
      </c>
      <c r="R5" s="117" t="e">
        <f>Komponento_parinkimas</f>
        <v>#N/A</v>
      </c>
      <c r="S5" s="117" t="e">
        <f>Komponento_parinkimas</f>
        <v>#N/A</v>
      </c>
      <c r="T5" s="117" t="e">
        <f>Komponento_parinkimas</f>
        <v>#N/A</v>
      </c>
      <c r="U5" s="117" t="e">
        <f>Komponento_parinkimas</f>
        <v>#N/A</v>
      </c>
      <c r="V5" s="117" t="e">
        <f>Komponento_parinkimas</f>
        <v>#N/A</v>
      </c>
      <c r="W5" s="117" t="e">
        <f>Komponento_parinkimas</f>
        <v>#N/A</v>
      </c>
      <c r="X5" s="117" t="e">
        <f>Komponento_parinkimas</f>
        <v>#N/A</v>
      </c>
      <c r="Y5" s="117" t="e">
        <f>Komponento_parinkimas</f>
        <v>#N/A</v>
      </c>
      <c r="Z5" s="117" t="e">
        <f>Komponento_parinkimas</f>
        <v>#N/A</v>
      </c>
      <c r="AA5" s="117" t="e">
        <f>Komponento_parinkimas</f>
        <v>#N/A</v>
      </c>
      <c r="AB5" s="117" t="e">
        <f>Komponento_parinkimas</f>
        <v>#N/A</v>
      </c>
      <c r="AC5" s="117" t="e">
        <f>Komponento_parinkimas</f>
        <v>#N/A</v>
      </c>
      <c r="AD5" s="117" t="e">
        <f>Komponento_parinkimas</f>
        <v>#N/A</v>
      </c>
      <c r="AE5" s="117" t="e">
        <f>Komponento_parinkimas</f>
        <v>#N/A</v>
      </c>
      <c r="AF5" s="117" t="e">
        <f>Komponento_parinkimas</f>
        <v>#N/A</v>
      </c>
      <c r="AG5" s="117" t="e">
        <f>Komponento_parinkimas</f>
        <v>#N/A</v>
      </c>
      <c r="AH5" s="117" t="e">
        <f>Komponento_parinkimas</f>
        <v>#N/A</v>
      </c>
      <c r="AI5" s="117" t="e">
        <f>Komponento_parinkimas</f>
        <v>#N/A</v>
      </c>
      <c r="AJ5" s="117" t="e">
        <f>Komponento_parinkimas</f>
        <v>#N/A</v>
      </c>
      <c r="AK5" s="117" t="e">
        <f>Komponento_parinkimas</f>
        <v>#N/A</v>
      </c>
      <c r="AL5" s="117" t="e">
        <f>Komponento_parinkimas</f>
        <v>#N/A</v>
      </c>
      <c r="AM5" s="117" t="e">
        <f>Komponento_parinkimas</f>
        <v>#N/A</v>
      </c>
      <c r="AN5" s="117" t="e">
        <f>Komponento_parinkimas</f>
        <v>#N/A</v>
      </c>
      <c r="AO5" s="117" t="e">
        <f>Komponento_parinkimas</f>
        <v>#N/A</v>
      </c>
      <c r="AP5" s="117" t="e">
        <f>Komponento_parinkimas</f>
        <v>#N/A</v>
      </c>
      <c r="AQ5" s="117" t="e">
        <f>Komponento_parinkimas</f>
        <v>#N/A</v>
      </c>
      <c r="AR5" s="1"/>
      <c r="AS5" s="1"/>
    </row>
    <row r="6" spans="1:45">
      <c r="A6" s="114" t="s">
        <v>535</v>
      </c>
      <c r="B6" s="115" t="s">
        <v>346</v>
      </c>
      <c r="C6" s="23"/>
      <c r="D6" s="23" t="s">
        <v>70</v>
      </c>
      <c r="E6" s="185" t="s">
        <v>70</v>
      </c>
      <c r="F6" s="185">
        <v>0</v>
      </c>
      <c r="G6" s="185" t="s">
        <v>70</v>
      </c>
      <c r="H6" s="185">
        <v>0</v>
      </c>
      <c r="I6" s="185" t="s">
        <v>70</v>
      </c>
      <c r="J6" s="185">
        <v>0</v>
      </c>
      <c r="K6" s="185">
        <f t="shared" si="1"/>
        <v>0</v>
      </c>
      <c r="L6" s="23"/>
      <c r="M6" s="117" t="e">
        <f>Komponento_parinkimas</f>
        <v>#N/A</v>
      </c>
      <c r="N6" s="117" t="e">
        <f>Komponento_parinkimas</f>
        <v>#N/A</v>
      </c>
      <c r="O6" s="117" t="e">
        <f>Komponento_parinkimas</f>
        <v>#N/A</v>
      </c>
      <c r="P6" s="117" t="e">
        <f>Komponento_parinkimas</f>
        <v>#N/A</v>
      </c>
      <c r="Q6" s="117" t="e">
        <f>Komponento_parinkimas</f>
        <v>#N/A</v>
      </c>
      <c r="R6" s="117" t="e">
        <f>Komponento_parinkimas</f>
        <v>#N/A</v>
      </c>
      <c r="S6" s="117" t="e">
        <f>Komponento_parinkimas</f>
        <v>#N/A</v>
      </c>
      <c r="T6" s="117" t="e">
        <f>Komponento_parinkimas</f>
        <v>#N/A</v>
      </c>
      <c r="U6" s="117" t="e">
        <f>Komponento_parinkimas</f>
        <v>#N/A</v>
      </c>
      <c r="V6" s="117" t="e">
        <f>Komponento_parinkimas</f>
        <v>#N/A</v>
      </c>
      <c r="W6" s="117" t="e">
        <f>Komponento_parinkimas</f>
        <v>#N/A</v>
      </c>
      <c r="X6" s="117" t="e">
        <f>Komponento_parinkimas</f>
        <v>#N/A</v>
      </c>
      <c r="Y6" s="117" t="e">
        <f>Komponento_parinkimas</f>
        <v>#N/A</v>
      </c>
      <c r="Z6" s="117" t="e">
        <f>Komponento_parinkimas</f>
        <v>#N/A</v>
      </c>
      <c r="AA6" s="117" t="e">
        <f>Komponento_parinkimas</f>
        <v>#N/A</v>
      </c>
      <c r="AB6" s="117" t="e">
        <f>Komponento_parinkimas</f>
        <v>#N/A</v>
      </c>
      <c r="AC6" s="117" t="e">
        <f>Komponento_parinkimas</f>
        <v>#N/A</v>
      </c>
      <c r="AD6" s="117" t="e">
        <f>Komponento_parinkimas</f>
        <v>#N/A</v>
      </c>
      <c r="AE6" s="117" t="e">
        <f>Komponento_parinkimas</f>
        <v>#N/A</v>
      </c>
      <c r="AF6" s="117" t="e">
        <f>Komponento_parinkimas</f>
        <v>#N/A</v>
      </c>
      <c r="AG6" s="117" t="e">
        <f>Komponento_parinkimas</f>
        <v>#N/A</v>
      </c>
      <c r="AH6" s="117" t="e">
        <f>Komponento_parinkimas</f>
        <v>#N/A</v>
      </c>
      <c r="AI6" s="117" t="e">
        <f>Komponento_parinkimas</f>
        <v>#N/A</v>
      </c>
      <c r="AJ6" s="117" t="e">
        <f>Komponento_parinkimas</f>
        <v>#N/A</v>
      </c>
      <c r="AK6" s="117" t="e">
        <f>Komponento_parinkimas</f>
        <v>#N/A</v>
      </c>
      <c r="AL6" s="117" t="e">
        <f>Komponento_parinkimas</f>
        <v>#N/A</v>
      </c>
      <c r="AM6" s="117" t="e">
        <f>Komponento_parinkimas</f>
        <v>#N/A</v>
      </c>
      <c r="AN6" s="117" t="e">
        <f>Komponento_parinkimas</f>
        <v>#N/A</v>
      </c>
      <c r="AO6" s="117" t="e">
        <f>Komponento_parinkimas</f>
        <v>#N/A</v>
      </c>
      <c r="AP6" s="117" t="e">
        <f>Komponento_parinkimas</f>
        <v>#N/A</v>
      </c>
      <c r="AQ6" s="117" t="e">
        <f>Komponento_parinkimas</f>
        <v>#N/A</v>
      </c>
      <c r="AR6" s="1"/>
      <c r="AS6" s="1"/>
    </row>
    <row r="7" spans="1:45">
      <c r="A7" s="114" t="s">
        <v>535</v>
      </c>
      <c r="B7" s="115" t="s">
        <v>347</v>
      </c>
      <c r="C7" s="23"/>
      <c r="D7" s="23" t="s">
        <v>70</v>
      </c>
      <c r="E7" s="185" t="s">
        <v>70</v>
      </c>
      <c r="F7" s="185">
        <v>0</v>
      </c>
      <c r="G7" s="185" t="s">
        <v>70</v>
      </c>
      <c r="H7" s="185">
        <v>0</v>
      </c>
      <c r="I7" s="185" t="s">
        <v>70</v>
      </c>
      <c r="J7" s="185">
        <v>0</v>
      </c>
      <c r="K7" s="185">
        <f t="shared" si="1"/>
        <v>0</v>
      </c>
      <c r="L7" s="23"/>
      <c r="M7" s="117" t="e">
        <f>Komponento_parinkimas</f>
        <v>#N/A</v>
      </c>
      <c r="N7" s="117" t="e">
        <f>Komponento_parinkimas</f>
        <v>#N/A</v>
      </c>
      <c r="O7" s="117" t="e">
        <f>Komponento_parinkimas</f>
        <v>#N/A</v>
      </c>
      <c r="P7" s="117" t="e">
        <f>Komponento_parinkimas</f>
        <v>#N/A</v>
      </c>
      <c r="Q7" s="117" t="e">
        <f>Komponento_parinkimas</f>
        <v>#N/A</v>
      </c>
      <c r="R7" s="117" t="e">
        <f>Komponento_parinkimas</f>
        <v>#N/A</v>
      </c>
      <c r="S7" s="117" t="e">
        <f>Komponento_parinkimas</f>
        <v>#N/A</v>
      </c>
      <c r="T7" s="117" t="e">
        <f>Komponento_parinkimas</f>
        <v>#N/A</v>
      </c>
      <c r="U7" s="117" t="e">
        <f>Komponento_parinkimas</f>
        <v>#N/A</v>
      </c>
      <c r="V7" s="117" t="e">
        <f>Komponento_parinkimas</f>
        <v>#N/A</v>
      </c>
      <c r="W7" s="117" t="e">
        <f>Komponento_parinkimas</f>
        <v>#N/A</v>
      </c>
      <c r="X7" s="117" t="e">
        <f>Komponento_parinkimas</f>
        <v>#N/A</v>
      </c>
      <c r="Y7" s="117" t="e">
        <f>Komponento_parinkimas</f>
        <v>#N/A</v>
      </c>
      <c r="Z7" s="117" t="e">
        <f>Komponento_parinkimas</f>
        <v>#N/A</v>
      </c>
      <c r="AA7" s="117" t="e">
        <f>Komponento_parinkimas</f>
        <v>#N/A</v>
      </c>
      <c r="AB7" s="117" t="e">
        <f>Komponento_parinkimas</f>
        <v>#N/A</v>
      </c>
      <c r="AC7" s="117" t="e">
        <f>Komponento_parinkimas</f>
        <v>#N/A</v>
      </c>
      <c r="AD7" s="117" t="e">
        <f>Komponento_parinkimas</f>
        <v>#N/A</v>
      </c>
      <c r="AE7" s="117" t="e">
        <f>Komponento_parinkimas</f>
        <v>#N/A</v>
      </c>
      <c r="AF7" s="117" t="e">
        <f>Komponento_parinkimas</f>
        <v>#N/A</v>
      </c>
      <c r="AG7" s="117" t="e">
        <f>Komponento_parinkimas</f>
        <v>#N/A</v>
      </c>
      <c r="AH7" s="117" t="e">
        <f>Komponento_parinkimas</f>
        <v>#N/A</v>
      </c>
      <c r="AI7" s="117" t="e">
        <f>Komponento_parinkimas</f>
        <v>#N/A</v>
      </c>
      <c r="AJ7" s="117" t="e">
        <f>Komponento_parinkimas</f>
        <v>#N/A</v>
      </c>
      <c r="AK7" s="117" t="e">
        <f>Komponento_parinkimas</f>
        <v>#N/A</v>
      </c>
      <c r="AL7" s="117" t="e">
        <f>Komponento_parinkimas</f>
        <v>#N/A</v>
      </c>
      <c r="AM7" s="117" t="e">
        <f>Komponento_parinkimas</f>
        <v>#N/A</v>
      </c>
      <c r="AN7" s="117" t="e">
        <f>Komponento_parinkimas</f>
        <v>#N/A</v>
      </c>
      <c r="AO7" s="117" t="e">
        <f>Komponento_parinkimas</f>
        <v>#N/A</v>
      </c>
      <c r="AP7" s="117" t="e">
        <f>Komponento_parinkimas</f>
        <v>#N/A</v>
      </c>
      <c r="AQ7" s="117" t="e">
        <f>Komponento_parinkimas</f>
        <v>#N/A</v>
      </c>
      <c r="AR7" s="1"/>
      <c r="AS7" s="1"/>
    </row>
    <row r="8" spans="1:45">
      <c r="A8" s="114" t="s">
        <v>535</v>
      </c>
      <c r="B8" s="115" t="s">
        <v>348</v>
      </c>
      <c r="C8" s="23"/>
      <c r="D8" s="23" t="s">
        <v>70</v>
      </c>
      <c r="E8" s="185" t="s">
        <v>70</v>
      </c>
      <c r="F8" s="185">
        <v>0</v>
      </c>
      <c r="G8" s="185" t="s">
        <v>70</v>
      </c>
      <c r="H8" s="185">
        <v>0</v>
      </c>
      <c r="I8" s="185" t="s">
        <v>70</v>
      </c>
      <c r="J8" s="185">
        <v>0</v>
      </c>
      <c r="K8" s="185">
        <f t="shared" si="1"/>
        <v>0</v>
      </c>
      <c r="L8" s="23"/>
      <c r="M8" s="117" t="e">
        <f>Komponento_parinkimas</f>
        <v>#N/A</v>
      </c>
      <c r="N8" s="117" t="e">
        <f>Komponento_parinkimas</f>
        <v>#N/A</v>
      </c>
      <c r="O8" s="117" t="e">
        <f>Komponento_parinkimas</f>
        <v>#N/A</v>
      </c>
      <c r="P8" s="117" t="e">
        <f>Komponento_parinkimas</f>
        <v>#N/A</v>
      </c>
      <c r="Q8" s="117" t="e">
        <f>Komponento_parinkimas</f>
        <v>#N/A</v>
      </c>
      <c r="R8" s="117" t="e">
        <f>Komponento_parinkimas</f>
        <v>#N/A</v>
      </c>
      <c r="S8" s="117" t="e">
        <f>Komponento_parinkimas</f>
        <v>#N/A</v>
      </c>
      <c r="T8" s="117" t="e">
        <f>Komponento_parinkimas</f>
        <v>#N/A</v>
      </c>
      <c r="U8" s="117" t="e">
        <f>Komponento_parinkimas</f>
        <v>#N/A</v>
      </c>
      <c r="V8" s="117" t="e">
        <f>Komponento_parinkimas</f>
        <v>#N/A</v>
      </c>
      <c r="W8" s="117" t="e">
        <f>Komponento_parinkimas</f>
        <v>#N/A</v>
      </c>
      <c r="X8" s="117" t="e">
        <f>Komponento_parinkimas</f>
        <v>#N/A</v>
      </c>
      <c r="Y8" s="117" t="e">
        <f>Komponento_parinkimas</f>
        <v>#N/A</v>
      </c>
      <c r="Z8" s="117" t="e">
        <f>Komponento_parinkimas</f>
        <v>#N/A</v>
      </c>
      <c r="AA8" s="117" t="e">
        <f>Komponento_parinkimas</f>
        <v>#N/A</v>
      </c>
      <c r="AB8" s="117" t="e">
        <f>Komponento_parinkimas</f>
        <v>#N/A</v>
      </c>
      <c r="AC8" s="117" t="e">
        <f>Komponento_parinkimas</f>
        <v>#N/A</v>
      </c>
      <c r="AD8" s="117" t="e">
        <f>Komponento_parinkimas</f>
        <v>#N/A</v>
      </c>
      <c r="AE8" s="117" t="e">
        <f>Komponento_parinkimas</f>
        <v>#N/A</v>
      </c>
      <c r="AF8" s="117" t="e">
        <f>Komponento_parinkimas</f>
        <v>#N/A</v>
      </c>
      <c r="AG8" s="117" t="e">
        <f>Komponento_parinkimas</f>
        <v>#N/A</v>
      </c>
      <c r="AH8" s="117" t="e">
        <f>Komponento_parinkimas</f>
        <v>#N/A</v>
      </c>
      <c r="AI8" s="117" t="e">
        <f>Komponento_parinkimas</f>
        <v>#N/A</v>
      </c>
      <c r="AJ8" s="117" t="e">
        <f>Komponento_parinkimas</f>
        <v>#N/A</v>
      </c>
      <c r="AK8" s="117" t="e">
        <f>Komponento_parinkimas</f>
        <v>#N/A</v>
      </c>
      <c r="AL8" s="117" t="e">
        <f>Komponento_parinkimas</f>
        <v>#N/A</v>
      </c>
      <c r="AM8" s="117" t="e">
        <f>Komponento_parinkimas</f>
        <v>#N/A</v>
      </c>
      <c r="AN8" s="117" t="e">
        <f>Komponento_parinkimas</f>
        <v>#N/A</v>
      </c>
      <c r="AO8" s="117" t="e">
        <f>Komponento_parinkimas</f>
        <v>#N/A</v>
      </c>
      <c r="AP8" s="117" t="e">
        <f>Komponento_parinkimas</f>
        <v>#N/A</v>
      </c>
      <c r="AQ8" s="117" t="e">
        <f>Komponento_parinkimas</f>
        <v>#N/A</v>
      </c>
      <c r="AR8" s="1"/>
      <c r="AS8" s="1"/>
    </row>
    <row r="9" spans="1:45">
      <c r="A9" s="114" t="s">
        <v>535</v>
      </c>
      <c r="B9" s="115" t="s">
        <v>349</v>
      </c>
      <c r="C9" s="23"/>
      <c r="D9" s="23" t="s">
        <v>70</v>
      </c>
      <c r="E9" s="185" t="s">
        <v>70</v>
      </c>
      <c r="F9" s="185">
        <v>0</v>
      </c>
      <c r="G9" s="185" t="s">
        <v>70</v>
      </c>
      <c r="H9" s="185">
        <v>0</v>
      </c>
      <c r="I9" s="185" t="s">
        <v>70</v>
      </c>
      <c r="J9" s="185">
        <v>0</v>
      </c>
      <c r="K9" s="185">
        <f t="shared" si="1"/>
        <v>0</v>
      </c>
      <c r="L9" s="23"/>
      <c r="M9" s="117" t="e">
        <f>Komponento_parinkimas</f>
        <v>#N/A</v>
      </c>
      <c r="N9" s="117" t="e">
        <f>Komponento_parinkimas</f>
        <v>#N/A</v>
      </c>
      <c r="O9" s="117" t="e">
        <f>Komponento_parinkimas</f>
        <v>#N/A</v>
      </c>
      <c r="P9" s="117" t="e">
        <f>Komponento_parinkimas</f>
        <v>#N/A</v>
      </c>
      <c r="Q9" s="117" t="e">
        <f>Komponento_parinkimas</f>
        <v>#N/A</v>
      </c>
      <c r="R9" s="117" t="e">
        <f>Komponento_parinkimas</f>
        <v>#N/A</v>
      </c>
      <c r="S9" s="117" t="e">
        <f>Komponento_parinkimas</f>
        <v>#N/A</v>
      </c>
      <c r="T9" s="117" t="e">
        <f>Komponento_parinkimas</f>
        <v>#N/A</v>
      </c>
      <c r="U9" s="117" t="e">
        <f>Komponento_parinkimas</f>
        <v>#N/A</v>
      </c>
      <c r="V9" s="117" t="e">
        <f>Komponento_parinkimas</f>
        <v>#N/A</v>
      </c>
      <c r="W9" s="117" t="e">
        <f>Komponento_parinkimas</f>
        <v>#N/A</v>
      </c>
      <c r="X9" s="117" t="e">
        <f>Komponento_parinkimas</f>
        <v>#N/A</v>
      </c>
      <c r="Y9" s="117" t="e">
        <f>Komponento_parinkimas</f>
        <v>#N/A</v>
      </c>
      <c r="Z9" s="117" t="e">
        <f>Komponento_parinkimas</f>
        <v>#N/A</v>
      </c>
      <c r="AA9" s="117" t="e">
        <f>Komponento_parinkimas</f>
        <v>#N/A</v>
      </c>
      <c r="AB9" s="117" t="e">
        <f>Komponento_parinkimas</f>
        <v>#N/A</v>
      </c>
      <c r="AC9" s="117" t="e">
        <f>Komponento_parinkimas</f>
        <v>#N/A</v>
      </c>
      <c r="AD9" s="117" t="e">
        <f>Komponento_parinkimas</f>
        <v>#N/A</v>
      </c>
      <c r="AE9" s="117" t="e">
        <f>Komponento_parinkimas</f>
        <v>#N/A</v>
      </c>
      <c r="AF9" s="117" t="e">
        <f>Komponento_parinkimas</f>
        <v>#N/A</v>
      </c>
      <c r="AG9" s="117" t="e">
        <f>Komponento_parinkimas</f>
        <v>#N/A</v>
      </c>
      <c r="AH9" s="117" t="e">
        <f>Komponento_parinkimas</f>
        <v>#N/A</v>
      </c>
      <c r="AI9" s="117" t="e">
        <f>Komponento_parinkimas</f>
        <v>#N/A</v>
      </c>
      <c r="AJ9" s="117" t="e">
        <f>Komponento_parinkimas</f>
        <v>#N/A</v>
      </c>
      <c r="AK9" s="117" t="e">
        <f>Komponento_parinkimas</f>
        <v>#N/A</v>
      </c>
      <c r="AL9" s="117" t="e">
        <f>Komponento_parinkimas</f>
        <v>#N/A</v>
      </c>
      <c r="AM9" s="117" t="e">
        <f>Komponento_parinkimas</f>
        <v>#N/A</v>
      </c>
      <c r="AN9" s="117" t="e">
        <f>Komponento_parinkimas</f>
        <v>#N/A</v>
      </c>
      <c r="AO9" s="117" t="e">
        <f>Komponento_parinkimas</f>
        <v>#N/A</v>
      </c>
      <c r="AP9" s="117" t="e">
        <f>Komponento_parinkimas</f>
        <v>#N/A</v>
      </c>
      <c r="AQ9" s="117" t="e">
        <f>Komponento_parinkimas</f>
        <v>#N/A</v>
      </c>
      <c r="AR9" s="1"/>
      <c r="AS9" s="1"/>
    </row>
    <row r="10" spans="1:45">
      <c r="A10" s="114" t="s">
        <v>535</v>
      </c>
      <c r="B10" s="115" t="s">
        <v>350</v>
      </c>
      <c r="C10" s="23"/>
      <c r="D10" s="23" t="s">
        <v>70</v>
      </c>
      <c r="E10" s="185" t="s">
        <v>70</v>
      </c>
      <c r="F10" s="185">
        <v>0</v>
      </c>
      <c r="G10" s="185" t="s">
        <v>70</v>
      </c>
      <c r="H10" s="185">
        <v>0</v>
      </c>
      <c r="I10" s="185" t="s">
        <v>70</v>
      </c>
      <c r="J10" s="185">
        <v>0</v>
      </c>
      <c r="K10" s="185">
        <f t="shared" si="1"/>
        <v>0</v>
      </c>
      <c r="L10" s="23"/>
      <c r="M10" s="117" t="e">
        <f>Komponento_parinkimas</f>
        <v>#N/A</v>
      </c>
      <c r="N10" s="117" t="e">
        <f>Komponento_parinkimas</f>
        <v>#N/A</v>
      </c>
      <c r="O10" s="117" t="e">
        <f>Komponento_parinkimas</f>
        <v>#N/A</v>
      </c>
      <c r="P10" s="117" t="e">
        <f>Komponento_parinkimas</f>
        <v>#N/A</v>
      </c>
      <c r="Q10" s="117" t="e">
        <f>Komponento_parinkimas</f>
        <v>#N/A</v>
      </c>
      <c r="R10" s="117" t="e">
        <f>Komponento_parinkimas</f>
        <v>#N/A</v>
      </c>
      <c r="S10" s="117" t="e">
        <f>Komponento_parinkimas</f>
        <v>#N/A</v>
      </c>
      <c r="T10" s="117" t="e">
        <f>Komponento_parinkimas</f>
        <v>#N/A</v>
      </c>
      <c r="U10" s="117" t="e">
        <f>Komponento_parinkimas</f>
        <v>#N/A</v>
      </c>
      <c r="V10" s="117" t="e">
        <f>Komponento_parinkimas</f>
        <v>#N/A</v>
      </c>
      <c r="W10" s="117" t="e">
        <f>Komponento_parinkimas</f>
        <v>#N/A</v>
      </c>
      <c r="X10" s="117" t="e">
        <f>Komponento_parinkimas</f>
        <v>#N/A</v>
      </c>
      <c r="Y10" s="117" t="e">
        <f>Komponento_parinkimas</f>
        <v>#N/A</v>
      </c>
      <c r="Z10" s="117" t="e">
        <f>Komponento_parinkimas</f>
        <v>#N/A</v>
      </c>
      <c r="AA10" s="117" t="e">
        <f>Komponento_parinkimas</f>
        <v>#N/A</v>
      </c>
      <c r="AB10" s="117" t="e">
        <f>Komponento_parinkimas</f>
        <v>#N/A</v>
      </c>
      <c r="AC10" s="117" t="e">
        <f>Komponento_parinkimas</f>
        <v>#N/A</v>
      </c>
      <c r="AD10" s="117" t="e">
        <f>Komponento_parinkimas</f>
        <v>#N/A</v>
      </c>
      <c r="AE10" s="117" t="e">
        <f>Komponento_parinkimas</f>
        <v>#N/A</v>
      </c>
      <c r="AF10" s="117" t="e">
        <f>Komponento_parinkimas</f>
        <v>#N/A</v>
      </c>
      <c r="AG10" s="117" t="e">
        <f>Komponento_parinkimas</f>
        <v>#N/A</v>
      </c>
      <c r="AH10" s="117" t="e">
        <f>Komponento_parinkimas</f>
        <v>#N/A</v>
      </c>
      <c r="AI10" s="117" t="e">
        <f>Komponento_parinkimas</f>
        <v>#N/A</v>
      </c>
      <c r="AJ10" s="117" t="e">
        <f>Komponento_parinkimas</f>
        <v>#N/A</v>
      </c>
      <c r="AK10" s="117" t="e">
        <f>Komponento_parinkimas</f>
        <v>#N/A</v>
      </c>
      <c r="AL10" s="117" t="e">
        <f>Komponento_parinkimas</f>
        <v>#N/A</v>
      </c>
      <c r="AM10" s="117" t="e">
        <f>Komponento_parinkimas</f>
        <v>#N/A</v>
      </c>
      <c r="AN10" s="117" t="e">
        <f>Komponento_parinkimas</f>
        <v>#N/A</v>
      </c>
      <c r="AO10" s="117" t="e">
        <f>Komponento_parinkimas</f>
        <v>#N/A</v>
      </c>
      <c r="AP10" s="117" t="e">
        <f>Komponento_parinkimas</f>
        <v>#N/A</v>
      </c>
      <c r="AQ10" s="117" t="e">
        <f>Komponento_parinkimas</f>
        <v>#N/A</v>
      </c>
      <c r="AR10" s="1"/>
      <c r="AS10" s="1"/>
    </row>
    <row r="11" spans="1:45">
      <c r="A11" s="114" t="s">
        <v>535</v>
      </c>
      <c r="B11" s="110" t="s">
        <v>53</v>
      </c>
      <c r="C11" s="112"/>
      <c r="D11" s="112"/>
      <c r="E11" s="191"/>
      <c r="F11" s="192"/>
      <c r="G11" s="192"/>
      <c r="H11" s="192"/>
      <c r="I11" s="192"/>
      <c r="J11" s="192"/>
      <c r="K11" s="192"/>
      <c r="L11" s="111"/>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
      <c r="AS11" s="1"/>
    </row>
    <row r="12" spans="1:45">
      <c r="A12" s="114" t="s">
        <v>535</v>
      </c>
      <c r="B12" s="115" t="s">
        <v>351</v>
      </c>
      <c r="C12" s="23"/>
      <c r="D12" s="23" t="s">
        <v>70</v>
      </c>
      <c r="E12" s="185" t="s">
        <v>70</v>
      </c>
      <c r="F12" s="185">
        <v>0</v>
      </c>
      <c r="G12" s="185" t="s">
        <v>70</v>
      </c>
      <c r="H12" s="185">
        <v>0</v>
      </c>
      <c r="I12" s="185" t="s">
        <v>70</v>
      </c>
      <c r="J12" s="185">
        <v>0</v>
      </c>
      <c r="K12" s="185">
        <f>PRODUCT(IF(E12&lt;&gt;"'-",F12,1),IF(G12&lt;&gt;"-",H12,1),IF(I12&lt;&gt;"-",J12,1))</f>
        <v>0</v>
      </c>
      <c r="L12" s="23"/>
      <c r="M12" s="117" t="e">
        <f>Komponento_parinkimas</f>
        <v>#N/A</v>
      </c>
      <c r="N12" s="117" t="e">
        <f>Komponento_parinkimas</f>
        <v>#N/A</v>
      </c>
      <c r="O12" s="117" t="e">
        <f>Komponento_parinkimas</f>
        <v>#N/A</v>
      </c>
      <c r="P12" s="117" t="e">
        <f>Komponento_parinkimas</f>
        <v>#N/A</v>
      </c>
      <c r="Q12" s="117" t="e">
        <f>Komponento_parinkimas</f>
        <v>#N/A</v>
      </c>
      <c r="R12" s="117" t="e">
        <f>Komponento_parinkimas</f>
        <v>#N/A</v>
      </c>
      <c r="S12" s="117" t="e">
        <f>Komponento_parinkimas</f>
        <v>#N/A</v>
      </c>
      <c r="T12" s="117" t="e">
        <f>Komponento_parinkimas</f>
        <v>#N/A</v>
      </c>
      <c r="U12" s="117" t="e">
        <f>Komponento_parinkimas</f>
        <v>#N/A</v>
      </c>
      <c r="V12" s="117" t="e">
        <f>Komponento_parinkimas</f>
        <v>#N/A</v>
      </c>
      <c r="W12" s="117" t="e">
        <f>Komponento_parinkimas</f>
        <v>#N/A</v>
      </c>
      <c r="X12" s="117" t="e">
        <f>Komponento_parinkimas</f>
        <v>#N/A</v>
      </c>
      <c r="Y12" s="117" t="e">
        <f>Komponento_parinkimas</f>
        <v>#N/A</v>
      </c>
      <c r="Z12" s="117" t="e">
        <f>Komponento_parinkimas</f>
        <v>#N/A</v>
      </c>
      <c r="AA12" s="117" t="e">
        <f>Komponento_parinkimas</f>
        <v>#N/A</v>
      </c>
      <c r="AB12" s="117" t="e">
        <f>Komponento_parinkimas</f>
        <v>#N/A</v>
      </c>
      <c r="AC12" s="117" t="e">
        <f>Komponento_parinkimas</f>
        <v>#N/A</v>
      </c>
      <c r="AD12" s="117" t="e">
        <f>Komponento_parinkimas</f>
        <v>#N/A</v>
      </c>
      <c r="AE12" s="117" t="e">
        <f>Komponento_parinkimas</f>
        <v>#N/A</v>
      </c>
      <c r="AF12" s="117" t="e">
        <f>Komponento_parinkimas</f>
        <v>#N/A</v>
      </c>
      <c r="AG12" s="117" t="e">
        <f>Komponento_parinkimas</f>
        <v>#N/A</v>
      </c>
      <c r="AH12" s="117" t="e">
        <f>Komponento_parinkimas</f>
        <v>#N/A</v>
      </c>
      <c r="AI12" s="117" t="e">
        <f>Komponento_parinkimas</f>
        <v>#N/A</v>
      </c>
      <c r="AJ12" s="117" t="e">
        <f>Komponento_parinkimas</f>
        <v>#N/A</v>
      </c>
      <c r="AK12" s="117" t="e">
        <f>Komponento_parinkimas</f>
        <v>#N/A</v>
      </c>
      <c r="AL12" s="117" t="e">
        <f>Komponento_parinkimas</f>
        <v>#N/A</v>
      </c>
      <c r="AM12" s="117" t="e">
        <f>Komponento_parinkimas</f>
        <v>#N/A</v>
      </c>
      <c r="AN12" s="117" t="e">
        <f>Komponento_parinkimas</f>
        <v>#N/A</v>
      </c>
      <c r="AO12" s="117" t="e">
        <f>Komponento_parinkimas</f>
        <v>#N/A</v>
      </c>
      <c r="AP12" s="117" t="e">
        <f>Komponento_parinkimas</f>
        <v>#N/A</v>
      </c>
      <c r="AQ12" s="117" t="e">
        <f>Komponento_parinkimas</f>
        <v>#N/A</v>
      </c>
      <c r="AR12" s="1"/>
      <c r="AS12" s="1"/>
    </row>
    <row r="13" spans="1:45">
      <c r="A13" s="114" t="s">
        <v>535</v>
      </c>
      <c r="B13" s="115" t="s">
        <v>352</v>
      </c>
      <c r="C13" s="23"/>
      <c r="D13" s="23" t="s">
        <v>70</v>
      </c>
      <c r="E13" s="185" t="s">
        <v>70</v>
      </c>
      <c r="F13" s="185">
        <v>0</v>
      </c>
      <c r="G13" s="185" t="s">
        <v>70</v>
      </c>
      <c r="H13" s="185">
        <v>0</v>
      </c>
      <c r="I13" s="185" t="s">
        <v>70</v>
      </c>
      <c r="J13" s="185">
        <v>0</v>
      </c>
      <c r="K13" s="185">
        <f>PRODUCT(IF(E13&lt;&gt;"'-",F13,1),IF(G13&lt;&gt;"-",H13,1),IF(I13&lt;&gt;"-",J13,1))</f>
        <v>0</v>
      </c>
      <c r="L13" s="23"/>
      <c r="M13" s="117" t="e">
        <f>Komponento_parinkimas</f>
        <v>#N/A</v>
      </c>
      <c r="N13" s="117" t="e">
        <f>Komponento_parinkimas</f>
        <v>#N/A</v>
      </c>
      <c r="O13" s="117" t="e">
        <f>Komponento_parinkimas</f>
        <v>#N/A</v>
      </c>
      <c r="P13" s="117" t="e">
        <f>Komponento_parinkimas</f>
        <v>#N/A</v>
      </c>
      <c r="Q13" s="117" t="e">
        <f>Komponento_parinkimas</f>
        <v>#N/A</v>
      </c>
      <c r="R13" s="117" t="e">
        <f>Komponento_parinkimas</f>
        <v>#N/A</v>
      </c>
      <c r="S13" s="117" t="e">
        <f>Komponento_parinkimas</f>
        <v>#N/A</v>
      </c>
      <c r="T13" s="117" t="e">
        <f>Komponento_parinkimas</f>
        <v>#N/A</v>
      </c>
      <c r="U13" s="117" t="e">
        <f>Komponento_parinkimas</f>
        <v>#N/A</v>
      </c>
      <c r="V13" s="117" t="e">
        <f>Komponento_parinkimas</f>
        <v>#N/A</v>
      </c>
      <c r="W13" s="117" t="e">
        <f>Komponento_parinkimas</f>
        <v>#N/A</v>
      </c>
      <c r="X13" s="117" t="e">
        <f>Komponento_parinkimas</f>
        <v>#N/A</v>
      </c>
      <c r="Y13" s="117" t="e">
        <f>Komponento_parinkimas</f>
        <v>#N/A</v>
      </c>
      <c r="Z13" s="117" t="e">
        <f>Komponento_parinkimas</f>
        <v>#N/A</v>
      </c>
      <c r="AA13" s="117" t="e">
        <f>Komponento_parinkimas</f>
        <v>#N/A</v>
      </c>
      <c r="AB13" s="117" t="e">
        <f>Komponento_parinkimas</f>
        <v>#N/A</v>
      </c>
      <c r="AC13" s="117" t="e">
        <f>Komponento_parinkimas</f>
        <v>#N/A</v>
      </c>
      <c r="AD13" s="117" t="e">
        <f>Komponento_parinkimas</f>
        <v>#N/A</v>
      </c>
      <c r="AE13" s="117" t="e">
        <f>Komponento_parinkimas</f>
        <v>#N/A</v>
      </c>
      <c r="AF13" s="117" t="e">
        <f>Komponento_parinkimas</f>
        <v>#N/A</v>
      </c>
      <c r="AG13" s="117" t="e">
        <f>Komponento_parinkimas</f>
        <v>#N/A</v>
      </c>
      <c r="AH13" s="117" t="e">
        <f>Komponento_parinkimas</f>
        <v>#N/A</v>
      </c>
      <c r="AI13" s="117" t="e">
        <f>Komponento_parinkimas</f>
        <v>#N/A</v>
      </c>
      <c r="AJ13" s="117" t="e">
        <f>Komponento_parinkimas</f>
        <v>#N/A</v>
      </c>
      <c r="AK13" s="117" t="e">
        <f>Komponento_parinkimas</f>
        <v>#N/A</v>
      </c>
      <c r="AL13" s="117" t="e">
        <f>Komponento_parinkimas</f>
        <v>#N/A</v>
      </c>
      <c r="AM13" s="117" t="e">
        <f>Komponento_parinkimas</f>
        <v>#N/A</v>
      </c>
      <c r="AN13" s="117" t="e">
        <f>Komponento_parinkimas</f>
        <v>#N/A</v>
      </c>
      <c r="AO13" s="117" t="e">
        <f>Komponento_parinkimas</f>
        <v>#N/A</v>
      </c>
      <c r="AP13" s="117" t="e">
        <f>Komponento_parinkimas</f>
        <v>#N/A</v>
      </c>
      <c r="AQ13" s="117" t="e">
        <f>Komponento_parinkimas</f>
        <v>#N/A</v>
      </c>
      <c r="AR13" s="1"/>
      <c r="AS13" s="1"/>
    </row>
    <row r="14" spans="1:45">
      <c r="A14" s="114" t="s">
        <v>535</v>
      </c>
      <c r="B14" s="115" t="s">
        <v>353</v>
      </c>
      <c r="C14" s="23"/>
      <c r="D14" s="23" t="s">
        <v>70</v>
      </c>
      <c r="E14" s="185" t="s">
        <v>70</v>
      </c>
      <c r="F14" s="185">
        <v>0</v>
      </c>
      <c r="G14" s="185" t="s">
        <v>70</v>
      </c>
      <c r="H14" s="185">
        <v>0</v>
      </c>
      <c r="I14" s="185" t="s">
        <v>70</v>
      </c>
      <c r="J14" s="185">
        <v>0</v>
      </c>
      <c r="K14" s="185">
        <f>PRODUCT(IF(E14&lt;&gt;"'-",F14,1),IF(G14&lt;&gt;"-",H14,1),IF(I14&lt;&gt;"-",J14,1))</f>
        <v>0</v>
      </c>
      <c r="L14" s="23"/>
      <c r="M14" s="117" t="e">
        <f>Komponento_parinkimas</f>
        <v>#N/A</v>
      </c>
      <c r="N14" s="117" t="e">
        <f>Komponento_parinkimas</f>
        <v>#N/A</v>
      </c>
      <c r="O14" s="117" t="e">
        <f>Komponento_parinkimas</f>
        <v>#N/A</v>
      </c>
      <c r="P14" s="117" t="e">
        <f>Komponento_parinkimas</f>
        <v>#N/A</v>
      </c>
      <c r="Q14" s="117" t="e">
        <f>Komponento_parinkimas</f>
        <v>#N/A</v>
      </c>
      <c r="R14" s="117" t="e">
        <f>Komponento_parinkimas</f>
        <v>#N/A</v>
      </c>
      <c r="S14" s="117" t="e">
        <f>Komponento_parinkimas</f>
        <v>#N/A</v>
      </c>
      <c r="T14" s="117" t="e">
        <f>Komponento_parinkimas</f>
        <v>#N/A</v>
      </c>
      <c r="U14" s="117" t="e">
        <f>Komponento_parinkimas</f>
        <v>#N/A</v>
      </c>
      <c r="V14" s="117" t="e">
        <f>Komponento_parinkimas</f>
        <v>#N/A</v>
      </c>
      <c r="W14" s="117" t="e">
        <f>Komponento_parinkimas</f>
        <v>#N/A</v>
      </c>
      <c r="X14" s="117" t="e">
        <f>Komponento_parinkimas</f>
        <v>#N/A</v>
      </c>
      <c r="Y14" s="117" t="e">
        <f>Komponento_parinkimas</f>
        <v>#N/A</v>
      </c>
      <c r="Z14" s="117" t="e">
        <f>Komponento_parinkimas</f>
        <v>#N/A</v>
      </c>
      <c r="AA14" s="117" t="e">
        <f>Komponento_parinkimas</f>
        <v>#N/A</v>
      </c>
      <c r="AB14" s="117" t="e">
        <f>Komponento_parinkimas</f>
        <v>#N/A</v>
      </c>
      <c r="AC14" s="117" t="e">
        <f>Komponento_parinkimas</f>
        <v>#N/A</v>
      </c>
      <c r="AD14" s="117" t="e">
        <f>Komponento_parinkimas</f>
        <v>#N/A</v>
      </c>
      <c r="AE14" s="117" t="e">
        <f>Komponento_parinkimas</f>
        <v>#N/A</v>
      </c>
      <c r="AF14" s="117" t="e">
        <f>Komponento_parinkimas</f>
        <v>#N/A</v>
      </c>
      <c r="AG14" s="117" t="e">
        <f>Komponento_parinkimas</f>
        <v>#N/A</v>
      </c>
      <c r="AH14" s="117" t="e">
        <f>Komponento_parinkimas</f>
        <v>#N/A</v>
      </c>
      <c r="AI14" s="117" t="e">
        <f>Komponento_parinkimas</f>
        <v>#N/A</v>
      </c>
      <c r="AJ14" s="117" t="e">
        <f>Komponento_parinkimas</f>
        <v>#N/A</v>
      </c>
      <c r="AK14" s="117" t="e">
        <f>Komponento_parinkimas</f>
        <v>#N/A</v>
      </c>
      <c r="AL14" s="117" t="e">
        <f>Komponento_parinkimas</f>
        <v>#N/A</v>
      </c>
      <c r="AM14" s="117" t="e">
        <f>Komponento_parinkimas</f>
        <v>#N/A</v>
      </c>
      <c r="AN14" s="117" t="e">
        <f>Komponento_parinkimas</f>
        <v>#N/A</v>
      </c>
      <c r="AO14" s="117" t="e">
        <f>Komponento_parinkimas</f>
        <v>#N/A</v>
      </c>
      <c r="AP14" s="117" t="e">
        <f>Komponento_parinkimas</f>
        <v>#N/A</v>
      </c>
      <c r="AQ14" s="117" t="e">
        <f>Komponento_parinkimas</f>
        <v>#N/A</v>
      </c>
      <c r="AR14" s="1"/>
      <c r="AS14" s="1"/>
    </row>
    <row r="15" spans="1:45">
      <c r="A15" s="114" t="s">
        <v>492</v>
      </c>
      <c r="B15" s="120" t="s">
        <v>50</v>
      </c>
      <c r="C15" s="112"/>
      <c r="D15" s="112"/>
      <c r="E15" s="191"/>
      <c r="F15" s="192"/>
      <c r="G15" s="192"/>
      <c r="H15" s="192"/>
      <c r="I15" s="192"/>
      <c r="J15" s="192"/>
      <c r="K15" s="192"/>
      <c r="L15" s="111"/>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
      <c r="AS15" s="1"/>
    </row>
    <row r="16" spans="1:45">
      <c r="A16" s="114" t="s">
        <v>492</v>
      </c>
      <c r="B16" s="115" t="s">
        <v>51</v>
      </c>
      <c r="C16" s="23"/>
      <c r="D16" s="23" t="s">
        <v>70</v>
      </c>
      <c r="E16" s="185" t="s">
        <v>70</v>
      </c>
      <c r="F16" s="185">
        <v>0</v>
      </c>
      <c r="G16" s="185" t="s">
        <v>70</v>
      </c>
      <c r="H16" s="185">
        <v>0</v>
      </c>
      <c r="I16" s="185" t="s">
        <v>70</v>
      </c>
      <c r="J16" s="185">
        <v>0</v>
      </c>
      <c r="K16" s="185">
        <f t="shared" ref="K16:K22" si="2">PRODUCT(IF(E16&lt;&gt;"'-",F16,1),IF(G16&lt;&gt;"-",H16,1),IF(I16&lt;&gt;"-",J16,1))</f>
        <v>0</v>
      </c>
      <c r="L16" s="23"/>
      <c r="M16" s="117" t="e">
        <f>Komponento_parinkimas</f>
        <v>#N/A</v>
      </c>
      <c r="N16" s="117" t="e">
        <f>Komponento_parinkimas</f>
        <v>#N/A</v>
      </c>
      <c r="O16" s="117" t="e">
        <f>Komponento_parinkimas</f>
        <v>#N/A</v>
      </c>
      <c r="P16" s="117" t="e">
        <f>Komponento_parinkimas</f>
        <v>#N/A</v>
      </c>
      <c r="Q16" s="117" t="e">
        <f>Komponento_parinkimas</f>
        <v>#N/A</v>
      </c>
      <c r="R16" s="117" t="e">
        <f>Komponento_parinkimas</f>
        <v>#N/A</v>
      </c>
      <c r="S16" s="117" t="e">
        <f>Komponento_parinkimas</f>
        <v>#N/A</v>
      </c>
      <c r="T16" s="117" t="e">
        <f>Komponento_parinkimas</f>
        <v>#N/A</v>
      </c>
      <c r="U16" s="117" t="e">
        <f>Komponento_parinkimas</f>
        <v>#N/A</v>
      </c>
      <c r="V16" s="117" t="e">
        <f>Komponento_parinkimas</f>
        <v>#N/A</v>
      </c>
      <c r="W16" s="117" t="e">
        <f>Komponento_parinkimas</f>
        <v>#N/A</v>
      </c>
      <c r="X16" s="117" t="e">
        <f>Komponento_parinkimas</f>
        <v>#N/A</v>
      </c>
      <c r="Y16" s="117" t="e">
        <f>Komponento_parinkimas</f>
        <v>#N/A</v>
      </c>
      <c r="Z16" s="117" t="e">
        <f>Komponento_parinkimas</f>
        <v>#N/A</v>
      </c>
      <c r="AA16" s="117" t="e">
        <f>Komponento_parinkimas</f>
        <v>#N/A</v>
      </c>
      <c r="AB16" s="117" t="e">
        <f>Komponento_parinkimas</f>
        <v>#N/A</v>
      </c>
      <c r="AC16" s="117" t="e">
        <f>Komponento_parinkimas</f>
        <v>#N/A</v>
      </c>
      <c r="AD16" s="117" t="e">
        <f>Komponento_parinkimas</f>
        <v>#N/A</v>
      </c>
      <c r="AE16" s="117" t="e">
        <f>Komponento_parinkimas</f>
        <v>#N/A</v>
      </c>
      <c r="AF16" s="117" t="e">
        <f>Komponento_parinkimas</f>
        <v>#N/A</v>
      </c>
      <c r="AG16" s="117" t="e">
        <f>Komponento_parinkimas</f>
        <v>#N/A</v>
      </c>
      <c r="AH16" s="117" t="e">
        <f>Komponento_parinkimas</f>
        <v>#N/A</v>
      </c>
      <c r="AI16" s="117" t="e">
        <f>Komponento_parinkimas</f>
        <v>#N/A</v>
      </c>
      <c r="AJ16" s="117" t="e">
        <f>Komponento_parinkimas</f>
        <v>#N/A</v>
      </c>
      <c r="AK16" s="117" t="e">
        <f>Komponento_parinkimas</f>
        <v>#N/A</v>
      </c>
      <c r="AL16" s="117" t="e">
        <f>Komponento_parinkimas</f>
        <v>#N/A</v>
      </c>
      <c r="AM16" s="117" t="e">
        <f>Komponento_parinkimas</f>
        <v>#N/A</v>
      </c>
      <c r="AN16" s="117" t="e">
        <f>Komponento_parinkimas</f>
        <v>#N/A</v>
      </c>
      <c r="AO16" s="117" t="e">
        <f>Komponento_parinkimas</f>
        <v>#N/A</v>
      </c>
      <c r="AP16" s="117" t="e">
        <f>Komponento_parinkimas</f>
        <v>#N/A</v>
      </c>
      <c r="AQ16" s="117" t="e">
        <f>Komponento_parinkimas</f>
        <v>#N/A</v>
      </c>
      <c r="AR16" s="1"/>
      <c r="AS16" s="1"/>
    </row>
    <row r="17" spans="1:45">
      <c r="A17" s="114" t="s">
        <v>492</v>
      </c>
      <c r="B17" s="115" t="s">
        <v>52</v>
      </c>
      <c r="C17" s="23"/>
      <c r="D17" s="23" t="s">
        <v>70</v>
      </c>
      <c r="E17" s="185" t="s">
        <v>70</v>
      </c>
      <c r="F17" s="185">
        <v>0</v>
      </c>
      <c r="G17" s="185" t="s">
        <v>70</v>
      </c>
      <c r="H17" s="185">
        <v>0</v>
      </c>
      <c r="I17" s="185" t="s">
        <v>70</v>
      </c>
      <c r="J17" s="185">
        <v>0</v>
      </c>
      <c r="K17" s="185">
        <f t="shared" si="2"/>
        <v>0</v>
      </c>
      <c r="L17" s="23"/>
      <c r="M17" s="117" t="e">
        <f>Komponento_parinkimas</f>
        <v>#N/A</v>
      </c>
      <c r="N17" s="117" t="e">
        <f>Komponento_parinkimas</f>
        <v>#N/A</v>
      </c>
      <c r="O17" s="117" t="e">
        <f>Komponento_parinkimas</f>
        <v>#N/A</v>
      </c>
      <c r="P17" s="117" t="e">
        <f>Komponento_parinkimas</f>
        <v>#N/A</v>
      </c>
      <c r="Q17" s="117" t="e">
        <f>Komponento_parinkimas</f>
        <v>#N/A</v>
      </c>
      <c r="R17" s="117" t="e">
        <f>Komponento_parinkimas</f>
        <v>#N/A</v>
      </c>
      <c r="S17" s="117" t="e">
        <f>Komponento_parinkimas</f>
        <v>#N/A</v>
      </c>
      <c r="T17" s="117" t="e">
        <f>Komponento_parinkimas</f>
        <v>#N/A</v>
      </c>
      <c r="U17" s="117" t="e">
        <f>Komponento_parinkimas</f>
        <v>#N/A</v>
      </c>
      <c r="V17" s="117" t="e">
        <f>Komponento_parinkimas</f>
        <v>#N/A</v>
      </c>
      <c r="W17" s="117" t="e">
        <f>Komponento_parinkimas</f>
        <v>#N/A</v>
      </c>
      <c r="X17" s="117" t="e">
        <f>Komponento_parinkimas</f>
        <v>#N/A</v>
      </c>
      <c r="Y17" s="117" t="e">
        <f>Komponento_parinkimas</f>
        <v>#N/A</v>
      </c>
      <c r="Z17" s="117" t="e">
        <f>Komponento_parinkimas</f>
        <v>#N/A</v>
      </c>
      <c r="AA17" s="117" t="e">
        <f>Komponento_parinkimas</f>
        <v>#N/A</v>
      </c>
      <c r="AB17" s="117" t="e">
        <f>Komponento_parinkimas</f>
        <v>#N/A</v>
      </c>
      <c r="AC17" s="117" t="e">
        <f>Komponento_parinkimas</f>
        <v>#N/A</v>
      </c>
      <c r="AD17" s="117" t="e">
        <f>Komponento_parinkimas</f>
        <v>#N/A</v>
      </c>
      <c r="AE17" s="117" t="e">
        <f>Komponento_parinkimas</f>
        <v>#N/A</v>
      </c>
      <c r="AF17" s="117" t="e">
        <f>Komponento_parinkimas</f>
        <v>#N/A</v>
      </c>
      <c r="AG17" s="117" t="e">
        <f>Komponento_parinkimas</f>
        <v>#N/A</v>
      </c>
      <c r="AH17" s="117" t="e">
        <f>Komponento_parinkimas</f>
        <v>#N/A</v>
      </c>
      <c r="AI17" s="117" t="e">
        <f>Komponento_parinkimas</f>
        <v>#N/A</v>
      </c>
      <c r="AJ17" s="117" t="e">
        <f>Komponento_parinkimas</f>
        <v>#N/A</v>
      </c>
      <c r="AK17" s="117" t="e">
        <f>Komponento_parinkimas</f>
        <v>#N/A</v>
      </c>
      <c r="AL17" s="117" t="e">
        <f>Komponento_parinkimas</f>
        <v>#N/A</v>
      </c>
      <c r="AM17" s="117" t="e">
        <f>Komponento_parinkimas</f>
        <v>#N/A</v>
      </c>
      <c r="AN17" s="117" t="e">
        <f>Komponento_parinkimas</f>
        <v>#N/A</v>
      </c>
      <c r="AO17" s="117" t="e">
        <f>Komponento_parinkimas</f>
        <v>#N/A</v>
      </c>
      <c r="AP17" s="117" t="e">
        <f>Komponento_parinkimas</f>
        <v>#N/A</v>
      </c>
      <c r="AQ17" s="117" t="e">
        <f>Komponento_parinkimas</f>
        <v>#N/A</v>
      </c>
      <c r="AR17" s="1"/>
      <c r="AS17" s="1"/>
    </row>
    <row r="18" spans="1:45">
      <c r="A18" s="114" t="s">
        <v>492</v>
      </c>
      <c r="B18" s="115" t="s">
        <v>346</v>
      </c>
      <c r="C18" s="23"/>
      <c r="D18" s="23" t="s">
        <v>70</v>
      </c>
      <c r="E18" s="185" t="s">
        <v>70</v>
      </c>
      <c r="F18" s="185">
        <v>0</v>
      </c>
      <c r="G18" s="185" t="s">
        <v>70</v>
      </c>
      <c r="H18" s="185">
        <v>0</v>
      </c>
      <c r="I18" s="185" t="s">
        <v>70</v>
      </c>
      <c r="J18" s="185">
        <v>0</v>
      </c>
      <c r="K18" s="185">
        <f t="shared" si="2"/>
        <v>0</v>
      </c>
      <c r="L18" s="23"/>
      <c r="M18" s="117" t="e">
        <f>Komponento_parinkimas</f>
        <v>#N/A</v>
      </c>
      <c r="N18" s="117" t="e">
        <f>Komponento_parinkimas</f>
        <v>#N/A</v>
      </c>
      <c r="O18" s="117" t="e">
        <f>Komponento_parinkimas</f>
        <v>#N/A</v>
      </c>
      <c r="P18" s="117" t="e">
        <f>Komponento_parinkimas</f>
        <v>#N/A</v>
      </c>
      <c r="Q18" s="117" t="e">
        <f>Komponento_parinkimas</f>
        <v>#N/A</v>
      </c>
      <c r="R18" s="117" t="e">
        <f>Komponento_parinkimas</f>
        <v>#N/A</v>
      </c>
      <c r="S18" s="117" t="e">
        <f>Komponento_parinkimas</f>
        <v>#N/A</v>
      </c>
      <c r="T18" s="117" t="e">
        <f>Komponento_parinkimas</f>
        <v>#N/A</v>
      </c>
      <c r="U18" s="117" t="e">
        <f>Komponento_parinkimas</f>
        <v>#N/A</v>
      </c>
      <c r="V18" s="117" t="e">
        <f>Komponento_parinkimas</f>
        <v>#N/A</v>
      </c>
      <c r="W18" s="117" t="e">
        <f>Komponento_parinkimas</f>
        <v>#N/A</v>
      </c>
      <c r="X18" s="117" t="e">
        <f>Komponento_parinkimas</f>
        <v>#N/A</v>
      </c>
      <c r="Y18" s="117" t="e">
        <f>Komponento_parinkimas</f>
        <v>#N/A</v>
      </c>
      <c r="Z18" s="117" t="e">
        <f>Komponento_parinkimas</f>
        <v>#N/A</v>
      </c>
      <c r="AA18" s="117" t="e">
        <f>Komponento_parinkimas</f>
        <v>#N/A</v>
      </c>
      <c r="AB18" s="117" t="e">
        <f>Komponento_parinkimas</f>
        <v>#N/A</v>
      </c>
      <c r="AC18" s="117" t="e">
        <f>Komponento_parinkimas</f>
        <v>#N/A</v>
      </c>
      <c r="AD18" s="117" t="e">
        <f>Komponento_parinkimas</f>
        <v>#N/A</v>
      </c>
      <c r="AE18" s="117" t="e">
        <f>Komponento_parinkimas</f>
        <v>#N/A</v>
      </c>
      <c r="AF18" s="117" t="e">
        <f>Komponento_parinkimas</f>
        <v>#N/A</v>
      </c>
      <c r="AG18" s="117" t="e">
        <f>Komponento_parinkimas</f>
        <v>#N/A</v>
      </c>
      <c r="AH18" s="117" t="e">
        <f>Komponento_parinkimas</f>
        <v>#N/A</v>
      </c>
      <c r="AI18" s="117" t="e">
        <f>Komponento_parinkimas</f>
        <v>#N/A</v>
      </c>
      <c r="AJ18" s="117" t="e">
        <f>Komponento_parinkimas</f>
        <v>#N/A</v>
      </c>
      <c r="AK18" s="117" t="e">
        <f>Komponento_parinkimas</f>
        <v>#N/A</v>
      </c>
      <c r="AL18" s="117" t="e">
        <f>Komponento_parinkimas</f>
        <v>#N/A</v>
      </c>
      <c r="AM18" s="117" t="e">
        <f>Komponento_parinkimas</f>
        <v>#N/A</v>
      </c>
      <c r="AN18" s="117" t="e">
        <f>Komponento_parinkimas</f>
        <v>#N/A</v>
      </c>
      <c r="AO18" s="117" t="e">
        <f>Komponento_parinkimas</f>
        <v>#N/A</v>
      </c>
      <c r="AP18" s="117" t="e">
        <f>Komponento_parinkimas</f>
        <v>#N/A</v>
      </c>
      <c r="AQ18" s="117" t="e">
        <f>Komponento_parinkimas</f>
        <v>#N/A</v>
      </c>
      <c r="AR18" s="1"/>
      <c r="AS18" s="1"/>
    </row>
    <row r="19" spans="1:45">
      <c r="A19" s="114" t="s">
        <v>492</v>
      </c>
      <c r="B19" s="115" t="s">
        <v>347</v>
      </c>
      <c r="C19" s="23"/>
      <c r="D19" s="23" t="s">
        <v>70</v>
      </c>
      <c r="E19" s="185" t="s">
        <v>70</v>
      </c>
      <c r="F19" s="185">
        <v>0</v>
      </c>
      <c r="G19" s="185" t="s">
        <v>70</v>
      </c>
      <c r="H19" s="185">
        <v>0</v>
      </c>
      <c r="I19" s="185" t="s">
        <v>70</v>
      </c>
      <c r="J19" s="185">
        <v>0</v>
      </c>
      <c r="K19" s="185">
        <f t="shared" si="2"/>
        <v>0</v>
      </c>
      <c r="L19" s="23"/>
      <c r="M19" s="117" t="e">
        <f>Komponento_parinkimas</f>
        <v>#N/A</v>
      </c>
      <c r="N19" s="117" t="e">
        <f>Komponento_parinkimas</f>
        <v>#N/A</v>
      </c>
      <c r="O19" s="117" t="e">
        <f>Komponento_parinkimas</f>
        <v>#N/A</v>
      </c>
      <c r="P19" s="117" t="e">
        <f>Komponento_parinkimas</f>
        <v>#N/A</v>
      </c>
      <c r="Q19" s="117" t="e">
        <f>Komponento_parinkimas</f>
        <v>#N/A</v>
      </c>
      <c r="R19" s="117" t="e">
        <f>Komponento_parinkimas</f>
        <v>#N/A</v>
      </c>
      <c r="S19" s="117" t="e">
        <f>Komponento_parinkimas</f>
        <v>#N/A</v>
      </c>
      <c r="T19" s="117" t="e">
        <f>Komponento_parinkimas</f>
        <v>#N/A</v>
      </c>
      <c r="U19" s="117" t="e">
        <f>Komponento_parinkimas</f>
        <v>#N/A</v>
      </c>
      <c r="V19" s="117" t="e">
        <f>Komponento_parinkimas</f>
        <v>#N/A</v>
      </c>
      <c r="W19" s="117" t="e">
        <f>Komponento_parinkimas</f>
        <v>#N/A</v>
      </c>
      <c r="X19" s="117" t="e">
        <f>Komponento_parinkimas</f>
        <v>#N/A</v>
      </c>
      <c r="Y19" s="117" t="e">
        <f>Komponento_parinkimas</f>
        <v>#N/A</v>
      </c>
      <c r="Z19" s="117" t="e">
        <f>Komponento_parinkimas</f>
        <v>#N/A</v>
      </c>
      <c r="AA19" s="117" t="e">
        <f>Komponento_parinkimas</f>
        <v>#N/A</v>
      </c>
      <c r="AB19" s="117" t="e">
        <f>Komponento_parinkimas</f>
        <v>#N/A</v>
      </c>
      <c r="AC19" s="117" t="e">
        <f>Komponento_parinkimas</f>
        <v>#N/A</v>
      </c>
      <c r="AD19" s="117" t="e">
        <f>Komponento_parinkimas</f>
        <v>#N/A</v>
      </c>
      <c r="AE19" s="117" t="e">
        <f>Komponento_parinkimas</f>
        <v>#N/A</v>
      </c>
      <c r="AF19" s="117" t="e">
        <f>Komponento_parinkimas</f>
        <v>#N/A</v>
      </c>
      <c r="AG19" s="117" t="e">
        <f>Komponento_parinkimas</f>
        <v>#N/A</v>
      </c>
      <c r="AH19" s="117" t="e">
        <f>Komponento_parinkimas</f>
        <v>#N/A</v>
      </c>
      <c r="AI19" s="117" t="e">
        <f>Komponento_parinkimas</f>
        <v>#N/A</v>
      </c>
      <c r="AJ19" s="117" t="e">
        <f>Komponento_parinkimas</f>
        <v>#N/A</v>
      </c>
      <c r="AK19" s="117" t="e">
        <f>Komponento_parinkimas</f>
        <v>#N/A</v>
      </c>
      <c r="AL19" s="117" t="e">
        <f>Komponento_parinkimas</f>
        <v>#N/A</v>
      </c>
      <c r="AM19" s="117" t="e">
        <f>Komponento_parinkimas</f>
        <v>#N/A</v>
      </c>
      <c r="AN19" s="117" t="e">
        <f>Komponento_parinkimas</f>
        <v>#N/A</v>
      </c>
      <c r="AO19" s="117" t="e">
        <f>Komponento_parinkimas</f>
        <v>#N/A</v>
      </c>
      <c r="AP19" s="117" t="e">
        <f>Komponento_parinkimas</f>
        <v>#N/A</v>
      </c>
      <c r="AQ19" s="117" t="e">
        <f>Komponento_parinkimas</f>
        <v>#N/A</v>
      </c>
      <c r="AR19" s="1"/>
      <c r="AS19" s="1"/>
    </row>
    <row r="20" spans="1:45">
      <c r="A20" s="114" t="s">
        <v>492</v>
      </c>
      <c r="B20" s="115" t="s">
        <v>348</v>
      </c>
      <c r="C20" s="23"/>
      <c r="D20" s="23" t="s">
        <v>70</v>
      </c>
      <c r="E20" s="185" t="s">
        <v>70</v>
      </c>
      <c r="F20" s="185">
        <v>0</v>
      </c>
      <c r="G20" s="185" t="s">
        <v>70</v>
      </c>
      <c r="H20" s="185">
        <v>0</v>
      </c>
      <c r="I20" s="185" t="s">
        <v>70</v>
      </c>
      <c r="J20" s="185">
        <v>0</v>
      </c>
      <c r="K20" s="185">
        <f t="shared" si="2"/>
        <v>0</v>
      </c>
      <c r="L20" s="23"/>
      <c r="M20" s="117" t="e">
        <f>Komponento_parinkimas</f>
        <v>#N/A</v>
      </c>
      <c r="N20" s="117" t="e">
        <f>Komponento_parinkimas</f>
        <v>#N/A</v>
      </c>
      <c r="O20" s="117" t="e">
        <f>Komponento_parinkimas</f>
        <v>#N/A</v>
      </c>
      <c r="P20" s="117" t="e">
        <f>Komponento_parinkimas</f>
        <v>#N/A</v>
      </c>
      <c r="Q20" s="117" t="e">
        <f>Komponento_parinkimas</f>
        <v>#N/A</v>
      </c>
      <c r="R20" s="117" t="e">
        <f>Komponento_parinkimas</f>
        <v>#N/A</v>
      </c>
      <c r="S20" s="117" t="e">
        <f>Komponento_parinkimas</f>
        <v>#N/A</v>
      </c>
      <c r="T20" s="117" t="e">
        <f>Komponento_parinkimas</f>
        <v>#N/A</v>
      </c>
      <c r="U20" s="117" t="e">
        <f>Komponento_parinkimas</f>
        <v>#N/A</v>
      </c>
      <c r="V20" s="117" t="e">
        <f>Komponento_parinkimas</f>
        <v>#N/A</v>
      </c>
      <c r="W20" s="117" t="e">
        <f>Komponento_parinkimas</f>
        <v>#N/A</v>
      </c>
      <c r="X20" s="117" t="e">
        <f>Komponento_parinkimas</f>
        <v>#N/A</v>
      </c>
      <c r="Y20" s="117" t="e">
        <f>Komponento_parinkimas</f>
        <v>#N/A</v>
      </c>
      <c r="Z20" s="117" t="e">
        <f>Komponento_parinkimas</f>
        <v>#N/A</v>
      </c>
      <c r="AA20" s="117" t="e">
        <f>Komponento_parinkimas</f>
        <v>#N/A</v>
      </c>
      <c r="AB20" s="117" t="e">
        <f>Komponento_parinkimas</f>
        <v>#N/A</v>
      </c>
      <c r="AC20" s="117" t="e">
        <f>Komponento_parinkimas</f>
        <v>#N/A</v>
      </c>
      <c r="AD20" s="117" t="e">
        <f>Komponento_parinkimas</f>
        <v>#N/A</v>
      </c>
      <c r="AE20" s="117" t="e">
        <f>Komponento_parinkimas</f>
        <v>#N/A</v>
      </c>
      <c r="AF20" s="117" t="e">
        <f>Komponento_parinkimas</f>
        <v>#N/A</v>
      </c>
      <c r="AG20" s="117" t="e">
        <f>Komponento_parinkimas</f>
        <v>#N/A</v>
      </c>
      <c r="AH20" s="117" t="e">
        <f>Komponento_parinkimas</f>
        <v>#N/A</v>
      </c>
      <c r="AI20" s="117" t="e">
        <f>Komponento_parinkimas</f>
        <v>#N/A</v>
      </c>
      <c r="AJ20" s="117" t="e">
        <f>Komponento_parinkimas</f>
        <v>#N/A</v>
      </c>
      <c r="AK20" s="117" t="e">
        <f>Komponento_parinkimas</f>
        <v>#N/A</v>
      </c>
      <c r="AL20" s="117" t="e">
        <f>Komponento_parinkimas</f>
        <v>#N/A</v>
      </c>
      <c r="AM20" s="117" t="e">
        <f>Komponento_parinkimas</f>
        <v>#N/A</v>
      </c>
      <c r="AN20" s="117" t="e">
        <f>Komponento_parinkimas</f>
        <v>#N/A</v>
      </c>
      <c r="AO20" s="117" t="e">
        <f>Komponento_parinkimas</f>
        <v>#N/A</v>
      </c>
      <c r="AP20" s="117" t="e">
        <f>Komponento_parinkimas</f>
        <v>#N/A</v>
      </c>
      <c r="AQ20" s="117" t="e">
        <f>Komponento_parinkimas</f>
        <v>#N/A</v>
      </c>
      <c r="AR20" s="1"/>
      <c r="AS20" s="1"/>
    </row>
    <row r="21" spans="1:45">
      <c r="A21" s="114" t="s">
        <v>492</v>
      </c>
      <c r="B21" s="115" t="s">
        <v>349</v>
      </c>
      <c r="C21" s="23"/>
      <c r="D21" s="23" t="s">
        <v>70</v>
      </c>
      <c r="E21" s="185" t="s">
        <v>70</v>
      </c>
      <c r="F21" s="185">
        <v>0</v>
      </c>
      <c r="G21" s="185" t="s">
        <v>70</v>
      </c>
      <c r="H21" s="185">
        <v>0</v>
      </c>
      <c r="I21" s="185" t="s">
        <v>70</v>
      </c>
      <c r="J21" s="185">
        <v>0</v>
      </c>
      <c r="K21" s="185">
        <f t="shared" si="2"/>
        <v>0</v>
      </c>
      <c r="L21" s="23"/>
      <c r="M21" s="117" t="e">
        <f>Komponento_parinkimas</f>
        <v>#N/A</v>
      </c>
      <c r="N21" s="117" t="e">
        <f>Komponento_parinkimas</f>
        <v>#N/A</v>
      </c>
      <c r="O21" s="117" t="e">
        <f>Komponento_parinkimas</f>
        <v>#N/A</v>
      </c>
      <c r="P21" s="117" t="e">
        <f>Komponento_parinkimas</f>
        <v>#N/A</v>
      </c>
      <c r="Q21" s="117" t="e">
        <f>Komponento_parinkimas</f>
        <v>#N/A</v>
      </c>
      <c r="R21" s="117" t="e">
        <f>Komponento_parinkimas</f>
        <v>#N/A</v>
      </c>
      <c r="S21" s="117" t="e">
        <f>Komponento_parinkimas</f>
        <v>#N/A</v>
      </c>
      <c r="T21" s="117" t="e">
        <f>Komponento_parinkimas</f>
        <v>#N/A</v>
      </c>
      <c r="U21" s="117" t="e">
        <f>Komponento_parinkimas</f>
        <v>#N/A</v>
      </c>
      <c r="V21" s="117" t="e">
        <f>Komponento_parinkimas</f>
        <v>#N/A</v>
      </c>
      <c r="W21" s="117" t="e">
        <f>Komponento_parinkimas</f>
        <v>#N/A</v>
      </c>
      <c r="X21" s="117" t="e">
        <f>Komponento_parinkimas</f>
        <v>#N/A</v>
      </c>
      <c r="Y21" s="117" t="e">
        <f>Komponento_parinkimas</f>
        <v>#N/A</v>
      </c>
      <c r="Z21" s="117" t="e">
        <f>Komponento_parinkimas</f>
        <v>#N/A</v>
      </c>
      <c r="AA21" s="117" t="e">
        <f>Komponento_parinkimas</f>
        <v>#N/A</v>
      </c>
      <c r="AB21" s="117" t="e">
        <f>Komponento_parinkimas</f>
        <v>#N/A</v>
      </c>
      <c r="AC21" s="117" t="e">
        <f>Komponento_parinkimas</f>
        <v>#N/A</v>
      </c>
      <c r="AD21" s="117" t="e">
        <f>Komponento_parinkimas</f>
        <v>#N/A</v>
      </c>
      <c r="AE21" s="117" t="e">
        <f>Komponento_parinkimas</f>
        <v>#N/A</v>
      </c>
      <c r="AF21" s="117" t="e">
        <f>Komponento_parinkimas</f>
        <v>#N/A</v>
      </c>
      <c r="AG21" s="117" t="e">
        <f>Komponento_parinkimas</f>
        <v>#N/A</v>
      </c>
      <c r="AH21" s="117" t="e">
        <f>Komponento_parinkimas</f>
        <v>#N/A</v>
      </c>
      <c r="AI21" s="117" t="e">
        <f>Komponento_parinkimas</f>
        <v>#N/A</v>
      </c>
      <c r="AJ21" s="117" t="e">
        <f>Komponento_parinkimas</f>
        <v>#N/A</v>
      </c>
      <c r="AK21" s="117" t="e">
        <f>Komponento_parinkimas</f>
        <v>#N/A</v>
      </c>
      <c r="AL21" s="117" t="e">
        <f>Komponento_parinkimas</f>
        <v>#N/A</v>
      </c>
      <c r="AM21" s="117" t="e">
        <f>Komponento_parinkimas</f>
        <v>#N/A</v>
      </c>
      <c r="AN21" s="117" t="e">
        <f>Komponento_parinkimas</f>
        <v>#N/A</v>
      </c>
      <c r="AO21" s="117" t="e">
        <f>Komponento_parinkimas</f>
        <v>#N/A</v>
      </c>
      <c r="AP21" s="117" t="e">
        <f>Komponento_parinkimas</f>
        <v>#N/A</v>
      </c>
      <c r="AQ21" s="117" t="e">
        <f>Komponento_parinkimas</f>
        <v>#N/A</v>
      </c>
      <c r="AR21" s="1"/>
      <c r="AS21" s="1"/>
    </row>
    <row r="22" spans="1:45">
      <c r="A22" s="114" t="s">
        <v>492</v>
      </c>
      <c r="B22" s="115" t="s">
        <v>350</v>
      </c>
      <c r="C22" s="23"/>
      <c r="D22" s="23" t="s">
        <v>70</v>
      </c>
      <c r="E22" s="185" t="s">
        <v>70</v>
      </c>
      <c r="F22" s="185">
        <v>0</v>
      </c>
      <c r="G22" s="185" t="s">
        <v>70</v>
      </c>
      <c r="H22" s="185">
        <v>0</v>
      </c>
      <c r="I22" s="185" t="s">
        <v>70</v>
      </c>
      <c r="J22" s="185">
        <v>0</v>
      </c>
      <c r="K22" s="185">
        <f t="shared" si="2"/>
        <v>0</v>
      </c>
      <c r="L22" s="23"/>
      <c r="M22" s="117" t="e">
        <f>Komponento_parinkimas</f>
        <v>#N/A</v>
      </c>
      <c r="N22" s="117" t="e">
        <f>Komponento_parinkimas</f>
        <v>#N/A</v>
      </c>
      <c r="O22" s="117" t="e">
        <f>Komponento_parinkimas</f>
        <v>#N/A</v>
      </c>
      <c r="P22" s="117" t="e">
        <f>Komponento_parinkimas</f>
        <v>#N/A</v>
      </c>
      <c r="Q22" s="117" t="e">
        <f>Komponento_parinkimas</f>
        <v>#N/A</v>
      </c>
      <c r="R22" s="117" t="e">
        <f>Komponento_parinkimas</f>
        <v>#N/A</v>
      </c>
      <c r="S22" s="117" t="e">
        <f>Komponento_parinkimas</f>
        <v>#N/A</v>
      </c>
      <c r="T22" s="117" t="e">
        <f>Komponento_parinkimas</f>
        <v>#N/A</v>
      </c>
      <c r="U22" s="117" t="e">
        <f>Komponento_parinkimas</f>
        <v>#N/A</v>
      </c>
      <c r="V22" s="117" t="e">
        <f>Komponento_parinkimas</f>
        <v>#N/A</v>
      </c>
      <c r="W22" s="117" t="e">
        <f>Komponento_parinkimas</f>
        <v>#N/A</v>
      </c>
      <c r="X22" s="117" t="e">
        <f>Komponento_parinkimas</f>
        <v>#N/A</v>
      </c>
      <c r="Y22" s="117" t="e">
        <f>Komponento_parinkimas</f>
        <v>#N/A</v>
      </c>
      <c r="Z22" s="117" t="e">
        <f>Komponento_parinkimas</f>
        <v>#N/A</v>
      </c>
      <c r="AA22" s="117" t="e">
        <f>Komponento_parinkimas</f>
        <v>#N/A</v>
      </c>
      <c r="AB22" s="117" t="e">
        <f>Komponento_parinkimas</f>
        <v>#N/A</v>
      </c>
      <c r="AC22" s="117" t="e">
        <f>Komponento_parinkimas</f>
        <v>#N/A</v>
      </c>
      <c r="AD22" s="117" t="e">
        <f>Komponento_parinkimas</f>
        <v>#N/A</v>
      </c>
      <c r="AE22" s="117" t="e">
        <f>Komponento_parinkimas</f>
        <v>#N/A</v>
      </c>
      <c r="AF22" s="117" t="e">
        <f>Komponento_parinkimas</f>
        <v>#N/A</v>
      </c>
      <c r="AG22" s="117" t="e">
        <f>Komponento_parinkimas</f>
        <v>#N/A</v>
      </c>
      <c r="AH22" s="117" t="e">
        <f>Komponento_parinkimas</f>
        <v>#N/A</v>
      </c>
      <c r="AI22" s="117" t="e">
        <f>Komponento_parinkimas</f>
        <v>#N/A</v>
      </c>
      <c r="AJ22" s="117" t="e">
        <f>Komponento_parinkimas</f>
        <v>#N/A</v>
      </c>
      <c r="AK22" s="117" t="e">
        <f>Komponento_parinkimas</f>
        <v>#N/A</v>
      </c>
      <c r="AL22" s="117" t="e">
        <f>Komponento_parinkimas</f>
        <v>#N/A</v>
      </c>
      <c r="AM22" s="117" t="e">
        <f>Komponento_parinkimas</f>
        <v>#N/A</v>
      </c>
      <c r="AN22" s="117" t="e">
        <f>Komponento_parinkimas</f>
        <v>#N/A</v>
      </c>
      <c r="AO22" s="117" t="e">
        <f>Komponento_parinkimas</f>
        <v>#N/A</v>
      </c>
      <c r="AP22" s="117" t="e">
        <f>Komponento_parinkimas</f>
        <v>#N/A</v>
      </c>
      <c r="AQ22" s="117" t="e">
        <f>Komponento_parinkimas</f>
        <v>#N/A</v>
      </c>
      <c r="AR22" s="1"/>
      <c r="AS22" s="1"/>
    </row>
    <row r="23" spans="1:45">
      <c r="A23" s="114" t="s">
        <v>492</v>
      </c>
      <c r="B23" s="110" t="s">
        <v>53</v>
      </c>
      <c r="C23" s="112"/>
      <c r="D23" s="112"/>
      <c r="E23" s="191"/>
      <c r="F23" s="192"/>
      <c r="G23" s="192"/>
      <c r="H23" s="192"/>
      <c r="I23" s="192"/>
      <c r="J23" s="192"/>
      <c r="K23" s="192"/>
      <c r="L23" s="111"/>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
      <c r="AS23" s="1"/>
    </row>
    <row r="24" spans="1:45">
      <c r="A24" s="114" t="s">
        <v>492</v>
      </c>
      <c r="B24" s="115" t="s">
        <v>351</v>
      </c>
      <c r="C24" s="23"/>
      <c r="D24" s="23" t="s">
        <v>70</v>
      </c>
      <c r="E24" s="185" t="s">
        <v>70</v>
      </c>
      <c r="F24" s="185">
        <v>0</v>
      </c>
      <c r="G24" s="185" t="s">
        <v>70</v>
      </c>
      <c r="H24" s="185">
        <v>0</v>
      </c>
      <c r="I24" s="185" t="s">
        <v>70</v>
      </c>
      <c r="J24" s="185">
        <v>0</v>
      </c>
      <c r="K24" s="185">
        <f>PRODUCT(IF(E24&lt;&gt;"'-",F24,1),IF(G24&lt;&gt;"-",H24,1),IF(I24&lt;&gt;"-",J24,1))</f>
        <v>0</v>
      </c>
      <c r="L24" s="23"/>
      <c r="M24" s="117" t="e">
        <f>Komponento_parinkimas</f>
        <v>#N/A</v>
      </c>
      <c r="N24" s="117" t="e">
        <f>Komponento_parinkimas</f>
        <v>#N/A</v>
      </c>
      <c r="O24" s="117" t="e">
        <f>Komponento_parinkimas</f>
        <v>#N/A</v>
      </c>
      <c r="P24" s="117" t="e">
        <f>Komponento_parinkimas</f>
        <v>#N/A</v>
      </c>
      <c r="Q24" s="117" t="e">
        <f>Komponento_parinkimas</f>
        <v>#N/A</v>
      </c>
      <c r="R24" s="117" t="e">
        <f>Komponento_parinkimas</f>
        <v>#N/A</v>
      </c>
      <c r="S24" s="117" t="e">
        <f>Komponento_parinkimas</f>
        <v>#N/A</v>
      </c>
      <c r="T24" s="117" t="e">
        <f>Komponento_parinkimas</f>
        <v>#N/A</v>
      </c>
      <c r="U24" s="117" t="e">
        <f>Komponento_parinkimas</f>
        <v>#N/A</v>
      </c>
      <c r="V24" s="117" t="e">
        <f>Komponento_parinkimas</f>
        <v>#N/A</v>
      </c>
      <c r="W24" s="117" t="e">
        <f>Komponento_parinkimas</f>
        <v>#N/A</v>
      </c>
      <c r="X24" s="117" t="e">
        <f>Komponento_parinkimas</f>
        <v>#N/A</v>
      </c>
      <c r="Y24" s="117" t="e">
        <f>Komponento_parinkimas</f>
        <v>#N/A</v>
      </c>
      <c r="Z24" s="117" t="e">
        <f>Komponento_parinkimas</f>
        <v>#N/A</v>
      </c>
      <c r="AA24" s="117" t="e">
        <f>Komponento_parinkimas</f>
        <v>#N/A</v>
      </c>
      <c r="AB24" s="117" t="e">
        <f>Komponento_parinkimas</f>
        <v>#N/A</v>
      </c>
      <c r="AC24" s="117" t="e">
        <f>Komponento_parinkimas</f>
        <v>#N/A</v>
      </c>
      <c r="AD24" s="117" t="e">
        <f>Komponento_parinkimas</f>
        <v>#N/A</v>
      </c>
      <c r="AE24" s="117" t="e">
        <f>Komponento_parinkimas</f>
        <v>#N/A</v>
      </c>
      <c r="AF24" s="117" t="e">
        <f>Komponento_parinkimas</f>
        <v>#N/A</v>
      </c>
      <c r="AG24" s="117" t="e">
        <f>Komponento_parinkimas</f>
        <v>#N/A</v>
      </c>
      <c r="AH24" s="117" t="e">
        <f>Komponento_parinkimas</f>
        <v>#N/A</v>
      </c>
      <c r="AI24" s="117" t="e">
        <f>Komponento_parinkimas</f>
        <v>#N/A</v>
      </c>
      <c r="AJ24" s="117" t="e">
        <f>Komponento_parinkimas</f>
        <v>#N/A</v>
      </c>
      <c r="AK24" s="117" t="e">
        <f>Komponento_parinkimas</f>
        <v>#N/A</v>
      </c>
      <c r="AL24" s="117" t="e">
        <f>Komponento_parinkimas</f>
        <v>#N/A</v>
      </c>
      <c r="AM24" s="117" t="e">
        <f>Komponento_parinkimas</f>
        <v>#N/A</v>
      </c>
      <c r="AN24" s="117" t="e">
        <f>Komponento_parinkimas</f>
        <v>#N/A</v>
      </c>
      <c r="AO24" s="117" t="e">
        <f>Komponento_parinkimas</f>
        <v>#N/A</v>
      </c>
      <c r="AP24" s="117" t="e">
        <f>Komponento_parinkimas</f>
        <v>#N/A</v>
      </c>
      <c r="AQ24" s="117" t="e">
        <f>Komponento_parinkimas</f>
        <v>#N/A</v>
      </c>
      <c r="AR24" s="1"/>
      <c r="AS24" s="1"/>
    </row>
    <row r="25" spans="1:45">
      <c r="A25" s="114" t="s">
        <v>492</v>
      </c>
      <c r="B25" s="115" t="s">
        <v>352</v>
      </c>
      <c r="C25" s="23"/>
      <c r="D25" s="23" t="s">
        <v>70</v>
      </c>
      <c r="E25" s="185" t="s">
        <v>70</v>
      </c>
      <c r="F25" s="185">
        <v>0</v>
      </c>
      <c r="G25" s="185" t="s">
        <v>70</v>
      </c>
      <c r="H25" s="185">
        <v>0</v>
      </c>
      <c r="I25" s="185" t="s">
        <v>70</v>
      </c>
      <c r="J25" s="185">
        <v>0</v>
      </c>
      <c r="K25" s="185">
        <f>PRODUCT(IF(E25&lt;&gt;"'-",F25,1),IF(G25&lt;&gt;"-",H25,1),IF(I25&lt;&gt;"-",J25,1))</f>
        <v>0</v>
      </c>
      <c r="L25" s="23"/>
      <c r="M25" s="117" t="e">
        <f>Komponento_parinkimas</f>
        <v>#N/A</v>
      </c>
      <c r="N25" s="117" t="e">
        <f>Komponento_parinkimas</f>
        <v>#N/A</v>
      </c>
      <c r="O25" s="117" t="e">
        <f>Komponento_parinkimas</f>
        <v>#N/A</v>
      </c>
      <c r="P25" s="117" t="e">
        <f>Komponento_parinkimas</f>
        <v>#N/A</v>
      </c>
      <c r="Q25" s="117" t="e">
        <f>Komponento_parinkimas</f>
        <v>#N/A</v>
      </c>
      <c r="R25" s="117" t="e">
        <f>Komponento_parinkimas</f>
        <v>#N/A</v>
      </c>
      <c r="S25" s="117" t="e">
        <f>Komponento_parinkimas</f>
        <v>#N/A</v>
      </c>
      <c r="T25" s="117" t="e">
        <f>Komponento_parinkimas</f>
        <v>#N/A</v>
      </c>
      <c r="U25" s="117" t="e">
        <f>Komponento_parinkimas</f>
        <v>#N/A</v>
      </c>
      <c r="V25" s="117" t="e">
        <f>Komponento_parinkimas</f>
        <v>#N/A</v>
      </c>
      <c r="W25" s="117" t="e">
        <f>Komponento_parinkimas</f>
        <v>#N/A</v>
      </c>
      <c r="X25" s="117" t="e">
        <f>Komponento_parinkimas</f>
        <v>#N/A</v>
      </c>
      <c r="Y25" s="117" t="e">
        <f>Komponento_parinkimas</f>
        <v>#N/A</v>
      </c>
      <c r="Z25" s="117" t="e">
        <f>Komponento_parinkimas</f>
        <v>#N/A</v>
      </c>
      <c r="AA25" s="117" t="e">
        <f>Komponento_parinkimas</f>
        <v>#N/A</v>
      </c>
      <c r="AB25" s="117" t="e">
        <f>Komponento_parinkimas</f>
        <v>#N/A</v>
      </c>
      <c r="AC25" s="117" t="e">
        <f>Komponento_parinkimas</f>
        <v>#N/A</v>
      </c>
      <c r="AD25" s="117" t="e">
        <f>Komponento_parinkimas</f>
        <v>#N/A</v>
      </c>
      <c r="AE25" s="117" t="e">
        <f>Komponento_parinkimas</f>
        <v>#N/A</v>
      </c>
      <c r="AF25" s="117" t="e">
        <f>Komponento_parinkimas</f>
        <v>#N/A</v>
      </c>
      <c r="AG25" s="117" t="e">
        <f>Komponento_parinkimas</f>
        <v>#N/A</v>
      </c>
      <c r="AH25" s="117" t="e">
        <f>Komponento_parinkimas</f>
        <v>#N/A</v>
      </c>
      <c r="AI25" s="117" t="e">
        <f>Komponento_parinkimas</f>
        <v>#N/A</v>
      </c>
      <c r="AJ25" s="117" t="e">
        <f>Komponento_parinkimas</f>
        <v>#N/A</v>
      </c>
      <c r="AK25" s="117" t="e">
        <f>Komponento_parinkimas</f>
        <v>#N/A</v>
      </c>
      <c r="AL25" s="117" t="e">
        <f>Komponento_parinkimas</f>
        <v>#N/A</v>
      </c>
      <c r="AM25" s="117" t="e">
        <f>Komponento_parinkimas</f>
        <v>#N/A</v>
      </c>
      <c r="AN25" s="117" t="e">
        <f>Komponento_parinkimas</f>
        <v>#N/A</v>
      </c>
      <c r="AO25" s="117" t="e">
        <f>Komponento_parinkimas</f>
        <v>#N/A</v>
      </c>
      <c r="AP25" s="117" t="e">
        <f>Komponento_parinkimas</f>
        <v>#N/A</v>
      </c>
      <c r="AQ25" s="117" t="e">
        <f>Komponento_parinkimas</f>
        <v>#N/A</v>
      </c>
      <c r="AR25" s="1"/>
      <c r="AS25" s="1"/>
    </row>
    <row r="26" spans="1:45">
      <c r="A26" s="114" t="s">
        <v>492</v>
      </c>
      <c r="B26" s="115" t="s">
        <v>353</v>
      </c>
      <c r="C26" s="23"/>
      <c r="D26" s="23" t="s">
        <v>70</v>
      </c>
      <c r="E26" s="185" t="s">
        <v>70</v>
      </c>
      <c r="F26" s="185">
        <v>0</v>
      </c>
      <c r="G26" s="185" t="s">
        <v>70</v>
      </c>
      <c r="H26" s="185">
        <v>0</v>
      </c>
      <c r="I26" s="185" t="s">
        <v>70</v>
      </c>
      <c r="J26" s="185">
        <v>0</v>
      </c>
      <c r="K26" s="185">
        <f>PRODUCT(IF(E26&lt;&gt;"'-",F26,1),IF(G26&lt;&gt;"-",H26,1),IF(I26&lt;&gt;"-",J26,1))</f>
        <v>0</v>
      </c>
      <c r="L26" s="23"/>
      <c r="M26" s="117" t="e">
        <f>Komponento_parinkimas</f>
        <v>#N/A</v>
      </c>
      <c r="N26" s="117" t="e">
        <f>Komponento_parinkimas</f>
        <v>#N/A</v>
      </c>
      <c r="O26" s="117" t="e">
        <f>Komponento_parinkimas</f>
        <v>#N/A</v>
      </c>
      <c r="P26" s="117" t="e">
        <f>Komponento_parinkimas</f>
        <v>#N/A</v>
      </c>
      <c r="Q26" s="117" t="e">
        <f>Komponento_parinkimas</f>
        <v>#N/A</v>
      </c>
      <c r="R26" s="117" t="e">
        <f>Komponento_parinkimas</f>
        <v>#N/A</v>
      </c>
      <c r="S26" s="117" t="e">
        <f>Komponento_parinkimas</f>
        <v>#N/A</v>
      </c>
      <c r="T26" s="117" t="e">
        <f>Komponento_parinkimas</f>
        <v>#N/A</v>
      </c>
      <c r="U26" s="117" t="e">
        <f>Komponento_parinkimas</f>
        <v>#N/A</v>
      </c>
      <c r="V26" s="117" t="e">
        <f>Komponento_parinkimas</f>
        <v>#N/A</v>
      </c>
      <c r="W26" s="117" t="e">
        <f>Komponento_parinkimas</f>
        <v>#N/A</v>
      </c>
      <c r="X26" s="117" t="e">
        <f>Komponento_parinkimas</f>
        <v>#N/A</v>
      </c>
      <c r="Y26" s="117" t="e">
        <f>Komponento_parinkimas</f>
        <v>#N/A</v>
      </c>
      <c r="Z26" s="117" t="e">
        <f>Komponento_parinkimas</f>
        <v>#N/A</v>
      </c>
      <c r="AA26" s="117" t="e">
        <f>Komponento_parinkimas</f>
        <v>#N/A</v>
      </c>
      <c r="AB26" s="117" t="e">
        <f>Komponento_parinkimas</f>
        <v>#N/A</v>
      </c>
      <c r="AC26" s="117" t="e">
        <f>Komponento_parinkimas</f>
        <v>#N/A</v>
      </c>
      <c r="AD26" s="117" t="e">
        <f>Komponento_parinkimas</f>
        <v>#N/A</v>
      </c>
      <c r="AE26" s="117" t="e">
        <f>Komponento_parinkimas</f>
        <v>#N/A</v>
      </c>
      <c r="AF26" s="117" t="e">
        <f>Komponento_parinkimas</f>
        <v>#N/A</v>
      </c>
      <c r="AG26" s="117" t="e">
        <f>Komponento_parinkimas</f>
        <v>#N/A</v>
      </c>
      <c r="AH26" s="117" t="e">
        <f>Komponento_parinkimas</f>
        <v>#N/A</v>
      </c>
      <c r="AI26" s="117" t="e">
        <f>Komponento_parinkimas</f>
        <v>#N/A</v>
      </c>
      <c r="AJ26" s="117" t="e">
        <f>Komponento_parinkimas</f>
        <v>#N/A</v>
      </c>
      <c r="AK26" s="117" t="e">
        <f>Komponento_parinkimas</f>
        <v>#N/A</v>
      </c>
      <c r="AL26" s="117" t="e">
        <f>Komponento_parinkimas</f>
        <v>#N/A</v>
      </c>
      <c r="AM26" s="117" t="e">
        <f>Komponento_parinkimas</f>
        <v>#N/A</v>
      </c>
      <c r="AN26" s="117" t="e">
        <f>Komponento_parinkimas</f>
        <v>#N/A</v>
      </c>
      <c r="AO26" s="117" t="e">
        <f>Komponento_parinkimas</f>
        <v>#N/A</v>
      </c>
      <c r="AP26" s="117" t="e">
        <f>Komponento_parinkimas</f>
        <v>#N/A</v>
      </c>
      <c r="AQ26" s="117" t="e">
        <f>Komponento_parinkimas</f>
        <v>#N/A</v>
      </c>
      <c r="AR26" s="1"/>
      <c r="AS26" s="1"/>
    </row>
    <row r="27" spans="1:45">
      <c r="A27" s="114" t="s">
        <v>493</v>
      </c>
      <c r="B27" s="120" t="s">
        <v>50</v>
      </c>
      <c r="C27" s="112"/>
      <c r="D27" s="112"/>
      <c r="E27" s="193"/>
      <c r="F27" s="194"/>
      <c r="G27" s="194"/>
      <c r="H27" s="194"/>
      <c r="I27" s="194"/>
      <c r="J27" s="194"/>
      <c r="K27" s="195"/>
      <c r="L27" s="119"/>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
      <c r="AS27" s="1"/>
    </row>
    <row r="28" spans="1:45">
      <c r="A28" s="114" t="s">
        <v>493</v>
      </c>
      <c r="B28" s="115" t="s">
        <v>51</v>
      </c>
      <c r="C28" s="23"/>
      <c r="D28" s="23" t="s">
        <v>70</v>
      </c>
      <c r="E28" s="185" t="s">
        <v>70</v>
      </c>
      <c r="F28" s="185">
        <v>0</v>
      </c>
      <c r="G28" s="185" t="s">
        <v>70</v>
      </c>
      <c r="H28" s="185">
        <v>0</v>
      </c>
      <c r="I28" s="185" t="s">
        <v>70</v>
      </c>
      <c r="J28" s="185">
        <v>0</v>
      </c>
      <c r="K28" s="185">
        <f t="shared" ref="K28:K34" si="3">PRODUCT(IF(E28&lt;&gt;"'-",F28,1),IF(G28&lt;&gt;"-",H28,1),IF(I28&lt;&gt;"-",J28,1))</f>
        <v>0</v>
      </c>
      <c r="L28" s="23"/>
      <c r="M28" s="117" t="e">
        <f>Komponento_parinkimas</f>
        <v>#N/A</v>
      </c>
      <c r="N28" s="117" t="e">
        <f>Komponento_parinkimas</f>
        <v>#N/A</v>
      </c>
      <c r="O28" s="117" t="e">
        <f>Komponento_parinkimas</f>
        <v>#N/A</v>
      </c>
      <c r="P28" s="117" t="e">
        <f>Komponento_parinkimas</f>
        <v>#N/A</v>
      </c>
      <c r="Q28" s="117" t="e">
        <f>Komponento_parinkimas</f>
        <v>#N/A</v>
      </c>
      <c r="R28" s="117" t="e">
        <f>Komponento_parinkimas</f>
        <v>#N/A</v>
      </c>
      <c r="S28" s="117" t="e">
        <f>Komponento_parinkimas</f>
        <v>#N/A</v>
      </c>
      <c r="T28" s="117" t="e">
        <f>Komponento_parinkimas</f>
        <v>#N/A</v>
      </c>
      <c r="U28" s="117" t="e">
        <f>Komponento_parinkimas</f>
        <v>#N/A</v>
      </c>
      <c r="V28" s="117" t="e">
        <f>Komponento_parinkimas</f>
        <v>#N/A</v>
      </c>
      <c r="W28" s="117" t="e">
        <f>Komponento_parinkimas</f>
        <v>#N/A</v>
      </c>
      <c r="X28" s="117" t="e">
        <f>Komponento_parinkimas</f>
        <v>#N/A</v>
      </c>
      <c r="Y28" s="117" t="e">
        <f>Komponento_parinkimas</f>
        <v>#N/A</v>
      </c>
      <c r="Z28" s="117" t="e">
        <f>Komponento_parinkimas</f>
        <v>#N/A</v>
      </c>
      <c r="AA28" s="117" t="e">
        <f>Komponento_parinkimas</f>
        <v>#N/A</v>
      </c>
      <c r="AB28" s="117" t="e">
        <f>Komponento_parinkimas</f>
        <v>#N/A</v>
      </c>
      <c r="AC28" s="117" t="e">
        <f>Komponento_parinkimas</f>
        <v>#N/A</v>
      </c>
      <c r="AD28" s="117" t="e">
        <f>Komponento_parinkimas</f>
        <v>#N/A</v>
      </c>
      <c r="AE28" s="117" t="e">
        <f>Komponento_parinkimas</f>
        <v>#N/A</v>
      </c>
      <c r="AF28" s="117" t="e">
        <f>Komponento_parinkimas</f>
        <v>#N/A</v>
      </c>
      <c r="AG28" s="117" t="e">
        <f>Komponento_parinkimas</f>
        <v>#N/A</v>
      </c>
      <c r="AH28" s="117" t="e">
        <f>Komponento_parinkimas</f>
        <v>#N/A</v>
      </c>
      <c r="AI28" s="117" t="e">
        <f>Komponento_parinkimas</f>
        <v>#N/A</v>
      </c>
      <c r="AJ28" s="117" t="e">
        <f>Komponento_parinkimas</f>
        <v>#N/A</v>
      </c>
      <c r="AK28" s="117" t="e">
        <f>Komponento_parinkimas</f>
        <v>#N/A</v>
      </c>
      <c r="AL28" s="117" t="e">
        <f>Komponento_parinkimas</f>
        <v>#N/A</v>
      </c>
      <c r="AM28" s="117" t="e">
        <f>Komponento_parinkimas</f>
        <v>#N/A</v>
      </c>
      <c r="AN28" s="117" t="e">
        <f>Komponento_parinkimas</f>
        <v>#N/A</v>
      </c>
      <c r="AO28" s="117" t="e">
        <f>Komponento_parinkimas</f>
        <v>#N/A</v>
      </c>
      <c r="AP28" s="117" t="e">
        <f>Komponento_parinkimas</f>
        <v>#N/A</v>
      </c>
      <c r="AQ28" s="117" t="e">
        <f>Komponento_parinkimas</f>
        <v>#N/A</v>
      </c>
      <c r="AR28" s="1"/>
      <c r="AS28" s="1"/>
    </row>
    <row r="29" spans="1:45">
      <c r="A29" s="114" t="s">
        <v>493</v>
      </c>
      <c r="B29" s="115" t="s">
        <v>52</v>
      </c>
      <c r="C29" s="23"/>
      <c r="D29" s="23" t="s">
        <v>70</v>
      </c>
      <c r="E29" s="185" t="s">
        <v>70</v>
      </c>
      <c r="F29" s="185">
        <v>0</v>
      </c>
      <c r="G29" s="185" t="s">
        <v>70</v>
      </c>
      <c r="H29" s="185">
        <v>0</v>
      </c>
      <c r="I29" s="185" t="s">
        <v>70</v>
      </c>
      <c r="J29" s="185">
        <v>0</v>
      </c>
      <c r="K29" s="185">
        <f t="shared" si="3"/>
        <v>0</v>
      </c>
      <c r="L29" s="23"/>
      <c r="M29" s="117" t="e">
        <f>Komponento_parinkimas</f>
        <v>#N/A</v>
      </c>
      <c r="N29" s="117" t="e">
        <f>Komponento_parinkimas</f>
        <v>#N/A</v>
      </c>
      <c r="O29" s="117" t="e">
        <f>Komponento_parinkimas</f>
        <v>#N/A</v>
      </c>
      <c r="P29" s="117" t="e">
        <f>Komponento_parinkimas</f>
        <v>#N/A</v>
      </c>
      <c r="Q29" s="117" t="e">
        <f>Komponento_parinkimas</f>
        <v>#N/A</v>
      </c>
      <c r="R29" s="117" t="e">
        <f>Komponento_parinkimas</f>
        <v>#N/A</v>
      </c>
      <c r="S29" s="117" t="e">
        <f>Komponento_parinkimas</f>
        <v>#N/A</v>
      </c>
      <c r="T29" s="117" t="e">
        <f>Komponento_parinkimas</f>
        <v>#N/A</v>
      </c>
      <c r="U29" s="117" t="e">
        <f>Komponento_parinkimas</f>
        <v>#N/A</v>
      </c>
      <c r="V29" s="117" t="e">
        <f>Komponento_parinkimas</f>
        <v>#N/A</v>
      </c>
      <c r="W29" s="117" t="e">
        <f>Komponento_parinkimas</f>
        <v>#N/A</v>
      </c>
      <c r="X29" s="117" t="e">
        <f>Komponento_parinkimas</f>
        <v>#N/A</v>
      </c>
      <c r="Y29" s="117" t="e">
        <f>Komponento_parinkimas</f>
        <v>#N/A</v>
      </c>
      <c r="Z29" s="117" t="e">
        <f>Komponento_parinkimas</f>
        <v>#N/A</v>
      </c>
      <c r="AA29" s="117" t="e">
        <f>Komponento_parinkimas</f>
        <v>#N/A</v>
      </c>
      <c r="AB29" s="117" t="e">
        <f>Komponento_parinkimas</f>
        <v>#N/A</v>
      </c>
      <c r="AC29" s="117" t="e">
        <f>Komponento_parinkimas</f>
        <v>#N/A</v>
      </c>
      <c r="AD29" s="117" t="e">
        <f>Komponento_parinkimas</f>
        <v>#N/A</v>
      </c>
      <c r="AE29" s="117" t="e">
        <f>Komponento_parinkimas</f>
        <v>#N/A</v>
      </c>
      <c r="AF29" s="117" t="e">
        <f>Komponento_parinkimas</f>
        <v>#N/A</v>
      </c>
      <c r="AG29" s="117" t="e">
        <f>Komponento_parinkimas</f>
        <v>#N/A</v>
      </c>
      <c r="AH29" s="117" t="e">
        <f>Komponento_parinkimas</f>
        <v>#N/A</v>
      </c>
      <c r="AI29" s="117" t="e">
        <f>Komponento_parinkimas</f>
        <v>#N/A</v>
      </c>
      <c r="AJ29" s="117" t="e">
        <f>Komponento_parinkimas</f>
        <v>#N/A</v>
      </c>
      <c r="AK29" s="117" t="e">
        <f>Komponento_parinkimas</f>
        <v>#N/A</v>
      </c>
      <c r="AL29" s="117" t="e">
        <f>Komponento_parinkimas</f>
        <v>#N/A</v>
      </c>
      <c r="AM29" s="117" t="e">
        <f>Komponento_parinkimas</f>
        <v>#N/A</v>
      </c>
      <c r="AN29" s="117" t="e">
        <f>Komponento_parinkimas</f>
        <v>#N/A</v>
      </c>
      <c r="AO29" s="117" t="e">
        <f>Komponento_parinkimas</f>
        <v>#N/A</v>
      </c>
      <c r="AP29" s="117" t="e">
        <f>Komponento_parinkimas</f>
        <v>#N/A</v>
      </c>
      <c r="AQ29" s="117" t="e">
        <f>Komponento_parinkimas</f>
        <v>#N/A</v>
      </c>
      <c r="AR29" s="1"/>
      <c r="AS29" s="1"/>
    </row>
    <row r="30" spans="1:45">
      <c r="A30" s="114" t="s">
        <v>493</v>
      </c>
      <c r="B30" s="115" t="s">
        <v>346</v>
      </c>
      <c r="C30" s="23"/>
      <c r="D30" s="23" t="s">
        <v>70</v>
      </c>
      <c r="E30" s="185" t="s">
        <v>70</v>
      </c>
      <c r="F30" s="185">
        <v>0</v>
      </c>
      <c r="G30" s="185" t="s">
        <v>70</v>
      </c>
      <c r="H30" s="185">
        <v>0</v>
      </c>
      <c r="I30" s="185" t="s">
        <v>70</v>
      </c>
      <c r="J30" s="185">
        <v>0</v>
      </c>
      <c r="K30" s="185">
        <f t="shared" si="3"/>
        <v>0</v>
      </c>
      <c r="L30" s="23"/>
      <c r="M30" s="117" t="e">
        <f>Komponento_parinkimas</f>
        <v>#N/A</v>
      </c>
      <c r="N30" s="117" t="e">
        <f>Komponento_parinkimas</f>
        <v>#N/A</v>
      </c>
      <c r="O30" s="117" t="e">
        <f>Komponento_parinkimas</f>
        <v>#N/A</v>
      </c>
      <c r="P30" s="117" t="e">
        <f>Komponento_parinkimas</f>
        <v>#N/A</v>
      </c>
      <c r="Q30" s="117" t="e">
        <f>Komponento_parinkimas</f>
        <v>#N/A</v>
      </c>
      <c r="R30" s="117" t="e">
        <f>Komponento_parinkimas</f>
        <v>#N/A</v>
      </c>
      <c r="S30" s="117" t="e">
        <f>Komponento_parinkimas</f>
        <v>#N/A</v>
      </c>
      <c r="T30" s="117" t="e">
        <f>Komponento_parinkimas</f>
        <v>#N/A</v>
      </c>
      <c r="U30" s="117" t="e">
        <f>Komponento_parinkimas</f>
        <v>#N/A</v>
      </c>
      <c r="V30" s="117" t="e">
        <f>Komponento_parinkimas</f>
        <v>#N/A</v>
      </c>
      <c r="W30" s="117" t="e">
        <f>Komponento_parinkimas</f>
        <v>#N/A</v>
      </c>
      <c r="X30" s="117" t="e">
        <f>Komponento_parinkimas</f>
        <v>#N/A</v>
      </c>
      <c r="Y30" s="117" t="e">
        <f>Komponento_parinkimas</f>
        <v>#N/A</v>
      </c>
      <c r="Z30" s="117" t="e">
        <f>Komponento_parinkimas</f>
        <v>#N/A</v>
      </c>
      <c r="AA30" s="117" t="e">
        <f>Komponento_parinkimas</f>
        <v>#N/A</v>
      </c>
      <c r="AB30" s="117" t="e">
        <f>Komponento_parinkimas</f>
        <v>#N/A</v>
      </c>
      <c r="AC30" s="117" t="e">
        <f>Komponento_parinkimas</f>
        <v>#N/A</v>
      </c>
      <c r="AD30" s="117" t="e">
        <f>Komponento_parinkimas</f>
        <v>#N/A</v>
      </c>
      <c r="AE30" s="117" t="e">
        <f>Komponento_parinkimas</f>
        <v>#N/A</v>
      </c>
      <c r="AF30" s="117" t="e">
        <f>Komponento_parinkimas</f>
        <v>#N/A</v>
      </c>
      <c r="AG30" s="117" t="e">
        <f>Komponento_parinkimas</f>
        <v>#N/A</v>
      </c>
      <c r="AH30" s="117" t="e">
        <f>Komponento_parinkimas</f>
        <v>#N/A</v>
      </c>
      <c r="AI30" s="117" t="e">
        <f>Komponento_parinkimas</f>
        <v>#N/A</v>
      </c>
      <c r="AJ30" s="117" t="e">
        <f>Komponento_parinkimas</f>
        <v>#N/A</v>
      </c>
      <c r="AK30" s="117" t="e">
        <f>Komponento_parinkimas</f>
        <v>#N/A</v>
      </c>
      <c r="AL30" s="117" t="e">
        <f>Komponento_parinkimas</f>
        <v>#N/A</v>
      </c>
      <c r="AM30" s="117" t="e">
        <f>Komponento_parinkimas</f>
        <v>#N/A</v>
      </c>
      <c r="AN30" s="117" t="e">
        <f>Komponento_parinkimas</f>
        <v>#N/A</v>
      </c>
      <c r="AO30" s="117" t="e">
        <f>Komponento_parinkimas</f>
        <v>#N/A</v>
      </c>
      <c r="AP30" s="117" t="e">
        <f>Komponento_parinkimas</f>
        <v>#N/A</v>
      </c>
      <c r="AQ30" s="117" t="e">
        <f>Komponento_parinkimas</f>
        <v>#N/A</v>
      </c>
      <c r="AR30" s="1"/>
      <c r="AS30" s="1"/>
    </row>
    <row r="31" spans="1:45">
      <c r="A31" s="114" t="s">
        <v>493</v>
      </c>
      <c r="B31" s="115" t="s">
        <v>347</v>
      </c>
      <c r="C31" s="23"/>
      <c r="D31" s="23" t="s">
        <v>70</v>
      </c>
      <c r="E31" s="185" t="s">
        <v>70</v>
      </c>
      <c r="F31" s="185">
        <v>0</v>
      </c>
      <c r="G31" s="185" t="s">
        <v>70</v>
      </c>
      <c r="H31" s="185">
        <v>0</v>
      </c>
      <c r="I31" s="185" t="s">
        <v>70</v>
      </c>
      <c r="J31" s="185">
        <v>0</v>
      </c>
      <c r="K31" s="185">
        <f t="shared" si="3"/>
        <v>0</v>
      </c>
      <c r="L31" s="23"/>
      <c r="M31" s="117" t="e">
        <f>Komponento_parinkimas</f>
        <v>#N/A</v>
      </c>
      <c r="N31" s="117" t="e">
        <f>Komponento_parinkimas</f>
        <v>#N/A</v>
      </c>
      <c r="O31" s="117" t="e">
        <f>Komponento_parinkimas</f>
        <v>#N/A</v>
      </c>
      <c r="P31" s="117" t="e">
        <f>Komponento_parinkimas</f>
        <v>#N/A</v>
      </c>
      <c r="Q31" s="117" t="e">
        <f>Komponento_parinkimas</f>
        <v>#N/A</v>
      </c>
      <c r="R31" s="117" t="e">
        <f>Komponento_parinkimas</f>
        <v>#N/A</v>
      </c>
      <c r="S31" s="117" t="e">
        <f>Komponento_parinkimas</f>
        <v>#N/A</v>
      </c>
      <c r="T31" s="117" t="e">
        <f>Komponento_parinkimas</f>
        <v>#N/A</v>
      </c>
      <c r="U31" s="117" t="e">
        <f>Komponento_parinkimas</f>
        <v>#N/A</v>
      </c>
      <c r="V31" s="117" t="e">
        <f>Komponento_parinkimas</f>
        <v>#N/A</v>
      </c>
      <c r="W31" s="117" t="e">
        <f>Komponento_parinkimas</f>
        <v>#N/A</v>
      </c>
      <c r="X31" s="117" t="e">
        <f>Komponento_parinkimas</f>
        <v>#N/A</v>
      </c>
      <c r="Y31" s="117" t="e">
        <f>Komponento_parinkimas</f>
        <v>#N/A</v>
      </c>
      <c r="Z31" s="117" t="e">
        <f>Komponento_parinkimas</f>
        <v>#N/A</v>
      </c>
      <c r="AA31" s="117" t="e">
        <f>Komponento_parinkimas</f>
        <v>#N/A</v>
      </c>
      <c r="AB31" s="117" t="e">
        <f>Komponento_parinkimas</f>
        <v>#N/A</v>
      </c>
      <c r="AC31" s="117" t="e">
        <f>Komponento_parinkimas</f>
        <v>#N/A</v>
      </c>
      <c r="AD31" s="117" t="e">
        <f>Komponento_parinkimas</f>
        <v>#N/A</v>
      </c>
      <c r="AE31" s="117" t="e">
        <f>Komponento_parinkimas</f>
        <v>#N/A</v>
      </c>
      <c r="AF31" s="117" t="e">
        <f>Komponento_parinkimas</f>
        <v>#N/A</v>
      </c>
      <c r="AG31" s="117" t="e">
        <f>Komponento_parinkimas</f>
        <v>#N/A</v>
      </c>
      <c r="AH31" s="117" t="e">
        <f>Komponento_parinkimas</f>
        <v>#N/A</v>
      </c>
      <c r="AI31" s="117" t="e">
        <f>Komponento_parinkimas</f>
        <v>#N/A</v>
      </c>
      <c r="AJ31" s="117" t="e">
        <f>Komponento_parinkimas</f>
        <v>#N/A</v>
      </c>
      <c r="AK31" s="117" t="e">
        <f>Komponento_parinkimas</f>
        <v>#N/A</v>
      </c>
      <c r="AL31" s="117" t="e">
        <f>Komponento_parinkimas</f>
        <v>#N/A</v>
      </c>
      <c r="AM31" s="117" t="e">
        <f>Komponento_parinkimas</f>
        <v>#N/A</v>
      </c>
      <c r="AN31" s="117" t="e">
        <f>Komponento_parinkimas</f>
        <v>#N/A</v>
      </c>
      <c r="AO31" s="117" t="e">
        <f>Komponento_parinkimas</f>
        <v>#N/A</v>
      </c>
      <c r="AP31" s="117" t="e">
        <f>Komponento_parinkimas</f>
        <v>#N/A</v>
      </c>
      <c r="AQ31" s="117" t="e">
        <f>Komponento_parinkimas</f>
        <v>#N/A</v>
      </c>
      <c r="AR31" s="1"/>
      <c r="AS31" s="1"/>
    </row>
    <row r="32" spans="1:45">
      <c r="A32" s="114" t="s">
        <v>493</v>
      </c>
      <c r="B32" s="115" t="s">
        <v>348</v>
      </c>
      <c r="C32" s="23"/>
      <c r="D32" s="23" t="s">
        <v>70</v>
      </c>
      <c r="E32" s="185" t="s">
        <v>70</v>
      </c>
      <c r="F32" s="185">
        <v>0</v>
      </c>
      <c r="G32" s="185" t="s">
        <v>70</v>
      </c>
      <c r="H32" s="185">
        <v>0</v>
      </c>
      <c r="I32" s="185" t="s">
        <v>70</v>
      </c>
      <c r="J32" s="185">
        <v>0</v>
      </c>
      <c r="K32" s="185">
        <f t="shared" si="3"/>
        <v>0</v>
      </c>
      <c r="L32" s="23"/>
      <c r="M32" s="117" t="e">
        <f>Komponento_parinkimas</f>
        <v>#N/A</v>
      </c>
      <c r="N32" s="117" t="e">
        <f>Komponento_parinkimas</f>
        <v>#N/A</v>
      </c>
      <c r="O32" s="117" t="e">
        <f>Komponento_parinkimas</f>
        <v>#N/A</v>
      </c>
      <c r="P32" s="117" t="e">
        <f>Komponento_parinkimas</f>
        <v>#N/A</v>
      </c>
      <c r="Q32" s="117" t="e">
        <f>Komponento_parinkimas</f>
        <v>#N/A</v>
      </c>
      <c r="R32" s="117" t="e">
        <f>Komponento_parinkimas</f>
        <v>#N/A</v>
      </c>
      <c r="S32" s="117" t="e">
        <f>Komponento_parinkimas</f>
        <v>#N/A</v>
      </c>
      <c r="T32" s="117" t="e">
        <f>Komponento_parinkimas</f>
        <v>#N/A</v>
      </c>
      <c r="U32" s="117" t="e">
        <f>Komponento_parinkimas</f>
        <v>#N/A</v>
      </c>
      <c r="V32" s="117" t="e">
        <f>Komponento_parinkimas</f>
        <v>#N/A</v>
      </c>
      <c r="W32" s="117" t="e">
        <f>Komponento_parinkimas</f>
        <v>#N/A</v>
      </c>
      <c r="X32" s="117" t="e">
        <f>Komponento_parinkimas</f>
        <v>#N/A</v>
      </c>
      <c r="Y32" s="117" t="e">
        <f>Komponento_parinkimas</f>
        <v>#N/A</v>
      </c>
      <c r="Z32" s="117" t="e">
        <f>Komponento_parinkimas</f>
        <v>#N/A</v>
      </c>
      <c r="AA32" s="117" t="e">
        <f>Komponento_parinkimas</f>
        <v>#N/A</v>
      </c>
      <c r="AB32" s="117" t="e">
        <f>Komponento_parinkimas</f>
        <v>#N/A</v>
      </c>
      <c r="AC32" s="117" t="e">
        <f>Komponento_parinkimas</f>
        <v>#N/A</v>
      </c>
      <c r="AD32" s="117" t="e">
        <f>Komponento_parinkimas</f>
        <v>#N/A</v>
      </c>
      <c r="AE32" s="117" t="e">
        <f>Komponento_parinkimas</f>
        <v>#N/A</v>
      </c>
      <c r="AF32" s="117" t="e">
        <f>Komponento_parinkimas</f>
        <v>#N/A</v>
      </c>
      <c r="AG32" s="117" t="e">
        <f>Komponento_parinkimas</f>
        <v>#N/A</v>
      </c>
      <c r="AH32" s="117" t="e">
        <f>Komponento_parinkimas</f>
        <v>#N/A</v>
      </c>
      <c r="AI32" s="117" t="e">
        <f>Komponento_parinkimas</f>
        <v>#N/A</v>
      </c>
      <c r="AJ32" s="117" t="e">
        <f>Komponento_parinkimas</f>
        <v>#N/A</v>
      </c>
      <c r="AK32" s="117" t="e">
        <f>Komponento_parinkimas</f>
        <v>#N/A</v>
      </c>
      <c r="AL32" s="117" t="e">
        <f>Komponento_parinkimas</f>
        <v>#N/A</v>
      </c>
      <c r="AM32" s="117" t="e">
        <f>Komponento_parinkimas</f>
        <v>#N/A</v>
      </c>
      <c r="AN32" s="117" t="e">
        <f>Komponento_parinkimas</f>
        <v>#N/A</v>
      </c>
      <c r="AO32" s="117" t="e">
        <f>Komponento_parinkimas</f>
        <v>#N/A</v>
      </c>
      <c r="AP32" s="117" t="e">
        <f>Komponento_parinkimas</f>
        <v>#N/A</v>
      </c>
      <c r="AQ32" s="117" t="e">
        <f>Komponento_parinkimas</f>
        <v>#N/A</v>
      </c>
      <c r="AR32" s="1"/>
      <c r="AS32" s="1"/>
    </row>
    <row r="33" spans="1:45">
      <c r="A33" s="114" t="s">
        <v>493</v>
      </c>
      <c r="B33" s="115" t="s">
        <v>349</v>
      </c>
      <c r="C33" s="23"/>
      <c r="D33" s="23" t="s">
        <v>70</v>
      </c>
      <c r="E33" s="185" t="s">
        <v>70</v>
      </c>
      <c r="F33" s="185">
        <v>0</v>
      </c>
      <c r="G33" s="185" t="s">
        <v>70</v>
      </c>
      <c r="H33" s="185">
        <v>0</v>
      </c>
      <c r="I33" s="185" t="s">
        <v>70</v>
      </c>
      <c r="J33" s="185">
        <v>0</v>
      </c>
      <c r="K33" s="185">
        <f t="shared" si="3"/>
        <v>0</v>
      </c>
      <c r="L33" s="23"/>
      <c r="M33" s="117" t="e">
        <f>Komponento_parinkimas</f>
        <v>#N/A</v>
      </c>
      <c r="N33" s="117" t="e">
        <f>Komponento_parinkimas</f>
        <v>#N/A</v>
      </c>
      <c r="O33" s="117" t="e">
        <f>Komponento_parinkimas</f>
        <v>#N/A</v>
      </c>
      <c r="P33" s="117" t="e">
        <f>Komponento_parinkimas</f>
        <v>#N/A</v>
      </c>
      <c r="Q33" s="117" t="e">
        <f>Komponento_parinkimas</f>
        <v>#N/A</v>
      </c>
      <c r="R33" s="117" t="e">
        <f>Komponento_parinkimas</f>
        <v>#N/A</v>
      </c>
      <c r="S33" s="117" t="e">
        <f>Komponento_parinkimas</f>
        <v>#N/A</v>
      </c>
      <c r="T33" s="117" t="e">
        <f>Komponento_parinkimas</f>
        <v>#N/A</v>
      </c>
      <c r="U33" s="117" t="e">
        <f>Komponento_parinkimas</f>
        <v>#N/A</v>
      </c>
      <c r="V33" s="117" t="e">
        <f>Komponento_parinkimas</f>
        <v>#N/A</v>
      </c>
      <c r="W33" s="117" t="e">
        <f>Komponento_parinkimas</f>
        <v>#N/A</v>
      </c>
      <c r="X33" s="117" t="e">
        <f>Komponento_parinkimas</f>
        <v>#N/A</v>
      </c>
      <c r="Y33" s="117" t="e">
        <f>Komponento_parinkimas</f>
        <v>#N/A</v>
      </c>
      <c r="Z33" s="117" t="e">
        <f>Komponento_parinkimas</f>
        <v>#N/A</v>
      </c>
      <c r="AA33" s="117" t="e">
        <f>Komponento_parinkimas</f>
        <v>#N/A</v>
      </c>
      <c r="AB33" s="117" t="e">
        <f>Komponento_parinkimas</f>
        <v>#N/A</v>
      </c>
      <c r="AC33" s="117" t="e">
        <f>Komponento_parinkimas</f>
        <v>#N/A</v>
      </c>
      <c r="AD33" s="117" t="e">
        <f>Komponento_parinkimas</f>
        <v>#N/A</v>
      </c>
      <c r="AE33" s="117" t="e">
        <f>Komponento_parinkimas</f>
        <v>#N/A</v>
      </c>
      <c r="AF33" s="117" t="e">
        <f>Komponento_parinkimas</f>
        <v>#N/A</v>
      </c>
      <c r="AG33" s="117" t="e">
        <f>Komponento_parinkimas</f>
        <v>#N/A</v>
      </c>
      <c r="AH33" s="117" t="e">
        <f>Komponento_parinkimas</f>
        <v>#N/A</v>
      </c>
      <c r="AI33" s="117" t="e">
        <f>Komponento_parinkimas</f>
        <v>#N/A</v>
      </c>
      <c r="AJ33" s="117" t="e">
        <f>Komponento_parinkimas</f>
        <v>#N/A</v>
      </c>
      <c r="AK33" s="117" t="e">
        <f>Komponento_parinkimas</f>
        <v>#N/A</v>
      </c>
      <c r="AL33" s="117" t="e">
        <f>Komponento_parinkimas</f>
        <v>#N/A</v>
      </c>
      <c r="AM33" s="117" t="e">
        <f>Komponento_parinkimas</f>
        <v>#N/A</v>
      </c>
      <c r="AN33" s="117" t="e">
        <f>Komponento_parinkimas</f>
        <v>#N/A</v>
      </c>
      <c r="AO33" s="117" t="e">
        <f>Komponento_parinkimas</f>
        <v>#N/A</v>
      </c>
      <c r="AP33" s="117" t="e">
        <f>Komponento_parinkimas</f>
        <v>#N/A</v>
      </c>
      <c r="AQ33" s="117" t="e">
        <f>Komponento_parinkimas</f>
        <v>#N/A</v>
      </c>
      <c r="AR33" s="1"/>
      <c r="AS33" s="1"/>
    </row>
    <row r="34" spans="1:45">
      <c r="A34" s="114" t="s">
        <v>493</v>
      </c>
      <c r="B34" s="115" t="s">
        <v>350</v>
      </c>
      <c r="C34" s="23"/>
      <c r="D34" s="23" t="s">
        <v>70</v>
      </c>
      <c r="E34" s="185" t="s">
        <v>70</v>
      </c>
      <c r="F34" s="185">
        <v>0</v>
      </c>
      <c r="G34" s="185" t="s">
        <v>70</v>
      </c>
      <c r="H34" s="185">
        <v>0</v>
      </c>
      <c r="I34" s="185" t="s">
        <v>70</v>
      </c>
      <c r="J34" s="185">
        <v>0</v>
      </c>
      <c r="K34" s="185">
        <f t="shared" si="3"/>
        <v>0</v>
      </c>
      <c r="L34" s="23"/>
      <c r="M34" s="117" t="e">
        <f>Komponento_parinkimas</f>
        <v>#N/A</v>
      </c>
      <c r="N34" s="117" t="e">
        <f>Komponento_parinkimas</f>
        <v>#N/A</v>
      </c>
      <c r="O34" s="117" t="e">
        <f>Komponento_parinkimas</f>
        <v>#N/A</v>
      </c>
      <c r="P34" s="117" t="e">
        <f>Komponento_parinkimas</f>
        <v>#N/A</v>
      </c>
      <c r="Q34" s="117" t="e">
        <f>Komponento_parinkimas</f>
        <v>#N/A</v>
      </c>
      <c r="R34" s="117" t="e">
        <f>Komponento_parinkimas</f>
        <v>#N/A</v>
      </c>
      <c r="S34" s="117" t="e">
        <f>Komponento_parinkimas</f>
        <v>#N/A</v>
      </c>
      <c r="T34" s="117" t="e">
        <f>Komponento_parinkimas</f>
        <v>#N/A</v>
      </c>
      <c r="U34" s="117" t="e">
        <f>Komponento_parinkimas</f>
        <v>#N/A</v>
      </c>
      <c r="V34" s="117" t="e">
        <f>Komponento_parinkimas</f>
        <v>#N/A</v>
      </c>
      <c r="W34" s="117" t="e">
        <f>Komponento_parinkimas</f>
        <v>#N/A</v>
      </c>
      <c r="X34" s="117" t="e">
        <f>Komponento_parinkimas</f>
        <v>#N/A</v>
      </c>
      <c r="Y34" s="117" t="e">
        <f>Komponento_parinkimas</f>
        <v>#N/A</v>
      </c>
      <c r="Z34" s="117" t="e">
        <f>Komponento_parinkimas</f>
        <v>#N/A</v>
      </c>
      <c r="AA34" s="117" t="e">
        <f>Komponento_parinkimas</f>
        <v>#N/A</v>
      </c>
      <c r="AB34" s="117" t="e">
        <f>Komponento_parinkimas</f>
        <v>#N/A</v>
      </c>
      <c r="AC34" s="117" t="e">
        <f>Komponento_parinkimas</f>
        <v>#N/A</v>
      </c>
      <c r="AD34" s="117" t="e">
        <f>Komponento_parinkimas</f>
        <v>#N/A</v>
      </c>
      <c r="AE34" s="117" t="e">
        <f>Komponento_parinkimas</f>
        <v>#N/A</v>
      </c>
      <c r="AF34" s="117" t="e">
        <f>Komponento_parinkimas</f>
        <v>#N/A</v>
      </c>
      <c r="AG34" s="117" t="e">
        <f>Komponento_parinkimas</f>
        <v>#N/A</v>
      </c>
      <c r="AH34" s="117" t="e">
        <f>Komponento_parinkimas</f>
        <v>#N/A</v>
      </c>
      <c r="AI34" s="117" t="e">
        <f>Komponento_parinkimas</f>
        <v>#N/A</v>
      </c>
      <c r="AJ34" s="117" t="e">
        <f>Komponento_parinkimas</f>
        <v>#N/A</v>
      </c>
      <c r="AK34" s="117" t="e">
        <f>Komponento_parinkimas</f>
        <v>#N/A</v>
      </c>
      <c r="AL34" s="117" t="e">
        <f>Komponento_parinkimas</f>
        <v>#N/A</v>
      </c>
      <c r="AM34" s="117" t="e">
        <f>Komponento_parinkimas</f>
        <v>#N/A</v>
      </c>
      <c r="AN34" s="117" t="e">
        <f>Komponento_parinkimas</f>
        <v>#N/A</v>
      </c>
      <c r="AO34" s="117" t="e">
        <f>Komponento_parinkimas</f>
        <v>#N/A</v>
      </c>
      <c r="AP34" s="117" t="e">
        <f>Komponento_parinkimas</f>
        <v>#N/A</v>
      </c>
      <c r="AQ34" s="117" t="e">
        <f>Komponento_parinkimas</f>
        <v>#N/A</v>
      </c>
      <c r="AR34" s="1"/>
      <c r="AS34" s="1"/>
    </row>
    <row r="35" spans="1:45">
      <c r="A35" s="114" t="s">
        <v>493</v>
      </c>
      <c r="B35" s="120" t="s">
        <v>53</v>
      </c>
      <c r="C35" s="112"/>
      <c r="D35" s="112"/>
      <c r="E35" s="193"/>
      <c r="F35" s="194"/>
      <c r="G35" s="194"/>
      <c r="H35" s="194"/>
      <c r="I35" s="194"/>
      <c r="J35" s="194"/>
      <c r="K35" s="195"/>
      <c r="L35" s="119"/>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
      <c r="AS35" s="1"/>
    </row>
    <row r="36" spans="1:45">
      <c r="A36" s="114" t="s">
        <v>493</v>
      </c>
      <c r="B36" s="115" t="s">
        <v>351</v>
      </c>
      <c r="C36" s="23"/>
      <c r="D36" s="23" t="s">
        <v>70</v>
      </c>
      <c r="E36" s="185" t="s">
        <v>70</v>
      </c>
      <c r="F36" s="185">
        <v>0</v>
      </c>
      <c r="G36" s="185" t="s">
        <v>70</v>
      </c>
      <c r="H36" s="185">
        <v>0</v>
      </c>
      <c r="I36" s="185" t="s">
        <v>70</v>
      </c>
      <c r="J36" s="185">
        <v>0</v>
      </c>
      <c r="K36" s="185">
        <f>PRODUCT(IF(E36&lt;&gt;"'-",F36,1),IF(G36&lt;&gt;"-",H36,1),IF(I36&lt;&gt;"-",J36,1))</f>
        <v>0</v>
      </c>
      <c r="L36" s="23"/>
      <c r="M36" s="117" t="e">
        <f>Komponento_parinkimas</f>
        <v>#N/A</v>
      </c>
      <c r="N36" s="117" t="e">
        <f>Komponento_parinkimas</f>
        <v>#N/A</v>
      </c>
      <c r="O36" s="117" t="e">
        <f>Komponento_parinkimas</f>
        <v>#N/A</v>
      </c>
      <c r="P36" s="117" t="e">
        <f>Komponento_parinkimas</f>
        <v>#N/A</v>
      </c>
      <c r="Q36" s="117" t="e">
        <f>Komponento_parinkimas</f>
        <v>#N/A</v>
      </c>
      <c r="R36" s="117" t="e">
        <f>Komponento_parinkimas</f>
        <v>#N/A</v>
      </c>
      <c r="S36" s="117" t="e">
        <f>Komponento_parinkimas</f>
        <v>#N/A</v>
      </c>
      <c r="T36" s="117" t="e">
        <f>Komponento_parinkimas</f>
        <v>#N/A</v>
      </c>
      <c r="U36" s="117" t="e">
        <f>Komponento_parinkimas</f>
        <v>#N/A</v>
      </c>
      <c r="V36" s="117" t="e">
        <f>Komponento_parinkimas</f>
        <v>#N/A</v>
      </c>
      <c r="W36" s="117" t="e">
        <f>Komponento_parinkimas</f>
        <v>#N/A</v>
      </c>
      <c r="X36" s="117" t="e">
        <f>Komponento_parinkimas</f>
        <v>#N/A</v>
      </c>
      <c r="Y36" s="117" t="e">
        <f>Komponento_parinkimas</f>
        <v>#N/A</v>
      </c>
      <c r="Z36" s="117" t="e">
        <f>Komponento_parinkimas</f>
        <v>#N/A</v>
      </c>
      <c r="AA36" s="117" t="e">
        <f>Komponento_parinkimas</f>
        <v>#N/A</v>
      </c>
      <c r="AB36" s="117" t="e">
        <f>Komponento_parinkimas</f>
        <v>#N/A</v>
      </c>
      <c r="AC36" s="117" t="e">
        <f>Komponento_parinkimas</f>
        <v>#N/A</v>
      </c>
      <c r="AD36" s="117" t="e">
        <f>Komponento_parinkimas</f>
        <v>#N/A</v>
      </c>
      <c r="AE36" s="117" t="e">
        <f>Komponento_parinkimas</f>
        <v>#N/A</v>
      </c>
      <c r="AF36" s="117" t="e">
        <f>Komponento_parinkimas</f>
        <v>#N/A</v>
      </c>
      <c r="AG36" s="117" t="e">
        <f>Komponento_parinkimas</f>
        <v>#N/A</v>
      </c>
      <c r="AH36" s="117" t="e">
        <f>Komponento_parinkimas</f>
        <v>#N/A</v>
      </c>
      <c r="AI36" s="117" t="e">
        <f>Komponento_parinkimas</f>
        <v>#N/A</v>
      </c>
      <c r="AJ36" s="117" t="e">
        <f>Komponento_parinkimas</f>
        <v>#N/A</v>
      </c>
      <c r="AK36" s="117" t="e">
        <f>Komponento_parinkimas</f>
        <v>#N/A</v>
      </c>
      <c r="AL36" s="117" t="e">
        <f>Komponento_parinkimas</f>
        <v>#N/A</v>
      </c>
      <c r="AM36" s="117" t="e">
        <f>Komponento_parinkimas</f>
        <v>#N/A</v>
      </c>
      <c r="AN36" s="117" t="e">
        <f>Komponento_parinkimas</f>
        <v>#N/A</v>
      </c>
      <c r="AO36" s="117" t="e">
        <f>Komponento_parinkimas</f>
        <v>#N/A</v>
      </c>
      <c r="AP36" s="117" t="e">
        <f>Komponento_parinkimas</f>
        <v>#N/A</v>
      </c>
      <c r="AQ36" s="117" t="e">
        <f>Komponento_parinkimas</f>
        <v>#N/A</v>
      </c>
      <c r="AR36" s="1"/>
      <c r="AS36" s="1"/>
    </row>
    <row r="37" spans="1:45">
      <c r="A37" s="114" t="s">
        <v>493</v>
      </c>
      <c r="B37" s="115" t="s">
        <v>352</v>
      </c>
      <c r="C37" s="23"/>
      <c r="D37" s="23" t="s">
        <v>70</v>
      </c>
      <c r="E37" s="185" t="s">
        <v>70</v>
      </c>
      <c r="F37" s="185">
        <v>0</v>
      </c>
      <c r="G37" s="185" t="s">
        <v>70</v>
      </c>
      <c r="H37" s="185">
        <v>0</v>
      </c>
      <c r="I37" s="185" t="s">
        <v>70</v>
      </c>
      <c r="J37" s="185">
        <v>0</v>
      </c>
      <c r="K37" s="185">
        <f>PRODUCT(IF(E37&lt;&gt;"'-",F37,1),IF(G37&lt;&gt;"-",H37,1),IF(I37&lt;&gt;"-",J37,1))</f>
        <v>0</v>
      </c>
      <c r="L37" s="23"/>
      <c r="M37" s="117" t="e">
        <f>Komponento_parinkimas</f>
        <v>#N/A</v>
      </c>
      <c r="N37" s="117" t="e">
        <f>Komponento_parinkimas</f>
        <v>#N/A</v>
      </c>
      <c r="O37" s="117" t="e">
        <f>Komponento_parinkimas</f>
        <v>#N/A</v>
      </c>
      <c r="P37" s="117" t="e">
        <f>Komponento_parinkimas</f>
        <v>#N/A</v>
      </c>
      <c r="Q37" s="117" t="e">
        <f>Komponento_parinkimas</f>
        <v>#N/A</v>
      </c>
      <c r="R37" s="117" t="e">
        <f>Komponento_parinkimas</f>
        <v>#N/A</v>
      </c>
      <c r="S37" s="117" t="e">
        <f>Komponento_parinkimas</f>
        <v>#N/A</v>
      </c>
      <c r="T37" s="117" t="e">
        <f>Komponento_parinkimas</f>
        <v>#N/A</v>
      </c>
      <c r="U37" s="117" t="e">
        <f>Komponento_parinkimas</f>
        <v>#N/A</v>
      </c>
      <c r="V37" s="117" t="e">
        <f>Komponento_parinkimas</f>
        <v>#N/A</v>
      </c>
      <c r="W37" s="117" t="e">
        <f>Komponento_parinkimas</f>
        <v>#N/A</v>
      </c>
      <c r="X37" s="117" t="e">
        <f>Komponento_parinkimas</f>
        <v>#N/A</v>
      </c>
      <c r="Y37" s="117" t="e">
        <f>Komponento_parinkimas</f>
        <v>#N/A</v>
      </c>
      <c r="Z37" s="117" t="e">
        <f>Komponento_parinkimas</f>
        <v>#N/A</v>
      </c>
      <c r="AA37" s="117" t="e">
        <f>Komponento_parinkimas</f>
        <v>#N/A</v>
      </c>
      <c r="AB37" s="117" t="e">
        <f>Komponento_parinkimas</f>
        <v>#N/A</v>
      </c>
      <c r="AC37" s="117" t="e">
        <f>Komponento_parinkimas</f>
        <v>#N/A</v>
      </c>
      <c r="AD37" s="117" t="e">
        <f>Komponento_parinkimas</f>
        <v>#N/A</v>
      </c>
      <c r="AE37" s="117" t="e">
        <f>Komponento_parinkimas</f>
        <v>#N/A</v>
      </c>
      <c r="AF37" s="117" t="e">
        <f>Komponento_parinkimas</f>
        <v>#N/A</v>
      </c>
      <c r="AG37" s="117" t="e">
        <f>Komponento_parinkimas</f>
        <v>#N/A</v>
      </c>
      <c r="AH37" s="117" t="e">
        <f>Komponento_parinkimas</f>
        <v>#N/A</v>
      </c>
      <c r="AI37" s="117" t="e">
        <f>Komponento_parinkimas</f>
        <v>#N/A</v>
      </c>
      <c r="AJ37" s="117" t="e">
        <f>Komponento_parinkimas</f>
        <v>#N/A</v>
      </c>
      <c r="AK37" s="117" t="e">
        <f>Komponento_parinkimas</f>
        <v>#N/A</v>
      </c>
      <c r="AL37" s="117" t="e">
        <f>Komponento_parinkimas</f>
        <v>#N/A</v>
      </c>
      <c r="AM37" s="117" t="e">
        <f>Komponento_parinkimas</f>
        <v>#N/A</v>
      </c>
      <c r="AN37" s="117" t="e">
        <f>Komponento_parinkimas</f>
        <v>#N/A</v>
      </c>
      <c r="AO37" s="117" t="e">
        <f>Komponento_parinkimas</f>
        <v>#N/A</v>
      </c>
      <c r="AP37" s="117" t="e">
        <f>Komponento_parinkimas</f>
        <v>#N/A</v>
      </c>
      <c r="AQ37" s="117" t="e">
        <f>Komponento_parinkimas</f>
        <v>#N/A</v>
      </c>
      <c r="AR37" s="1"/>
      <c r="AS37" s="1"/>
    </row>
    <row r="38" spans="1:45">
      <c r="A38" s="114" t="s">
        <v>493</v>
      </c>
      <c r="B38" s="115" t="s">
        <v>353</v>
      </c>
      <c r="C38" s="23"/>
      <c r="D38" s="23" t="s">
        <v>70</v>
      </c>
      <c r="E38" s="185" t="s">
        <v>70</v>
      </c>
      <c r="F38" s="185">
        <v>0</v>
      </c>
      <c r="G38" s="185" t="s">
        <v>70</v>
      </c>
      <c r="H38" s="185">
        <v>0</v>
      </c>
      <c r="I38" s="185" t="s">
        <v>70</v>
      </c>
      <c r="J38" s="185">
        <v>0</v>
      </c>
      <c r="K38" s="185">
        <f>PRODUCT(IF(E38&lt;&gt;"'-",F38,1),IF(G38&lt;&gt;"-",H38,1),IF(I38&lt;&gt;"-",J38,1))</f>
        <v>0</v>
      </c>
      <c r="L38" s="23"/>
      <c r="M38" s="117" t="e">
        <f>Komponento_parinkimas</f>
        <v>#N/A</v>
      </c>
      <c r="N38" s="117" t="e">
        <f>Komponento_parinkimas</f>
        <v>#N/A</v>
      </c>
      <c r="O38" s="117" t="e">
        <f>Komponento_parinkimas</f>
        <v>#N/A</v>
      </c>
      <c r="P38" s="117" t="e">
        <f>Komponento_parinkimas</f>
        <v>#N/A</v>
      </c>
      <c r="Q38" s="117" t="e">
        <f>Komponento_parinkimas</f>
        <v>#N/A</v>
      </c>
      <c r="R38" s="117" t="e">
        <f>Komponento_parinkimas</f>
        <v>#N/A</v>
      </c>
      <c r="S38" s="117" t="e">
        <f>Komponento_parinkimas</f>
        <v>#N/A</v>
      </c>
      <c r="T38" s="117" t="e">
        <f>Komponento_parinkimas</f>
        <v>#N/A</v>
      </c>
      <c r="U38" s="117" t="e">
        <f>Komponento_parinkimas</f>
        <v>#N/A</v>
      </c>
      <c r="V38" s="117" t="e">
        <f>Komponento_parinkimas</f>
        <v>#N/A</v>
      </c>
      <c r="W38" s="117" t="e">
        <f>Komponento_parinkimas</f>
        <v>#N/A</v>
      </c>
      <c r="X38" s="117" t="e">
        <f>Komponento_parinkimas</f>
        <v>#N/A</v>
      </c>
      <c r="Y38" s="117" t="e">
        <f>Komponento_parinkimas</f>
        <v>#N/A</v>
      </c>
      <c r="Z38" s="117" t="e">
        <f>Komponento_parinkimas</f>
        <v>#N/A</v>
      </c>
      <c r="AA38" s="117" t="e">
        <f>Komponento_parinkimas</f>
        <v>#N/A</v>
      </c>
      <c r="AB38" s="117" t="e">
        <f>Komponento_parinkimas</f>
        <v>#N/A</v>
      </c>
      <c r="AC38" s="117" t="e">
        <f>Komponento_parinkimas</f>
        <v>#N/A</v>
      </c>
      <c r="AD38" s="117" t="e">
        <f>Komponento_parinkimas</f>
        <v>#N/A</v>
      </c>
      <c r="AE38" s="117" t="e">
        <f>Komponento_parinkimas</f>
        <v>#N/A</v>
      </c>
      <c r="AF38" s="117" t="e">
        <f>Komponento_parinkimas</f>
        <v>#N/A</v>
      </c>
      <c r="AG38" s="117" t="e">
        <f>Komponento_parinkimas</f>
        <v>#N/A</v>
      </c>
      <c r="AH38" s="117" t="e">
        <f>Komponento_parinkimas</f>
        <v>#N/A</v>
      </c>
      <c r="AI38" s="117" t="e">
        <f>Komponento_parinkimas</f>
        <v>#N/A</v>
      </c>
      <c r="AJ38" s="117" t="e">
        <f>Komponento_parinkimas</f>
        <v>#N/A</v>
      </c>
      <c r="AK38" s="117" t="e">
        <f>Komponento_parinkimas</f>
        <v>#N/A</v>
      </c>
      <c r="AL38" s="117" t="e">
        <f>Komponento_parinkimas</f>
        <v>#N/A</v>
      </c>
      <c r="AM38" s="117" t="e">
        <f>Komponento_parinkimas</f>
        <v>#N/A</v>
      </c>
      <c r="AN38" s="117" t="e">
        <f>Komponento_parinkimas</f>
        <v>#N/A</v>
      </c>
      <c r="AO38" s="117" t="e">
        <f>Komponento_parinkimas</f>
        <v>#N/A</v>
      </c>
      <c r="AP38" s="117" t="e">
        <f>Komponento_parinkimas</f>
        <v>#N/A</v>
      </c>
      <c r="AQ38" s="117" t="e">
        <f>Komponento_parinkimas</f>
        <v>#N/A</v>
      </c>
      <c r="AR38" s="1"/>
      <c r="AS38" s="1"/>
    </row>
    <row r="39" spans="1:45">
      <c r="A39" s="114" t="s">
        <v>494</v>
      </c>
      <c r="B39" s="120" t="s">
        <v>50</v>
      </c>
      <c r="C39" s="112"/>
      <c r="D39" s="112"/>
      <c r="E39" s="193"/>
      <c r="F39" s="194"/>
      <c r="G39" s="194"/>
      <c r="H39" s="194"/>
      <c r="I39" s="194"/>
      <c r="J39" s="194"/>
      <c r="K39" s="195"/>
      <c r="L39" s="119"/>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
      <c r="AS39" s="1"/>
    </row>
    <row r="40" spans="1:45">
      <c r="A40" s="114" t="s">
        <v>494</v>
      </c>
      <c r="B40" s="115" t="s">
        <v>51</v>
      </c>
      <c r="C40" s="23"/>
      <c r="D40" s="23" t="s">
        <v>70</v>
      </c>
      <c r="E40" s="185" t="s">
        <v>70</v>
      </c>
      <c r="F40" s="185">
        <v>0</v>
      </c>
      <c r="G40" s="185" t="s">
        <v>70</v>
      </c>
      <c r="H40" s="185">
        <v>0</v>
      </c>
      <c r="I40" s="185" t="s">
        <v>70</v>
      </c>
      <c r="J40" s="185">
        <v>0</v>
      </c>
      <c r="K40" s="185">
        <f t="shared" ref="K40:K46" si="4">PRODUCT(IF(E40&lt;&gt;"'-",F40,1),IF(G40&lt;&gt;"-",H40,1),IF(I40&lt;&gt;"-",J40,1))</f>
        <v>0</v>
      </c>
      <c r="L40" s="23"/>
      <c r="M40" s="117" t="e">
        <f>Komponento_parinkimas</f>
        <v>#N/A</v>
      </c>
      <c r="N40" s="117" t="e">
        <f>Komponento_parinkimas</f>
        <v>#N/A</v>
      </c>
      <c r="O40" s="117" t="e">
        <f>Komponento_parinkimas</f>
        <v>#N/A</v>
      </c>
      <c r="P40" s="117" t="e">
        <f>Komponento_parinkimas</f>
        <v>#N/A</v>
      </c>
      <c r="Q40" s="117" t="e">
        <f>Komponento_parinkimas</f>
        <v>#N/A</v>
      </c>
      <c r="R40" s="117" t="e">
        <f>Komponento_parinkimas</f>
        <v>#N/A</v>
      </c>
      <c r="S40" s="117" t="e">
        <f>Komponento_parinkimas</f>
        <v>#N/A</v>
      </c>
      <c r="T40" s="117" t="e">
        <f>Komponento_parinkimas</f>
        <v>#N/A</v>
      </c>
      <c r="U40" s="117" t="e">
        <f>Komponento_parinkimas</f>
        <v>#N/A</v>
      </c>
      <c r="V40" s="117" t="e">
        <f>Komponento_parinkimas</f>
        <v>#N/A</v>
      </c>
      <c r="W40" s="117" t="e">
        <f>Komponento_parinkimas</f>
        <v>#N/A</v>
      </c>
      <c r="X40" s="117" t="e">
        <f>Komponento_parinkimas</f>
        <v>#N/A</v>
      </c>
      <c r="Y40" s="117" t="e">
        <f>Komponento_parinkimas</f>
        <v>#N/A</v>
      </c>
      <c r="Z40" s="117" t="e">
        <f>Komponento_parinkimas</f>
        <v>#N/A</v>
      </c>
      <c r="AA40" s="117" t="e">
        <f>Komponento_parinkimas</f>
        <v>#N/A</v>
      </c>
      <c r="AB40" s="117" t="e">
        <f>Komponento_parinkimas</f>
        <v>#N/A</v>
      </c>
      <c r="AC40" s="117" t="e">
        <f>Komponento_parinkimas</f>
        <v>#N/A</v>
      </c>
      <c r="AD40" s="117" t="e">
        <f>Komponento_parinkimas</f>
        <v>#N/A</v>
      </c>
      <c r="AE40" s="117" t="e">
        <f>Komponento_parinkimas</f>
        <v>#N/A</v>
      </c>
      <c r="AF40" s="117" t="e">
        <f>Komponento_parinkimas</f>
        <v>#N/A</v>
      </c>
      <c r="AG40" s="117" t="e">
        <f>Komponento_parinkimas</f>
        <v>#N/A</v>
      </c>
      <c r="AH40" s="117" t="e">
        <f>Komponento_parinkimas</f>
        <v>#N/A</v>
      </c>
      <c r="AI40" s="117" t="e">
        <f>Komponento_parinkimas</f>
        <v>#N/A</v>
      </c>
      <c r="AJ40" s="117" t="e">
        <f>Komponento_parinkimas</f>
        <v>#N/A</v>
      </c>
      <c r="AK40" s="117" t="e">
        <f>Komponento_parinkimas</f>
        <v>#N/A</v>
      </c>
      <c r="AL40" s="117" t="e">
        <f>Komponento_parinkimas</f>
        <v>#N/A</v>
      </c>
      <c r="AM40" s="117" t="e">
        <f>Komponento_parinkimas</f>
        <v>#N/A</v>
      </c>
      <c r="AN40" s="117" t="e">
        <f>Komponento_parinkimas</f>
        <v>#N/A</v>
      </c>
      <c r="AO40" s="117" t="e">
        <f>Komponento_parinkimas</f>
        <v>#N/A</v>
      </c>
      <c r="AP40" s="117" t="e">
        <f>Komponento_parinkimas</f>
        <v>#N/A</v>
      </c>
      <c r="AQ40" s="117" t="e">
        <f>Komponento_parinkimas</f>
        <v>#N/A</v>
      </c>
      <c r="AR40" s="1"/>
      <c r="AS40" s="1"/>
    </row>
    <row r="41" spans="1:45">
      <c r="A41" s="114" t="s">
        <v>494</v>
      </c>
      <c r="B41" s="115" t="s">
        <v>52</v>
      </c>
      <c r="C41" s="23"/>
      <c r="D41" s="23" t="s">
        <v>70</v>
      </c>
      <c r="E41" s="185" t="s">
        <v>70</v>
      </c>
      <c r="F41" s="185">
        <v>0</v>
      </c>
      <c r="G41" s="185" t="s">
        <v>70</v>
      </c>
      <c r="H41" s="185">
        <v>0</v>
      </c>
      <c r="I41" s="185" t="s">
        <v>70</v>
      </c>
      <c r="J41" s="185">
        <v>0</v>
      </c>
      <c r="K41" s="185">
        <f t="shared" si="4"/>
        <v>0</v>
      </c>
      <c r="L41" s="23"/>
      <c r="M41" s="117" t="e">
        <f>Komponento_parinkimas</f>
        <v>#N/A</v>
      </c>
      <c r="N41" s="117" t="e">
        <f>Komponento_parinkimas</f>
        <v>#N/A</v>
      </c>
      <c r="O41" s="117" t="e">
        <f>Komponento_parinkimas</f>
        <v>#N/A</v>
      </c>
      <c r="P41" s="117" t="e">
        <f>Komponento_parinkimas</f>
        <v>#N/A</v>
      </c>
      <c r="Q41" s="117" t="e">
        <f>Komponento_parinkimas</f>
        <v>#N/A</v>
      </c>
      <c r="R41" s="117" t="e">
        <f>Komponento_parinkimas</f>
        <v>#N/A</v>
      </c>
      <c r="S41" s="117" t="e">
        <f>Komponento_parinkimas</f>
        <v>#N/A</v>
      </c>
      <c r="T41" s="117" t="e">
        <f>Komponento_parinkimas</f>
        <v>#N/A</v>
      </c>
      <c r="U41" s="117" t="e">
        <f>Komponento_parinkimas</f>
        <v>#N/A</v>
      </c>
      <c r="V41" s="117" t="e">
        <f>Komponento_parinkimas</f>
        <v>#N/A</v>
      </c>
      <c r="W41" s="117" t="e">
        <f>Komponento_parinkimas</f>
        <v>#N/A</v>
      </c>
      <c r="X41" s="117" t="e">
        <f>Komponento_parinkimas</f>
        <v>#N/A</v>
      </c>
      <c r="Y41" s="117" t="e">
        <f>Komponento_parinkimas</f>
        <v>#N/A</v>
      </c>
      <c r="Z41" s="117" t="e">
        <f>Komponento_parinkimas</f>
        <v>#N/A</v>
      </c>
      <c r="AA41" s="117" t="e">
        <f>Komponento_parinkimas</f>
        <v>#N/A</v>
      </c>
      <c r="AB41" s="117" t="e">
        <f>Komponento_parinkimas</f>
        <v>#N/A</v>
      </c>
      <c r="AC41" s="117" t="e">
        <f>Komponento_parinkimas</f>
        <v>#N/A</v>
      </c>
      <c r="AD41" s="117" t="e">
        <f>Komponento_parinkimas</f>
        <v>#N/A</v>
      </c>
      <c r="AE41" s="117" t="e">
        <f>Komponento_parinkimas</f>
        <v>#N/A</v>
      </c>
      <c r="AF41" s="117" t="e">
        <f>Komponento_parinkimas</f>
        <v>#N/A</v>
      </c>
      <c r="AG41" s="117" t="e">
        <f>Komponento_parinkimas</f>
        <v>#N/A</v>
      </c>
      <c r="AH41" s="117" t="e">
        <f>Komponento_parinkimas</f>
        <v>#N/A</v>
      </c>
      <c r="AI41" s="117" t="e">
        <f>Komponento_parinkimas</f>
        <v>#N/A</v>
      </c>
      <c r="AJ41" s="117" t="e">
        <f>Komponento_parinkimas</f>
        <v>#N/A</v>
      </c>
      <c r="AK41" s="117" t="e">
        <f>Komponento_parinkimas</f>
        <v>#N/A</v>
      </c>
      <c r="AL41" s="117" t="e">
        <f>Komponento_parinkimas</f>
        <v>#N/A</v>
      </c>
      <c r="AM41" s="117" t="e">
        <f>Komponento_parinkimas</f>
        <v>#N/A</v>
      </c>
      <c r="AN41" s="117" t="e">
        <f>Komponento_parinkimas</f>
        <v>#N/A</v>
      </c>
      <c r="AO41" s="117" t="e">
        <f>Komponento_parinkimas</f>
        <v>#N/A</v>
      </c>
      <c r="AP41" s="117" t="e">
        <f>Komponento_parinkimas</f>
        <v>#N/A</v>
      </c>
      <c r="AQ41" s="117" t="e">
        <f>Komponento_parinkimas</f>
        <v>#N/A</v>
      </c>
      <c r="AR41" s="1"/>
      <c r="AS41" s="1"/>
    </row>
    <row r="42" spans="1:45">
      <c r="A42" s="114" t="s">
        <v>494</v>
      </c>
      <c r="B42" s="115" t="s">
        <v>346</v>
      </c>
      <c r="C42" s="23"/>
      <c r="D42" s="23" t="s">
        <v>70</v>
      </c>
      <c r="E42" s="185" t="s">
        <v>70</v>
      </c>
      <c r="F42" s="185">
        <v>0</v>
      </c>
      <c r="G42" s="185" t="s">
        <v>70</v>
      </c>
      <c r="H42" s="185">
        <v>0</v>
      </c>
      <c r="I42" s="185" t="s">
        <v>70</v>
      </c>
      <c r="J42" s="185">
        <v>0</v>
      </c>
      <c r="K42" s="185">
        <f t="shared" si="4"/>
        <v>0</v>
      </c>
      <c r="L42" s="23"/>
      <c r="M42" s="117" t="e">
        <f>Komponento_parinkimas</f>
        <v>#N/A</v>
      </c>
      <c r="N42" s="117" t="e">
        <f>Komponento_parinkimas</f>
        <v>#N/A</v>
      </c>
      <c r="O42" s="117" t="e">
        <f>Komponento_parinkimas</f>
        <v>#N/A</v>
      </c>
      <c r="P42" s="117" t="e">
        <f>Komponento_parinkimas</f>
        <v>#N/A</v>
      </c>
      <c r="Q42" s="117" t="e">
        <f>Komponento_parinkimas</f>
        <v>#N/A</v>
      </c>
      <c r="R42" s="117" t="e">
        <f>Komponento_parinkimas</f>
        <v>#N/A</v>
      </c>
      <c r="S42" s="117" t="e">
        <f>Komponento_parinkimas</f>
        <v>#N/A</v>
      </c>
      <c r="T42" s="117" t="e">
        <f>Komponento_parinkimas</f>
        <v>#N/A</v>
      </c>
      <c r="U42" s="117" t="e">
        <f>Komponento_parinkimas</f>
        <v>#N/A</v>
      </c>
      <c r="V42" s="117" t="e">
        <f>Komponento_parinkimas</f>
        <v>#N/A</v>
      </c>
      <c r="W42" s="117" t="e">
        <f>Komponento_parinkimas</f>
        <v>#N/A</v>
      </c>
      <c r="X42" s="117" t="e">
        <f>Komponento_parinkimas</f>
        <v>#N/A</v>
      </c>
      <c r="Y42" s="117" t="e">
        <f>Komponento_parinkimas</f>
        <v>#N/A</v>
      </c>
      <c r="Z42" s="117" t="e">
        <f>Komponento_parinkimas</f>
        <v>#N/A</v>
      </c>
      <c r="AA42" s="117" t="e">
        <f>Komponento_parinkimas</f>
        <v>#N/A</v>
      </c>
      <c r="AB42" s="117" t="e">
        <f>Komponento_parinkimas</f>
        <v>#N/A</v>
      </c>
      <c r="AC42" s="117" t="e">
        <f>Komponento_parinkimas</f>
        <v>#N/A</v>
      </c>
      <c r="AD42" s="117" t="e">
        <f>Komponento_parinkimas</f>
        <v>#N/A</v>
      </c>
      <c r="AE42" s="117" t="e">
        <f>Komponento_parinkimas</f>
        <v>#N/A</v>
      </c>
      <c r="AF42" s="117" t="e">
        <f>Komponento_parinkimas</f>
        <v>#N/A</v>
      </c>
      <c r="AG42" s="117" t="e">
        <f>Komponento_parinkimas</f>
        <v>#N/A</v>
      </c>
      <c r="AH42" s="117" t="e">
        <f>Komponento_parinkimas</f>
        <v>#N/A</v>
      </c>
      <c r="AI42" s="117" t="e">
        <f>Komponento_parinkimas</f>
        <v>#N/A</v>
      </c>
      <c r="AJ42" s="117" t="e">
        <f>Komponento_parinkimas</f>
        <v>#N/A</v>
      </c>
      <c r="AK42" s="117" t="e">
        <f>Komponento_parinkimas</f>
        <v>#N/A</v>
      </c>
      <c r="AL42" s="117" t="e">
        <f>Komponento_parinkimas</f>
        <v>#N/A</v>
      </c>
      <c r="AM42" s="117" t="e">
        <f>Komponento_parinkimas</f>
        <v>#N/A</v>
      </c>
      <c r="AN42" s="117" t="e">
        <f>Komponento_parinkimas</f>
        <v>#N/A</v>
      </c>
      <c r="AO42" s="117" t="e">
        <f>Komponento_parinkimas</f>
        <v>#N/A</v>
      </c>
      <c r="AP42" s="117" t="e">
        <f>Komponento_parinkimas</f>
        <v>#N/A</v>
      </c>
      <c r="AQ42" s="117" t="e">
        <f>Komponento_parinkimas</f>
        <v>#N/A</v>
      </c>
      <c r="AR42" s="1"/>
      <c r="AS42" s="1"/>
    </row>
    <row r="43" spans="1:45">
      <c r="A43" s="114" t="s">
        <v>494</v>
      </c>
      <c r="B43" s="115" t="s">
        <v>347</v>
      </c>
      <c r="C43" s="23"/>
      <c r="D43" s="23" t="s">
        <v>70</v>
      </c>
      <c r="E43" s="185" t="s">
        <v>70</v>
      </c>
      <c r="F43" s="185">
        <v>0</v>
      </c>
      <c r="G43" s="185" t="s">
        <v>70</v>
      </c>
      <c r="H43" s="185">
        <v>0</v>
      </c>
      <c r="I43" s="185" t="s">
        <v>70</v>
      </c>
      <c r="J43" s="185">
        <v>0</v>
      </c>
      <c r="K43" s="185">
        <f t="shared" si="4"/>
        <v>0</v>
      </c>
      <c r="L43" s="23"/>
      <c r="M43" s="117" t="e">
        <f>Komponento_parinkimas</f>
        <v>#N/A</v>
      </c>
      <c r="N43" s="117" t="e">
        <f>Komponento_parinkimas</f>
        <v>#N/A</v>
      </c>
      <c r="O43" s="117" t="e">
        <f>Komponento_parinkimas</f>
        <v>#N/A</v>
      </c>
      <c r="P43" s="117" t="e">
        <f>Komponento_parinkimas</f>
        <v>#N/A</v>
      </c>
      <c r="Q43" s="117" t="e">
        <f>Komponento_parinkimas</f>
        <v>#N/A</v>
      </c>
      <c r="R43" s="117" t="e">
        <f>Komponento_parinkimas</f>
        <v>#N/A</v>
      </c>
      <c r="S43" s="117" t="e">
        <f>Komponento_parinkimas</f>
        <v>#N/A</v>
      </c>
      <c r="T43" s="117" t="e">
        <f>Komponento_parinkimas</f>
        <v>#N/A</v>
      </c>
      <c r="U43" s="117" t="e">
        <f>Komponento_parinkimas</f>
        <v>#N/A</v>
      </c>
      <c r="V43" s="117" t="e">
        <f>Komponento_parinkimas</f>
        <v>#N/A</v>
      </c>
      <c r="W43" s="117" t="e">
        <f>Komponento_parinkimas</f>
        <v>#N/A</v>
      </c>
      <c r="X43" s="117" t="e">
        <f>Komponento_parinkimas</f>
        <v>#N/A</v>
      </c>
      <c r="Y43" s="117" t="e">
        <f>Komponento_parinkimas</f>
        <v>#N/A</v>
      </c>
      <c r="Z43" s="117" t="e">
        <f>Komponento_parinkimas</f>
        <v>#N/A</v>
      </c>
      <c r="AA43" s="117" t="e">
        <f>Komponento_parinkimas</f>
        <v>#N/A</v>
      </c>
      <c r="AB43" s="117" t="e">
        <f>Komponento_parinkimas</f>
        <v>#N/A</v>
      </c>
      <c r="AC43" s="117" t="e">
        <f>Komponento_parinkimas</f>
        <v>#N/A</v>
      </c>
      <c r="AD43" s="117" t="e">
        <f>Komponento_parinkimas</f>
        <v>#N/A</v>
      </c>
      <c r="AE43" s="117" t="e">
        <f>Komponento_parinkimas</f>
        <v>#N/A</v>
      </c>
      <c r="AF43" s="117" t="e">
        <f>Komponento_parinkimas</f>
        <v>#N/A</v>
      </c>
      <c r="AG43" s="117" t="e">
        <f>Komponento_parinkimas</f>
        <v>#N/A</v>
      </c>
      <c r="AH43" s="117" t="e">
        <f>Komponento_parinkimas</f>
        <v>#N/A</v>
      </c>
      <c r="AI43" s="117" t="e">
        <f>Komponento_parinkimas</f>
        <v>#N/A</v>
      </c>
      <c r="AJ43" s="117" t="e">
        <f>Komponento_parinkimas</f>
        <v>#N/A</v>
      </c>
      <c r="AK43" s="117" t="e">
        <f>Komponento_parinkimas</f>
        <v>#N/A</v>
      </c>
      <c r="AL43" s="117" t="e">
        <f>Komponento_parinkimas</f>
        <v>#N/A</v>
      </c>
      <c r="AM43" s="117" t="e">
        <f>Komponento_parinkimas</f>
        <v>#N/A</v>
      </c>
      <c r="AN43" s="117" t="e">
        <f>Komponento_parinkimas</f>
        <v>#N/A</v>
      </c>
      <c r="AO43" s="117" t="e">
        <f>Komponento_parinkimas</f>
        <v>#N/A</v>
      </c>
      <c r="AP43" s="117" t="e">
        <f>Komponento_parinkimas</f>
        <v>#N/A</v>
      </c>
      <c r="AQ43" s="117" t="e">
        <f>Komponento_parinkimas</f>
        <v>#N/A</v>
      </c>
      <c r="AR43" s="1"/>
      <c r="AS43" s="1"/>
    </row>
    <row r="44" spans="1:45">
      <c r="A44" s="114" t="s">
        <v>494</v>
      </c>
      <c r="B44" s="115" t="s">
        <v>348</v>
      </c>
      <c r="C44" s="23"/>
      <c r="D44" s="23" t="s">
        <v>70</v>
      </c>
      <c r="E44" s="185" t="s">
        <v>70</v>
      </c>
      <c r="F44" s="185">
        <v>0</v>
      </c>
      <c r="G44" s="185" t="s">
        <v>70</v>
      </c>
      <c r="H44" s="185">
        <v>0</v>
      </c>
      <c r="I44" s="185" t="s">
        <v>70</v>
      </c>
      <c r="J44" s="185">
        <v>0</v>
      </c>
      <c r="K44" s="185">
        <f t="shared" si="4"/>
        <v>0</v>
      </c>
      <c r="L44" s="23"/>
      <c r="M44" s="117" t="e">
        <f>Komponento_parinkimas</f>
        <v>#N/A</v>
      </c>
      <c r="N44" s="117" t="e">
        <f>Komponento_parinkimas</f>
        <v>#N/A</v>
      </c>
      <c r="O44" s="117" t="e">
        <f>Komponento_parinkimas</f>
        <v>#N/A</v>
      </c>
      <c r="P44" s="117" t="e">
        <f>Komponento_parinkimas</f>
        <v>#N/A</v>
      </c>
      <c r="Q44" s="117" t="e">
        <f>Komponento_parinkimas</f>
        <v>#N/A</v>
      </c>
      <c r="R44" s="117" t="e">
        <f>Komponento_parinkimas</f>
        <v>#N/A</v>
      </c>
      <c r="S44" s="117" t="e">
        <f>Komponento_parinkimas</f>
        <v>#N/A</v>
      </c>
      <c r="T44" s="117" t="e">
        <f>Komponento_parinkimas</f>
        <v>#N/A</v>
      </c>
      <c r="U44" s="117" t="e">
        <f>Komponento_parinkimas</f>
        <v>#N/A</v>
      </c>
      <c r="V44" s="117" t="e">
        <f>Komponento_parinkimas</f>
        <v>#N/A</v>
      </c>
      <c r="W44" s="117" t="e">
        <f>Komponento_parinkimas</f>
        <v>#N/A</v>
      </c>
      <c r="X44" s="117" t="e">
        <f>Komponento_parinkimas</f>
        <v>#N/A</v>
      </c>
      <c r="Y44" s="117" t="e">
        <f>Komponento_parinkimas</f>
        <v>#N/A</v>
      </c>
      <c r="Z44" s="117" t="e">
        <f>Komponento_parinkimas</f>
        <v>#N/A</v>
      </c>
      <c r="AA44" s="117" t="e">
        <f>Komponento_parinkimas</f>
        <v>#N/A</v>
      </c>
      <c r="AB44" s="117" t="e">
        <f>Komponento_parinkimas</f>
        <v>#N/A</v>
      </c>
      <c r="AC44" s="117" t="e">
        <f>Komponento_parinkimas</f>
        <v>#N/A</v>
      </c>
      <c r="AD44" s="117" t="e">
        <f>Komponento_parinkimas</f>
        <v>#N/A</v>
      </c>
      <c r="AE44" s="117" t="e">
        <f>Komponento_parinkimas</f>
        <v>#N/A</v>
      </c>
      <c r="AF44" s="117" t="e">
        <f>Komponento_parinkimas</f>
        <v>#N/A</v>
      </c>
      <c r="AG44" s="117" t="e">
        <f>Komponento_parinkimas</f>
        <v>#N/A</v>
      </c>
      <c r="AH44" s="117" t="e">
        <f>Komponento_parinkimas</f>
        <v>#N/A</v>
      </c>
      <c r="AI44" s="117" t="e">
        <f>Komponento_parinkimas</f>
        <v>#N/A</v>
      </c>
      <c r="AJ44" s="117" t="e">
        <f>Komponento_parinkimas</f>
        <v>#N/A</v>
      </c>
      <c r="AK44" s="117" t="e">
        <f>Komponento_parinkimas</f>
        <v>#N/A</v>
      </c>
      <c r="AL44" s="117" t="e">
        <f>Komponento_parinkimas</f>
        <v>#N/A</v>
      </c>
      <c r="AM44" s="117" t="e">
        <f>Komponento_parinkimas</f>
        <v>#N/A</v>
      </c>
      <c r="AN44" s="117" t="e">
        <f>Komponento_parinkimas</f>
        <v>#N/A</v>
      </c>
      <c r="AO44" s="117" t="e">
        <f>Komponento_parinkimas</f>
        <v>#N/A</v>
      </c>
      <c r="AP44" s="117" t="e">
        <f>Komponento_parinkimas</f>
        <v>#N/A</v>
      </c>
      <c r="AQ44" s="117" t="e">
        <f>Komponento_parinkimas</f>
        <v>#N/A</v>
      </c>
      <c r="AR44" s="1"/>
      <c r="AS44" s="1"/>
    </row>
    <row r="45" spans="1:45">
      <c r="A45" s="114" t="s">
        <v>494</v>
      </c>
      <c r="B45" s="115" t="s">
        <v>349</v>
      </c>
      <c r="C45" s="23"/>
      <c r="D45" s="23" t="s">
        <v>70</v>
      </c>
      <c r="E45" s="185" t="s">
        <v>70</v>
      </c>
      <c r="F45" s="185">
        <v>0</v>
      </c>
      <c r="G45" s="185" t="s">
        <v>70</v>
      </c>
      <c r="H45" s="185">
        <v>0</v>
      </c>
      <c r="I45" s="185" t="s">
        <v>70</v>
      </c>
      <c r="J45" s="185">
        <v>0</v>
      </c>
      <c r="K45" s="185">
        <f t="shared" si="4"/>
        <v>0</v>
      </c>
      <c r="L45" s="23"/>
      <c r="M45" s="117" t="e">
        <f>Komponento_parinkimas</f>
        <v>#N/A</v>
      </c>
      <c r="N45" s="117" t="e">
        <f>Komponento_parinkimas</f>
        <v>#N/A</v>
      </c>
      <c r="O45" s="117" t="e">
        <f>Komponento_parinkimas</f>
        <v>#N/A</v>
      </c>
      <c r="P45" s="117" t="e">
        <f>Komponento_parinkimas</f>
        <v>#N/A</v>
      </c>
      <c r="Q45" s="117" t="e">
        <f>Komponento_parinkimas</f>
        <v>#N/A</v>
      </c>
      <c r="R45" s="117" t="e">
        <f>Komponento_parinkimas</f>
        <v>#N/A</v>
      </c>
      <c r="S45" s="117" t="e">
        <f>Komponento_parinkimas</f>
        <v>#N/A</v>
      </c>
      <c r="T45" s="117" t="e">
        <f>Komponento_parinkimas</f>
        <v>#N/A</v>
      </c>
      <c r="U45" s="117" t="e">
        <f>Komponento_parinkimas</f>
        <v>#N/A</v>
      </c>
      <c r="V45" s="117" t="e">
        <f>Komponento_parinkimas</f>
        <v>#N/A</v>
      </c>
      <c r="W45" s="117" t="e">
        <f>Komponento_parinkimas</f>
        <v>#N/A</v>
      </c>
      <c r="X45" s="117" t="e">
        <f>Komponento_parinkimas</f>
        <v>#N/A</v>
      </c>
      <c r="Y45" s="117" t="e">
        <f>Komponento_parinkimas</f>
        <v>#N/A</v>
      </c>
      <c r="Z45" s="117" t="e">
        <f>Komponento_parinkimas</f>
        <v>#N/A</v>
      </c>
      <c r="AA45" s="117" t="e">
        <f>Komponento_parinkimas</f>
        <v>#N/A</v>
      </c>
      <c r="AB45" s="117" t="e">
        <f>Komponento_parinkimas</f>
        <v>#N/A</v>
      </c>
      <c r="AC45" s="117" t="e">
        <f>Komponento_parinkimas</f>
        <v>#N/A</v>
      </c>
      <c r="AD45" s="117" t="e">
        <f>Komponento_parinkimas</f>
        <v>#N/A</v>
      </c>
      <c r="AE45" s="117" t="e">
        <f>Komponento_parinkimas</f>
        <v>#N/A</v>
      </c>
      <c r="AF45" s="117" t="e">
        <f>Komponento_parinkimas</f>
        <v>#N/A</v>
      </c>
      <c r="AG45" s="117" t="e">
        <f>Komponento_parinkimas</f>
        <v>#N/A</v>
      </c>
      <c r="AH45" s="117" t="e">
        <f>Komponento_parinkimas</f>
        <v>#N/A</v>
      </c>
      <c r="AI45" s="117" t="e">
        <f>Komponento_parinkimas</f>
        <v>#N/A</v>
      </c>
      <c r="AJ45" s="117" t="e">
        <f>Komponento_parinkimas</f>
        <v>#N/A</v>
      </c>
      <c r="AK45" s="117" t="e">
        <f>Komponento_parinkimas</f>
        <v>#N/A</v>
      </c>
      <c r="AL45" s="117" t="e">
        <f>Komponento_parinkimas</f>
        <v>#N/A</v>
      </c>
      <c r="AM45" s="117" t="e">
        <f>Komponento_parinkimas</f>
        <v>#N/A</v>
      </c>
      <c r="AN45" s="117" t="e">
        <f>Komponento_parinkimas</f>
        <v>#N/A</v>
      </c>
      <c r="AO45" s="117" t="e">
        <f>Komponento_parinkimas</f>
        <v>#N/A</v>
      </c>
      <c r="AP45" s="117" t="e">
        <f>Komponento_parinkimas</f>
        <v>#N/A</v>
      </c>
      <c r="AQ45" s="117" t="e">
        <f>Komponento_parinkimas</f>
        <v>#N/A</v>
      </c>
      <c r="AR45" s="1"/>
      <c r="AS45" s="1"/>
    </row>
    <row r="46" spans="1:45">
      <c r="A46" s="114" t="s">
        <v>494</v>
      </c>
      <c r="B46" s="115" t="s">
        <v>350</v>
      </c>
      <c r="C46" s="23"/>
      <c r="D46" s="23" t="s">
        <v>70</v>
      </c>
      <c r="E46" s="185" t="s">
        <v>70</v>
      </c>
      <c r="F46" s="185">
        <v>0</v>
      </c>
      <c r="G46" s="185" t="s">
        <v>70</v>
      </c>
      <c r="H46" s="185">
        <v>0</v>
      </c>
      <c r="I46" s="185" t="s">
        <v>70</v>
      </c>
      <c r="J46" s="185">
        <v>0</v>
      </c>
      <c r="K46" s="185">
        <f t="shared" si="4"/>
        <v>0</v>
      </c>
      <c r="L46" s="23"/>
      <c r="M46" s="117" t="e">
        <f>Komponento_parinkimas</f>
        <v>#N/A</v>
      </c>
      <c r="N46" s="117" t="e">
        <f>Komponento_parinkimas</f>
        <v>#N/A</v>
      </c>
      <c r="O46" s="117" t="e">
        <f>Komponento_parinkimas</f>
        <v>#N/A</v>
      </c>
      <c r="P46" s="117" t="e">
        <f>Komponento_parinkimas</f>
        <v>#N/A</v>
      </c>
      <c r="Q46" s="117" t="e">
        <f>Komponento_parinkimas</f>
        <v>#N/A</v>
      </c>
      <c r="R46" s="117" t="e">
        <f>Komponento_parinkimas</f>
        <v>#N/A</v>
      </c>
      <c r="S46" s="117" t="e">
        <f>Komponento_parinkimas</f>
        <v>#N/A</v>
      </c>
      <c r="T46" s="117" t="e">
        <f>Komponento_parinkimas</f>
        <v>#N/A</v>
      </c>
      <c r="U46" s="117" t="e">
        <f>Komponento_parinkimas</f>
        <v>#N/A</v>
      </c>
      <c r="V46" s="117" t="e">
        <f>Komponento_parinkimas</f>
        <v>#N/A</v>
      </c>
      <c r="W46" s="117" t="e">
        <f>Komponento_parinkimas</f>
        <v>#N/A</v>
      </c>
      <c r="X46" s="117" t="e">
        <f>Komponento_parinkimas</f>
        <v>#N/A</v>
      </c>
      <c r="Y46" s="117" t="e">
        <f>Komponento_parinkimas</f>
        <v>#N/A</v>
      </c>
      <c r="Z46" s="117" t="e">
        <f>Komponento_parinkimas</f>
        <v>#N/A</v>
      </c>
      <c r="AA46" s="117" t="e">
        <f>Komponento_parinkimas</f>
        <v>#N/A</v>
      </c>
      <c r="AB46" s="117" t="e">
        <f>Komponento_parinkimas</f>
        <v>#N/A</v>
      </c>
      <c r="AC46" s="117" t="e">
        <f>Komponento_parinkimas</f>
        <v>#N/A</v>
      </c>
      <c r="AD46" s="117" t="e">
        <f>Komponento_parinkimas</f>
        <v>#N/A</v>
      </c>
      <c r="AE46" s="117" t="e">
        <f>Komponento_parinkimas</f>
        <v>#N/A</v>
      </c>
      <c r="AF46" s="117" t="e">
        <f>Komponento_parinkimas</f>
        <v>#N/A</v>
      </c>
      <c r="AG46" s="117" t="e">
        <f>Komponento_parinkimas</f>
        <v>#N/A</v>
      </c>
      <c r="AH46" s="117" t="e">
        <f>Komponento_parinkimas</f>
        <v>#N/A</v>
      </c>
      <c r="AI46" s="117" t="e">
        <f>Komponento_parinkimas</f>
        <v>#N/A</v>
      </c>
      <c r="AJ46" s="117" t="e">
        <f>Komponento_parinkimas</f>
        <v>#N/A</v>
      </c>
      <c r="AK46" s="117" t="e">
        <f>Komponento_parinkimas</f>
        <v>#N/A</v>
      </c>
      <c r="AL46" s="117" t="e">
        <f>Komponento_parinkimas</f>
        <v>#N/A</v>
      </c>
      <c r="AM46" s="117" t="e">
        <f>Komponento_parinkimas</f>
        <v>#N/A</v>
      </c>
      <c r="AN46" s="117" t="e">
        <f>Komponento_parinkimas</f>
        <v>#N/A</v>
      </c>
      <c r="AO46" s="117" t="e">
        <f>Komponento_parinkimas</f>
        <v>#N/A</v>
      </c>
      <c r="AP46" s="117" t="e">
        <f>Komponento_parinkimas</f>
        <v>#N/A</v>
      </c>
      <c r="AQ46" s="117" t="e">
        <f>Komponento_parinkimas</f>
        <v>#N/A</v>
      </c>
      <c r="AR46" s="1"/>
      <c r="AS46" s="1"/>
    </row>
    <row r="47" spans="1:45">
      <c r="A47" s="114" t="s">
        <v>494</v>
      </c>
      <c r="B47" s="120" t="s">
        <v>53</v>
      </c>
      <c r="C47" s="112"/>
      <c r="D47" s="112"/>
      <c r="E47" s="193"/>
      <c r="F47" s="194"/>
      <c r="G47" s="194"/>
      <c r="H47" s="194"/>
      <c r="I47" s="194"/>
      <c r="J47" s="194"/>
      <c r="K47" s="195"/>
      <c r="L47" s="119"/>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
      <c r="AS47" s="1"/>
    </row>
    <row r="48" spans="1:45">
      <c r="A48" s="114" t="s">
        <v>494</v>
      </c>
      <c r="B48" s="115" t="s">
        <v>351</v>
      </c>
      <c r="C48" s="23"/>
      <c r="D48" s="23" t="s">
        <v>70</v>
      </c>
      <c r="E48" s="185" t="s">
        <v>70</v>
      </c>
      <c r="F48" s="185">
        <v>0</v>
      </c>
      <c r="G48" s="185" t="s">
        <v>70</v>
      </c>
      <c r="H48" s="185">
        <v>0</v>
      </c>
      <c r="I48" s="185" t="s">
        <v>70</v>
      </c>
      <c r="J48" s="185">
        <v>0</v>
      </c>
      <c r="K48" s="185">
        <f>PRODUCT(IF(E48&lt;&gt;"'-",F48,1),IF(G48&lt;&gt;"-",H48,1),IF(I48&lt;&gt;"-",J48,1))</f>
        <v>0</v>
      </c>
      <c r="L48" s="23"/>
      <c r="M48" s="117" t="e">
        <f>Komponento_parinkimas</f>
        <v>#N/A</v>
      </c>
      <c r="N48" s="117" t="e">
        <f>Komponento_parinkimas</f>
        <v>#N/A</v>
      </c>
      <c r="O48" s="117" t="e">
        <f>Komponento_parinkimas</f>
        <v>#N/A</v>
      </c>
      <c r="P48" s="117" t="e">
        <f>Komponento_parinkimas</f>
        <v>#N/A</v>
      </c>
      <c r="Q48" s="117" t="e">
        <f>Komponento_parinkimas</f>
        <v>#N/A</v>
      </c>
      <c r="R48" s="117" t="e">
        <f>Komponento_parinkimas</f>
        <v>#N/A</v>
      </c>
      <c r="S48" s="117" t="e">
        <f>Komponento_parinkimas</f>
        <v>#N/A</v>
      </c>
      <c r="T48" s="117" t="e">
        <f>Komponento_parinkimas</f>
        <v>#N/A</v>
      </c>
      <c r="U48" s="117" t="e">
        <f>Komponento_parinkimas</f>
        <v>#N/A</v>
      </c>
      <c r="V48" s="117" t="e">
        <f>Komponento_parinkimas</f>
        <v>#N/A</v>
      </c>
      <c r="W48" s="117" t="e">
        <f>Komponento_parinkimas</f>
        <v>#N/A</v>
      </c>
      <c r="X48" s="117" t="e">
        <f>Komponento_parinkimas</f>
        <v>#N/A</v>
      </c>
      <c r="Y48" s="117" t="e">
        <f>Komponento_parinkimas</f>
        <v>#N/A</v>
      </c>
      <c r="Z48" s="117" t="e">
        <f>Komponento_parinkimas</f>
        <v>#N/A</v>
      </c>
      <c r="AA48" s="117" t="e">
        <f>Komponento_parinkimas</f>
        <v>#N/A</v>
      </c>
      <c r="AB48" s="117" t="e">
        <f>Komponento_parinkimas</f>
        <v>#N/A</v>
      </c>
      <c r="AC48" s="117" t="e">
        <f>Komponento_parinkimas</f>
        <v>#N/A</v>
      </c>
      <c r="AD48" s="117" t="e">
        <f>Komponento_parinkimas</f>
        <v>#N/A</v>
      </c>
      <c r="AE48" s="117" t="e">
        <f>Komponento_parinkimas</f>
        <v>#N/A</v>
      </c>
      <c r="AF48" s="117" t="e">
        <f>Komponento_parinkimas</f>
        <v>#N/A</v>
      </c>
      <c r="AG48" s="117" t="e">
        <f>Komponento_parinkimas</f>
        <v>#N/A</v>
      </c>
      <c r="AH48" s="117" t="e">
        <f>Komponento_parinkimas</f>
        <v>#N/A</v>
      </c>
      <c r="AI48" s="117" t="e">
        <f>Komponento_parinkimas</f>
        <v>#N/A</v>
      </c>
      <c r="AJ48" s="117" t="e">
        <f>Komponento_parinkimas</f>
        <v>#N/A</v>
      </c>
      <c r="AK48" s="117" t="e">
        <f>Komponento_parinkimas</f>
        <v>#N/A</v>
      </c>
      <c r="AL48" s="117" t="e">
        <f>Komponento_parinkimas</f>
        <v>#N/A</v>
      </c>
      <c r="AM48" s="117" t="e">
        <f>Komponento_parinkimas</f>
        <v>#N/A</v>
      </c>
      <c r="AN48" s="117" t="e">
        <f>Komponento_parinkimas</f>
        <v>#N/A</v>
      </c>
      <c r="AO48" s="117" t="e">
        <f>Komponento_parinkimas</f>
        <v>#N/A</v>
      </c>
      <c r="AP48" s="117" t="e">
        <f>Komponento_parinkimas</f>
        <v>#N/A</v>
      </c>
      <c r="AQ48" s="117" t="e">
        <f>Komponento_parinkimas</f>
        <v>#N/A</v>
      </c>
      <c r="AR48" s="1"/>
      <c r="AS48" s="1"/>
    </row>
    <row r="49" spans="1:45">
      <c r="A49" s="114" t="s">
        <v>494</v>
      </c>
      <c r="B49" s="115" t="s">
        <v>352</v>
      </c>
      <c r="C49" s="23"/>
      <c r="D49" s="23" t="s">
        <v>70</v>
      </c>
      <c r="E49" s="185" t="s">
        <v>70</v>
      </c>
      <c r="F49" s="185">
        <v>0</v>
      </c>
      <c r="G49" s="185" t="s">
        <v>70</v>
      </c>
      <c r="H49" s="185">
        <v>0</v>
      </c>
      <c r="I49" s="185" t="s">
        <v>70</v>
      </c>
      <c r="J49" s="185">
        <v>0</v>
      </c>
      <c r="K49" s="185">
        <f>PRODUCT(IF(E49&lt;&gt;"'-",F49,1),IF(G49&lt;&gt;"-",H49,1),IF(I49&lt;&gt;"-",J49,1))</f>
        <v>0</v>
      </c>
      <c r="L49" s="23"/>
      <c r="M49" s="117" t="e">
        <f>Komponento_parinkimas</f>
        <v>#N/A</v>
      </c>
      <c r="N49" s="117" t="e">
        <f>Komponento_parinkimas</f>
        <v>#N/A</v>
      </c>
      <c r="O49" s="117" t="e">
        <f>Komponento_parinkimas</f>
        <v>#N/A</v>
      </c>
      <c r="P49" s="117" t="e">
        <f>Komponento_parinkimas</f>
        <v>#N/A</v>
      </c>
      <c r="Q49" s="117" t="e">
        <f>Komponento_parinkimas</f>
        <v>#N/A</v>
      </c>
      <c r="R49" s="117" t="e">
        <f>Komponento_parinkimas</f>
        <v>#N/A</v>
      </c>
      <c r="S49" s="117" t="e">
        <f>Komponento_parinkimas</f>
        <v>#N/A</v>
      </c>
      <c r="T49" s="117" t="e">
        <f>Komponento_parinkimas</f>
        <v>#N/A</v>
      </c>
      <c r="U49" s="117" t="e">
        <f>Komponento_parinkimas</f>
        <v>#N/A</v>
      </c>
      <c r="V49" s="117" t="e">
        <f>Komponento_parinkimas</f>
        <v>#N/A</v>
      </c>
      <c r="W49" s="117" t="e">
        <f>Komponento_parinkimas</f>
        <v>#N/A</v>
      </c>
      <c r="X49" s="117" t="e">
        <f>Komponento_parinkimas</f>
        <v>#N/A</v>
      </c>
      <c r="Y49" s="117" t="e">
        <f>Komponento_parinkimas</f>
        <v>#N/A</v>
      </c>
      <c r="Z49" s="117" t="e">
        <f>Komponento_parinkimas</f>
        <v>#N/A</v>
      </c>
      <c r="AA49" s="117" t="e">
        <f>Komponento_parinkimas</f>
        <v>#N/A</v>
      </c>
      <c r="AB49" s="117" t="e">
        <f>Komponento_parinkimas</f>
        <v>#N/A</v>
      </c>
      <c r="AC49" s="117" t="e">
        <f>Komponento_parinkimas</f>
        <v>#N/A</v>
      </c>
      <c r="AD49" s="117" t="e">
        <f>Komponento_parinkimas</f>
        <v>#N/A</v>
      </c>
      <c r="AE49" s="117" t="e">
        <f>Komponento_parinkimas</f>
        <v>#N/A</v>
      </c>
      <c r="AF49" s="117" t="e">
        <f>Komponento_parinkimas</f>
        <v>#N/A</v>
      </c>
      <c r="AG49" s="117" t="e">
        <f>Komponento_parinkimas</f>
        <v>#N/A</v>
      </c>
      <c r="AH49" s="117" t="e">
        <f>Komponento_parinkimas</f>
        <v>#N/A</v>
      </c>
      <c r="AI49" s="117" t="e">
        <f>Komponento_parinkimas</f>
        <v>#N/A</v>
      </c>
      <c r="AJ49" s="117" t="e">
        <f>Komponento_parinkimas</f>
        <v>#N/A</v>
      </c>
      <c r="AK49" s="117" t="e">
        <f>Komponento_parinkimas</f>
        <v>#N/A</v>
      </c>
      <c r="AL49" s="117" t="e">
        <f>Komponento_parinkimas</f>
        <v>#N/A</v>
      </c>
      <c r="AM49" s="117" t="e">
        <f>Komponento_parinkimas</f>
        <v>#N/A</v>
      </c>
      <c r="AN49" s="117" t="e">
        <f>Komponento_parinkimas</f>
        <v>#N/A</v>
      </c>
      <c r="AO49" s="117" t="e">
        <f>Komponento_parinkimas</f>
        <v>#N/A</v>
      </c>
      <c r="AP49" s="117" t="e">
        <f>Komponento_parinkimas</f>
        <v>#N/A</v>
      </c>
      <c r="AQ49" s="117" t="e">
        <f>Komponento_parinkimas</f>
        <v>#N/A</v>
      </c>
      <c r="AR49" s="1"/>
      <c r="AS49" s="1"/>
    </row>
    <row r="50" spans="1:45">
      <c r="A50" s="114" t="s">
        <v>494</v>
      </c>
      <c r="B50" s="115" t="s">
        <v>353</v>
      </c>
      <c r="C50" s="23"/>
      <c r="D50" s="23" t="s">
        <v>70</v>
      </c>
      <c r="E50" s="185" t="s">
        <v>70</v>
      </c>
      <c r="F50" s="185">
        <v>0</v>
      </c>
      <c r="G50" s="185" t="s">
        <v>70</v>
      </c>
      <c r="H50" s="185">
        <v>0</v>
      </c>
      <c r="I50" s="185" t="s">
        <v>70</v>
      </c>
      <c r="J50" s="185">
        <v>0</v>
      </c>
      <c r="K50" s="185">
        <f>PRODUCT(IF(E50&lt;&gt;"'-",F50,1),IF(G50&lt;&gt;"-",H50,1),IF(I50&lt;&gt;"-",J50,1))</f>
        <v>0</v>
      </c>
      <c r="L50" s="23"/>
      <c r="M50" s="117" t="e">
        <f>Komponento_parinkimas</f>
        <v>#N/A</v>
      </c>
      <c r="N50" s="117" t="e">
        <f>Komponento_parinkimas</f>
        <v>#N/A</v>
      </c>
      <c r="O50" s="117" t="e">
        <f>Komponento_parinkimas</f>
        <v>#N/A</v>
      </c>
      <c r="P50" s="117" t="e">
        <f>Komponento_parinkimas</f>
        <v>#N/A</v>
      </c>
      <c r="Q50" s="117" t="e">
        <f>Komponento_parinkimas</f>
        <v>#N/A</v>
      </c>
      <c r="R50" s="117" t="e">
        <f>Komponento_parinkimas</f>
        <v>#N/A</v>
      </c>
      <c r="S50" s="117" t="e">
        <f>Komponento_parinkimas</f>
        <v>#N/A</v>
      </c>
      <c r="T50" s="117" t="e">
        <f>Komponento_parinkimas</f>
        <v>#N/A</v>
      </c>
      <c r="U50" s="117" t="e">
        <f>Komponento_parinkimas</f>
        <v>#N/A</v>
      </c>
      <c r="V50" s="117" t="e">
        <f>Komponento_parinkimas</f>
        <v>#N/A</v>
      </c>
      <c r="W50" s="117" t="e">
        <f>Komponento_parinkimas</f>
        <v>#N/A</v>
      </c>
      <c r="X50" s="117" t="e">
        <f>Komponento_parinkimas</f>
        <v>#N/A</v>
      </c>
      <c r="Y50" s="117" t="e">
        <f>Komponento_parinkimas</f>
        <v>#N/A</v>
      </c>
      <c r="Z50" s="117" t="e">
        <f>Komponento_parinkimas</f>
        <v>#N/A</v>
      </c>
      <c r="AA50" s="117" t="e">
        <f>Komponento_parinkimas</f>
        <v>#N/A</v>
      </c>
      <c r="AB50" s="117" t="e">
        <f>Komponento_parinkimas</f>
        <v>#N/A</v>
      </c>
      <c r="AC50" s="117" t="e">
        <f>Komponento_parinkimas</f>
        <v>#N/A</v>
      </c>
      <c r="AD50" s="117" t="e">
        <f>Komponento_parinkimas</f>
        <v>#N/A</v>
      </c>
      <c r="AE50" s="117" t="e">
        <f>Komponento_parinkimas</f>
        <v>#N/A</v>
      </c>
      <c r="AF50" s="117" t="e">
        <f>Komponento_parinkimas</f>
        <v>#N/A</v>
      </c>
      <c r="AG50" s="117" t="e">
        <f>Komponento_parinkimas</f>
        <v>#N/A</v>
      </c>
      <c r="AH50" s="117" t="e">
        <f>Komponento_parinkimas</f>
        <v>#N/A</v>
      </c>
      <c r="AI50" s="117" t="e">
        <f>Komponento_parinkimas</f>
        <v>#N/A</v>
      </c>
      <c r="AJ50" s="117" t="e">
        <f>Komponento_parinkimas</f>
        <v>#N/A</v>
      </c>
      <c r="AK50" s="117" t="e">
        <f>Komponento_parinkimas</f>
        <v>#N/A</v>
      </c>
      <c r="AL50" s="117" t="e">
        <f>Komponento_parinkimas</f>
        <v>#N/A</v>
      </c>
      <c r="AM50" s="117" t="e">
        <f>Komponento_parinkimas</f>
        <v>#N/A</v>
      </c>
      <c r="AN50" s="117" t="e">
        <f>Komponento_parinkimas</f>
        <v>#N/A</v>
      </c>
      <c r="AO50" s="117" t="e">
        <f>Komponento_parinkimas</f>
        <v>#N/A</v>
      </c>
      <c r="AP50" s="117" t="e">
        <f>Komponento_parinkimas</f>
        <v>#N/A</v>
      </c>
      <c r="AQ50" s="117" t="e">
        <f>Komponento_parinkimas</f>
        <v>#N/A</v>
      </c>
      <c r="AR50" s="1"/>
      <c r="AS50" s="1"/>
    </row>
    <row r="51" spans="1:45">
      <c r="A51" s="114" t="s">
        <v>495</v>
      </c>
      <c r="B51" s="120" t="s">
        <v>50</v>
      </c>
      <c r="C51" s="112"/>
      <c r="D51" s="112"/>
      <c r="E51" s="193"/>
      <c r="F51" s="194"/>
      <c r="G51" s="194"/>
      <c r="H51" s="194"/>
      <c r="I51" s="194"/>
      <c r="J51" s="194"/>
      <c r="K51" s="195"/>
      <c r="L51" s="119"/>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
      <c r="AS51" s="1"/>
    </row>
    <row r="52" spans="1:45">
      <c r="A52" s="114" t="s">
        <v>495</v>
      </c>
      <c r="B52" s="115" t="s">
        <v>51</v>
      </c>
      <c r="C52" s="23"/>
      <c r="D52" s="23" t="s">
        <v>70</v>
      </c>
      <c r="E52" s="185" t="s">
        <v>70</v>
      </c>
      <c r="F52" s="185">
        <v>0</v>
      </c>
      <c r="G52" s="185" t="s">
        <v>70</v>
      </c>
      <c r="H52" s="185">
        <v>0</v>
      </c>
      <c r="I52" s="185" t="s">
        <v>70</v>
      </c>
      <c r="J52" s="185">
        <v>0</v>
      </c>
      <c r="K52" s="185">
        <f t="shared" ref="K52:K58" si="5">PRODUCT(IF(E52&lt;&gt;"'-",F52,1),IF(G52&lt;&gt;"-",H52,1),IF(I52&lt;&gt;"-",J52,1))</f>
        <v>0</v>
      </c>
      <c r="L52" s="23"/>
      <c r="M52" s="117" t="e">
        <f>Komponento_parinkimas</f>
        <v>#N/A</v>
      </c>
      <c r="N52" s="117" t="e">
        <f>Komponento_parinkimas</f>
        <v>#N/A</v>
      </c>
      <c r="O52" s="117" t="e">
        <f>Komponento_parinkimas</f>
        <v>#N/A</v>
      </c>
      <c r="P52" s="117" t="e">
        <f>Komponento_parinkimas</f>
        <v>#N/A</v>
      </c>
      <c r="Q52" s="117" t="e">
        <f>Komponento_parinkimas</f>
        <v>#N/A</v>
      </c>
      <c r="R52" s="117" t="e">
        <f>Komponento_parinkimas</f>
        <v>#N/A</v>
      </c>
      <c r="S52" s="117" t="e">
        <f>Komponento_parinkimas</f>
        <v>#N/A</v>
      </c>
      <c r="T52" s="117" t="e">
        <f>Komponento_parinkimas</f>
        <v>#N/A</v>
      </c>
      <c r="U52" s="117" t="e">
        <f>Komponento_parinkimas</f>
        <v>#N/A</v>
      </c>
      <c r="V52" s="117" t="e">
        <f>Komponento_parinkimas</f>
        <v>#N/A</v>
      </c>
      <c r="W52" s="117" t="e">
        <f>Komponento_parinkimas</f>
        <v>#N/A</v>
      </c>
      <c r="X52" s="117" t="e">
        <f>Komponento_parinkimas</f>
        <v>#N/A</v>
      </c>
      <c r="Y52" s="117" t="e">
        <f>Komponento_parinkimas</f>
        <v>#N/A</v>
      </c>
      <c r="Z52" s="117" t="e">
        <f>Komponento_parinkimas</f>
        <v>#N/A</v>
      </c>
      <c r="AA52" s="117" t="e">
        <f>Komponento_parinkimas</f>
        <v>#N/A</v>
      </c>
      <c r="AB52" s="117" t="e">
        <f>Komponento_parinkimas</f>
        <v>#N/A</v>
      </c>
      <c r="AC52" s="117" t="e">
        <f>Komponento_parinkimas</f>
        <v>#N/A</v>
      </c>
      <c r="AD52" s="117" t="e">
        <f>Komponento_parinkimas</f>
        <v>#N/A</v>
      </c>
      <c r="AE52" s="117" t="e">
        <f>Komponento_parinkimas</f>
        <v>#N/A</v>
      </c>
      <c r="AF52" s="117" t="e">
        <f>Komponento_parinkimas</f>
        <v>#N/A</v>
      </c>
      <c r="AG52" s="117" t="e">
        <f>Komponento_parinkimas</f>
        <v>#N/A</v>
      </c>
      <c r="AH52" s="117" t="e">
        <f>Komponento_parinkimas</f>
        <v>#N/A</v>
      </c>
      <c r="AI52" s="117" t="e">
        <f>Komponento_parinkimas</f>
        <v>#N/A</v>
      </c>
      <c r="AJ52" s="117" t="e">
        <f>Komponento_parinkimas</f>
        <v>#N/A</v>
      </c>
      <c r="AK52" s="117" t="e">
        <f>Komponento_parinkimas</f>
        <v>#N/A</v>
      </c>
      <c r="AL52" s="117" t="e">
        <f>Komponento_parinkimas</f>
        <v>#N/A</v>
      </c>
      <c r="AM52" s="117" t="e">
        <f>Komponento_parinkimas</f>
        <v>#N/A</v>
      </c>
      <c r="AN52" s="117" t="e">
        <f>Komponento_parinkimas</f>
        <v>#N/A</v>
      </c>
      <c r="AO52" s="117" t="e">
        <f>Komponento_parinkimas</f>
        <v>#N/A</v>
      </c>
      <c r="AP52" s="117" t="e">
        <f>Komponento_parinkimas</f>
        <v>#N/A</v>
      </c>
      <c r="AQ52" s="117" t="e">
        <f>Komponento_parinkimas</f>
        <v>#N/A</v>
      </c>
      <c r="AR52" s="1"/>
      <c r="AS52" s="1"/>
    </row>
    <row r="53" spans="1:45">
      <c r="A53" s="114" t="s">
        <v>495</v>
      </c>
      <c r="B53" s="115" t="s">
        <v>52</v>
      </c>
      <c r="C53" s="23"/>
      <c r="D53" s="23" t="s">
        <v>70</v>
      </c>
      <c r="E53" s="185" t="s">
        <v>70</v>
      </c>
      <c r="F53" s="185">
        <v>0</v>
      </c>
      <c r="G53" s="185" t="s">
        <v>70</v>
      </c>
      <c r="H53" s="185">
        <v>0</v>
      </c>
      <c r="I53" s="185" t="s">
        <v>70</v>
      </c>
      <c r="J53" s="185">
        <v>0</v>
      </c>
      <c r="K53" s="185">
        <f t="shared" si="5"/>
        <v>0</v>
      </c>
      <c r="L53" s="23"/>
      <c r="M53" s="117" t="e">
        <f>Komponento_parinkimas</f>
        <v>#N/A</v>
      </c>
      <c r="N53" s="117" t="e">
        <f>Komponento_parinkimas</f>
        <v>#N/A</v>
      </c>
      <c r="O53" s="117" t="e">
        <f>Komponento_parinkimas</f>
        <v>#N/A</v>
      </c>
      <c r="P53" s="117" t="e">
        <f>Komponento_parinkimas</f>
        <v>#N/A</v>
      </c>
      <c r="Q53" s="117" t="e">
        <f>Komponento_parinkimas</f>
        <v>#N/A</v>
      </c>
      <c r="R53" s="117" t="e">
        <f>Komponento_parinkimas</f>
        <v>#N/A</v>
      </c>
      <c r="S53" s="117" t="e">
        <f>Komponento_parinkimas</f>
        <v>#N/A</v>
      </c>
      <c r="T53" s="117" t="e">
        <f>Komponento_parinkimas</f>
        <v>#N/A</v>
      </c>
      <c r="U53" s="117" t="e">
        <f>Komponento_parinkimas</f>
        <v>#N/A</v>
      </c>
      <c r="V53" s="117" t="e">
        <f>Komponento_parinkimas</f>
        <v>#N/A</v>
      </c>
      <c r="W53" s="117" t="e">
        <f>Komponento_parinkimas</f>
        <v>#N/A</v>
      </c>
      <c r="X53" s="117" t="e">
        <f>Komponento_parinkimas</f>
        <v>#N/A</v>
      </c>
      <c r="Y53" s="117" t="e">
        <f>Komponento_parinkimas</f>
        <v>#N/A</v>
      </c>
      <c r="Z53" s="117" t="e">
        <f>Komponento_parinkimas</f>
        <v>#N/A</v>
      </c>
      <c r="AA53" s="117" t="e">
        <f>Komponento_parinkimas</f>
        <v>#N/A</v>
      </c>
      <c r="AB53" s="117" t="e">
        <f>Komponento_parinkimas</f>
        <v>#N/A</v>
      </c>
      <c r="AC53" s="117" t="e">
        <f>Komponento_parinkimas</f>
        <v>#N/A</v>
      </c>
      <c r="AD53" s="117" t="e">
        <f>Komponento_parinkimas</f>
        <v>#N/A</v>
      </c>
      <c r="AE53" s="117" t="e">
        <f>Komponento_parinkimas</f>
        <v>#N/A</v>
      </c>
      <c r="AF53" s="117" t="e">
        <f>Komponento_parinkimas</f>
        <v>#N/A</v>
      </c>
      <c r="AG53" s="117" t="e">
        <f>Komponento_parinkimas</f>
        <v>#N/A</v>
      </c>
      <c r="AH53" s="117" t="e">
        <f>Komponento_parinkimas</f>
        <v>#N/A</v>
      </c>
      <c r="AI53" s="117" t="e">
        <f>Komponento_parinkimas</f>
        <v>#N/A</v>
      </c>
      <c r="AJ53" s="117" t="e">
        <f>Komponento_parinkimas</f>
        <v>#N/A</v>
      </c>
      <c r="AK53" s="117" t="e">
        <f>Komponento_parinkimas</f>
        <v>#N/A</v>
      </c>
      <c r="AL53" s="117" t="e">
        <f>Komponento_parinkimas</f>
        <v>#N/A</v>
      </c>
      <c r="AM53" s="117" t="e">
        <f>Komponento_parinkimas</f>
        <v>#N/A</v>
      </c>
      <c r="AN53" s="117" t="e">
        <f>Komponento_parinkimas</f>
        <v>#N/A</v>
      </c>
      <c r="AO53" s="117" t="e">
        <f>Komponento_parinkimas</f>
        <v>#N/A</v>
      </c>
      <c r="AP53" s="117" t="e">
        <f>Komponento_parinkimas</f>
        <v>#N/A</v>
      </c>
      <c r="AQ53" s="117" t="e">
        <f>Komponento_parinkimas</f>
        <v>#N/A</v>
      </c>
      <c r="AR53" s="1"/>
      <c r="AS53" s="1"/>
    </row>
    <row r="54" spans="1:45">
      <c r="A54" s="114" t="s">
        <v>495</v>
      </c>
      <c r="B54" s="115" t="s">
        <v>346</v>
      </c>
      <c r="C54" s="23"/>
      <c r="D54" s="23" t="s">
        <v>70</v>
      </c>
      <c r="E54" s="185" t="s">
        <v>70</v>
      </c>
      <c r="F54" s="185">
        <v>0</v>
      </c>
      <c r="G54" s="185" t="s">
        <v>70</v>
      </c>
      <c r="H54" s="185">
        <v>0</v>
      </c>
      <c r="I54" s="185" t="s">
        <v>70</v>
      </c>
      <c r="J54" s="185">
        <v>0</v>
      </c>
      <c r="K54" s="185">
        <f t="shared" si="5"/>
        <v>0</v>
      </c>
      <c r="L54" s="23"/>
      <c r="M54" s="117" t="e">
        <f>Komponento_parinkimas</f>
        <v>#N/A</v>
      </c>
      <c r="N54" s="117" t="e">
        <f>Komponento_parinkimas</f>
        <v>#N/A</v>
      </c>
      <c r="O54" s="117" t="e">
        <f>Komponento_parinkimas</f>
        <v>#N/A</v>
      </c>
      <c r="P54" s="117" t="e">
        <f>Komponento_parinkimas</f>
        <v>#N/A</v>
      </c>
      <c r="Q54" s="117" t="e">
        <f>Komponento_parinkimas</f>
        <v>#N/A</v>
      </c>
      <c r="R54" s="117" t="e">
        <f>Komponento_parinkimas</f>
        <v>#N/A</v>
      </c>
      <c r="S54" s="117" t="e">
        <f>Komponento_parinkimas</f>
        <v>#N/A</v>
      </c>
      <c r="T54" s="117" t="e">
        <f>Komponento_parinkimas</f>
        <v>#N/A</v>
      </c>
      <c r="U54" s="117" t="e">
        <f>Komponento_parinkimas</f>
        <v>#N/A</v>
      </c>
      <c r="V54" s="117" t="e">
        <f>Komponento_parinkimas</f>
        <v>#N/A</v>
      </c>
      <c r="W54" s="117" t="e">
        <f>Komponento_parinkimas</f>
        <v>#N/A</v>
      </c>
      <c r="X54" s="117" t="e">
        <f>Komponento_parinkimas</f>
        <v>#N/A</v>
      </c>
      <c r="Y54" s="117" t="e">
        <f>Komponento_parinkimas</f>
        <v>#N/A</v>
      </c>
      <c r="Z54" s="117" t="e">
        <f>Komponento_parinkimas</f>
        <v>#N/A</v>
      </c>
      <c r="AA54" s="117" t="e">
        <f>Komponento_parinkimas</f>
        <v>#N/A</v>
      </c>
      <c r="AB54" s="117" t="e">
        <f>Komponento_parinkimas</f>
        <v>#N/A</v>
      </c>
      <c r="AC54" s="117" t="e">
        <f>Komponento_parinkimas</f>
        <v>#N/A</v>
      </c>
      <c r="AD54" s="117" t="e">
        <f>Komponento_parinkimas</f>
        <v>#N/A</v>
      </c>
      <c r="AE54" s="117" t="e">
        <f>Komponento_parinkimas</f>
        <v>#N/A</v>
      </c>
      <c r="AF54" s="117" t="e">
        <f>Komponento_parinkimas</f>
        <v>#N/A</v>
      </c>
      <c r="AG54" s="117" t="e">
        <f>Komponento_parinkimas</f>
        <v>#N/A</v>
      </c>
      <c r="AH54" s="117" t="e">
        <f>Komponento_parinkimas</f>
        <v>#N/A</v>
      </c>
      <c r="AI54" s="117" t="e">
        <f>Komponento_parinkimas</f>
        <v>#N/A</v>
      </c>
      <c r="AJ54" s="117" t="e">
        <f>Komponento_parinkimas</f>
        <v>#N/A</v>
      </c>
      <c r="AK54" s="117" t="e">
        <f>Komponento_parinkimas</f>
        <v>#N/A</v>
      </c>
      <c r="AL54" s="117" t="e">
        <f>Komponento_parinkimas</f>
        <v>#N/A</v>
      </c>
      <c r="AM54" s="117" t="e">
        <f>Komponento_parinkimas</f>
        <v>#N/A</v>
      </c>
      <c r="AN54" s="117" t="e">
        <f>Komponento_parinkimas</f>
        <v>#N/A</v>
      </c>
      <c r="AO54" s="117" t="e">
        <f>Komponento_parinkimas</f>
        <v>#N/A</v>
      </c>
      <c r="AP54" s="117" t="e">
        <f>Komponento_parinkimas</f>
        <v>#N/A</v>
      </c>
      <c r="AQ54" s="117" t="e">
        <f>Komponento_parinkimas</f>
        <v>#N/A</v>
      </c>
      <c r="AR54" s="1"/>
      <c r="AS54" s="1"/>
    </row>
    <row r="55" spans="1:45">
      <c r="A55" s="114" t="s">
        <v>495</v>
      </c>
      <c r="B55" s="115" t="s">
        <v>347</v>
      </c>
      <c r="C55" s="23"/>
      <c r="D55" s="23" t="s">
        <v>70</v>
      </c>
      <c r="E55" s="185" t="s">
        <v>70</v>
      </c>
      <c r="F55" s="185">
        <v>0</v>
      </c>
      <c r="G55" s="185" t="s">
        <v>70</v>
      </c>
      <c r="H55" s="185">
        <v>0</v>
      </c>
      <c r="I55" s="185" t="s">
        <v>70</v>
      </c>
      <c r="J55" s="185">
        <v>0</v>
      </c>
      <c r="K55" s="185">
        <f t="shared" si="5"/>
        <v>0</v>
      </c>
      <c r="L55" s="23"/>
      <c r="M55" s="117" t="e">
        <f>Komponento_parinkimas</f>
        <v>#N/A</v>
      </c>
      <c r="N55" s="117" t="e">
        <f>Komponento_parinkimas</f>
        <v>#N/A</v>
      </c>
      <c r="O55" s="117" t="e">
        <f>Komponento_parinkimas</f>
        <v>#N/A</v>
      </c>
      <c r="P55" s="117" t="e">
        <f>Komponento_parinkimas</f>
        <v>#N/A</v>
      </c>
      <c r="Q55" s="117" t="e">
        <f>Komponento_parinkimas</f>
        <v>#N/A</v>
      </c>
      <c r="R55" s="117" t="e">
        <f>Komponento_parinkimas</f>
        <v>#N/A</v>
      </c>
      <c r="S55" s="117" t="e">
        <f>Komponento_parinkimas</f>
        <v>#N/A</v>
      </c>
      <c r="T55" s="117" t="e">
        <f>Komponento_parinkimas</f>
        <v>#N/A</v>
      </c>
      <c r="U55" s="117" t="e">
        <f>Komponento_parinkimas</f>
        <v>#N/A</v>
      </c>
      <c r="V55" s="117" t="e">
        <f>Komponento_parinkimas</f>
        <v>#N/A</v>
      </c>
      <c r="W55" s="117" t="e">
        <f>Komponento_parinkimas</f>
        <v>#N/A</v>
      </c>
      <c r="X55" s="117" t="e">
        <f>Komponento_parinkimas</f>
        <v>#N/A</v>
      </c>
      <c r="Y55" s="117" t="e">
        <f>Komponento_parinkimas</f>
        <v>#N/A</v>
      </c>
      <c r="Z55" s="117" t="e">
        <f>Komponento_parinkimas</f>
        <v>#N/A</v>
      </c>
      <c r="AA55" s="117" t="e">
        <f>Komponento_parinkimas</f>
        <v>#N/A</v>
      </c>
      <c r="AB55" s="117" t="e">
        <f>Komponento_parinkimas</f>
        <v>#N/A</v>
      </c>
      <c r="AC55" s="117" t="e">
        <f>Komponento_parinkimas</f>
        <v>#N/A</v>
      </c>
      <c r="AD55" s="117" t="e">
        <f>Komponento_parinkimas</f>
        <v>#N/A</v>
      </c>
      <c r="AE55" s="117" t="e">
        <f>Komponento_parinkimas</f>
        <v>#N/A</v>
      </c>
      <c r="AF55" s="117" t="e">
        <f>Komponento_parinkimas</f>
        <v>#N/A</v>
      </c>
      <c r="AG55" s="117" t="e">
        <f>Komponento_parinkimas</f>
        <v>#N/A</v>
      </c>
      <c r="AH55" s="117" t="e">
        <f>Komponento_parinkimas</f>
        <v>#N/A</v>
      </c>
      <c r="AI55" s="117" t="e">
        <f>Komponento_parinkimas</f>
        <v>#N/A</v>
      </c>
      <c r="AJ55" s="117" t="e">
        <f>Komponento_parinkimas</f>
        <v>#N/A</v>
      </c>
      <c r="AK55" s="117" t="e">
        <f>Komponento_parinkimas</f>
        <v>#N/A</v>
      </c>
      <c r="AL55" s="117" t="e">
        <f>Komponento_parinkimas</f>
        <v>#N/A</v>
      </c>
      <c r="AM55" s="117" t="e">
        <f>Komponento_parinkimas</f>
        <v>#N/A</v>
      </c>
      <c r="AN55" s="117" t="e">
        <f>Komponento_parinkimas</f>
        <v>#N/A</v>
      </c>
      <c r="AO55" s="117" t="e">
        <f>Komponento_parinkimas</f>
        <v>#N/A</v>
      </c>
      <c r="AP55" s="117" t="e">
        <f>Komponento_parinkimas</f>
        <v>#N/A</v>
      </c>
      <c r="AQ55" s="117" t="e">
        <f>Komponento_parinkimas</f>
        <v>#N/A</v>
      </c>
      <c r="AR55" s="1"/>
      <c r="AS55" s="1"/>
    </row>
    <row r="56" spans="1:45">
      <c r="A56" s="114" t="s">
        <v>495</v>
      </c>
      <c r="B56" s="115" t="s">
        <v>348</v>
      </c>
      <c r="C56" s="23"/>
      <c r="D56" s="23" t="s">
        <v>70</v>
      </c>
      <c r="E56" s="185" t="s">
        <v>70</v>
      </c>
      <c r="F56" s="185">
        <v>0</v>
      </c>
      <c r="G56" s="185" t="s">
        <v>70</v>
      </c>
      <c r="H56" s="185">
        <v>0</v>
      </c>
      <c r="I56" s="185" t="s">
        <v>70</v>
      </c>
      <c r="J56" s="185">
        <v>0</v>
      </c>
      <c r="K56" s="185">
        <f t="shared" si="5"/>
        <v>0</v>
      </c>
      <c r="L56" s="23"/>
      <c r="M56" s="117" t="e">
        <f>Komponento_parinkimas</f>
        <v>#N/A</v>
      </c>
      <c r="N56" s="117" t="e">
        <f>Komponento_parinkimas</f>
        <v>#N/A</v>
      </c>
      <c r="O56" s="117" t="e">
        <f>Komponento_parinkimas</f>
        <v>#N/A</v>
      </c>
      <c r="P56" s="117" t="e">
        <f>Komponento_parinkimas</f>
        <v>#N/A</v>
      </c>
      <c r="Q56" s="117" t="e">
        <f>Komponento_parinkimas</f>
        <v>#N/A</v>
      </c>
      <c r="R56" s="117" t="e">
        <f>Komponento_parinkimas</f>
        <v>#N/A</v>
      </c>
      <c r="S56" s="117" t="e">
        <f>Komponento_parinkimas</f>
        <v>#N/A</v>
      </c>
      <c r="T56" s="117" t="e">
        <f>Komponento_parinkimas</f>
        <v>#N/A</v>
      </c>
      <c r="U56" s="117" t="e">
        <f>Komponento_parinkimas</f>
        <v>#N/A</v>
      </c>
      <c r="V56" s="117" t="e">
        <f>Komponento_parinkimas</f>
        <v>#N/A</v>
      </c>
      <c r="W56" s="117" t="e">
        <f>Komponento_parinkimas</f>
        <v>#N/A</v>
      </c>
      <c r="X56" s="117" t="e">
        <f>Komponento_parinkimas</f>
        <v>#N/A</v>
      </c>
      <c r="Y56" s="117" t="e">
        <f>Komponento_parinkimas</f>
        <v>#N/A</v>
      </c>
      <c r="Z56" s="117" t="e">
        <f>Komponento_parinkimas</f>
        <v>#N/A</v>
      </c>
      <c r="AA56" s="117" t="e">
        <f>Komponento_parinkimas</f>
        <v>#N/A</v>
      </c>
      <c r="AB56" s="117" t="e">
        <f>Komponento_parinkimas</f>
        <v>#N/A</v>
      </c>
      <c r="AC56" s="117" t="e">
        <f>Komponento_parinkimas</f>
        <v>#N/A</v>
      </c>
      <c r="AD56" s="117" t="e">
        <f>Komponento_parinkimas</f>
        <v>#N/A</v>
      </c>
      <c r="AE56" s="117" t="e">
        <f>Komponento_parinkimas</f>
        <v>#N/A</v>
      </c>
      <c r="AF56" s="117" t="e">
        <f>Komponento_parinkimas</f>
        <v>#N/A</v>
      </c>
      <c r="AG56" s="117" t="e">
        <f>Komponento_parinkimas</f>
        <v>#N/A</v>
      </c>
      <c r="AH56" s="117" t="e">
        <f>Komponento_parinkimas</f>
        <v>#N/A</v>
      </c>
      <c r="AI56" s="117" t="e">
        <f>Komponento_parinkimas</f>
        <v>#N/A</v>
      </c>
      <c r="AJ56" s="117" t="e">
        <f>Komponento_parinkimas</f>
        <v>#N/A</v>
      </c>
      <c r="AK56" s="117" t="e">
        <f>Komponento_parinkimas</f>
        <v>#N/A</v>
      </c>
      <c r="AL56" s="117" t="e">
        <f>Komponento_parinkimas</f>
        <v>#N/A</v>
      </c>
      <c r="AM56" s="117" t="e">
        <f>Komponento_parinkimas</f>
        <v>#N/A</v>
      </c>
      <c r="AN56" s="117" t="e">
        <f>Komponento_parinkimas</f>
        <v>#N/A</v>
      </c>
      <c r="AO56" s="117" t="e">
        <f>Komponento_parinkimas</f>
        <v>#N/A</v>
      </c>
      <c r="AP56" s="117" t="e">
        <f>Komponento_parinkimas</f>
        <v>#N/A</v>
      </c>
      <c r="AQ56" s="117" t="e">
        <f>Komponento_parinkimas</f>
        <v>#N/A</v>
      </c>
      <c r="AR56" s="1"/>
      <c r="AS56" s="1"/>
    </row>
    <row r="57" spans="1:45">
      <c r="A57" s="114" t="s">
        <v>495</v>
      </c>
      <c r="B57" s="115" t="s">
        <v>349</v>
      </c>
      <c r="C57" s="23"/>
      <c r="D57" s="23" t="s">
        <v>70</v>
      </c>
      <c r="E57" s="185" t="s">
        <v>70</v>
      </c>
      <c r="F57" s="185">
        <v>0</v>
      </c>
      <c r="G57" s="185" t="s">
        <v>70</v>
      </c>
      <c r="H57" s="185">
        <v>0</v>
      </c>
      <c r="I57" s="185" t="s">
        <v>70</v>
      </c>
      <c r="J57" s="185">
        <v>0</v>
      </c>
      <c r="K57" s="185">
        <f t="shared" si="5"/>
        <v>0</v>
      </c>
      <c r="L57" s="23"/>
      <c r="M57" s="117" t="e">
        <f>Komponento_parinkimas</f>
        <v>#N/A</v>
      </c>
      <c r="N57" s="117" t="e">
        <f>Komponento_parinkimas</f>
        <v>#N/A</v>
      </c>
      <c r="O57" s="117" t="e">
        <f>Komponento_parinkimas</f>
        <v>#N/A</v>
      </c>
      <c r="P57" s="117" t="e">
        <f>Komponento_parinkimas</f>
        <v>#N/A</v>
      </c>
      <c r="Q57" s="117" t="e">
        <f>Komponento_parinkimas</f>
        <v>#N/A</v>
      </c>
      <c r="R57" s="117" t="e">
        <f>Komponento_parinkimas</f>
        <v>#N/A</v>
      </c>
      <c r="S57" s="117" t="e">
        <f>Komponento_parinkimas</f>
        <v>#N/A</v>
      </c>
      <c r="T57" s="117" t="e">
        <f>Komponento_parinkimas</f>
        <v>#N/A</v>
      </c>
      <c r="U57" s="117" t="e">
        <f>Komponento_parinkimas</f>
        <v>#N/A</v>
      </c>
      <c r="V57" s="117" t="e">
        <f>Komponento_parinkimas</f>
        <v>#N/A</v>
      </c>
      <c r="W57" s="117" t="e">
        <f>Komponento_parinkimas</f>
        <v>#N/A</v>
      </c>
      <c r="X57" s="117" t="e">
        <f>Komponento_parinkimas</f>
        <v>#N/A</v>
      </c>
      <c r="Y57" s="117" t="e">
        <f>Komponento_parinkimas</f>
        <v>#N/A</v>
      </c>
      <c r="Z57" s="117" t="e">
        <f>Komponento_parinkimas</f>
        <v>#N/A</v>
      </c>
      <c r="AA57" s="117" t="e">
        <f>Komponento_parinkimas</f>
        <v>#N/A</v>
      </c>
      <c r="AB57" s="117" t="e">
        <f>Komponento_parinkimas</f>
        <v>#N/A</v>
      </c>
      <c r="AC57" s="117" t="e">
        <f>Komponento_parinkimas</f>
        <v>#N/A</v>
      </c>
      <c r="AD57" s="117" t="e">
        <f>Komponento_parinkimas</f>
        <v>#N/A</v>
      </c>
      <c r="AE57" s="117" t="e">
        <f>Komponento_parinkimas</f>
        <v>#N/A</v>
      </c>
      <c r="AF57" s="117" t="e">
        <f>Komponento_parinkimas</f>
        <v>#N/A</v>
      </c>
      <c r="AG57" s="117" t="e">
        <f>Komponento_parinkimas</f>
        <v>#N/A</v>
      </c>
      <c r="AH57" s="117" t="e">
        <f>Komponento_parinkimas</f>
        <v>#N/A</v>
      </c>
      <c r="AI57" s="117" t="e">
        <f>Komponento_parinkimas</f>
        <v>#N/A</v>
      </c>
      <c r="AJ57" s="117" t="e">
        <f>Komponento_parinkimas</f>
        <v>#N/A</v>
      </c>
      <c r="AK57" s="117" t="e">
        <f>Komponento_parinkimas</f>
        <v>#N/A</v>
      </c>
      <c r="AL57" s="117" t="e">
        <f>Komponento_parinkimas</f>
        <v>#N/A</v>
      </c>
      <c r="AM57" s="117" t="e">
        <f>Komponento_parinkimas</f>
        <v>#N/A</v>
      </c>
      <c r="AN57" s="117" t="e">
        <f>Komponento_parinkimas</f>
        <v>#N/A</v>
      </c>
      <c r="AO57" s="117" t="e">
        <f>Komponento_parinkimas</f>
        <v>#N/A</v>
      </c>
      <c r="AP57" s="117" t="e">
        <f>Komponento_parinkimas</f>
        <v>#N/A</v>
      </c>
      <c r="AQ57" s="117" t="e">
        <f>Komponento_parinkimas</f>
        <v>#N/A</v>
      </c>
      <c r="AR57" s="1"/>
      <c r="AS57" s="1"/>
    </row>
    <row r="58" spans="1:45">
      <c r="A58" s="114" t="s">
        <v>495</v>
      </c>
      <c r="B58" s="115" t="s">
        <v>350</v>
      </c>
      <c r="C58" s="23"/>
      <c r="D58" s="23" t="s">
        <v>70</v>
      </c>
      <c r="E58" s="185" t="s">
        <v>70</v>
      </c>
      <c r="F58" s="185">
        <v>0</v>
      </c>
      <c r="G58" s="185" t="s">
        <v>70</v>
      </c>
      <c r="H58" s="185">
        <v>0</v>
      </c>
      <c r="I58" s="185" t="s">
        <v>70</v>
      </c>
      <c r="J58" s="185">
        <v>0</v>
      </c>
      <c r="K58" s="185">
        <f t="shared" si="5"/>
        <v>0</v>
      </c>
      <c r="L58" s="23"/>
      <c r="M58" s="117" t="e">
        <f>Komponento_parinkimas</f>
        <v>#N/A</v>
      </c>
      <c r="N58" s="117" t="e">
        <f>Komponento_parinkimas</f>
        <v>#N/A</v>
      </c>
      <c r="O58" s="117" t="e">
        <f>Komponento_parinkimas</f>
        <v>#N/A</v>
      </c>
      <c r="P58" s="117" t="e">
        <f>Komponento_parinkimas</f>
        <v>#N/A</v>
      </c>
      <c r="Q58" s="117" t="e">
        <f>Komponento_parinkimas</f>
        <v>#N/A</v>
      </c>
      <c r="R58" s="117" t="e">
        <f>Komponento_parinkimas</f>
        <v>#N/A</v>
      </c>
      <c r="S58" s="117" t="e">
        <f>Komponento_parinkimas</f>
        <v>#N/A</v>
      </c>
      <c r="T58" s="117" t="e">
        <f>Komponento_parinkimas</f>
        <v>#N/A</v>
      </c>
      <c r="U58" s="117" t="e">
        <f>Komponento_parinkimas</f>
        <v>#N/A</v>
      </c>
      <c r="V58" s="117" t="e">
        <f>Komponento_parinkimas</f>
        <v>#N/A</v>
      </c>
      <c r="W58" s="117" t="e">
        <f>Komponento_parinkimas</f>
        <v>#N/A</v>
      </c>
      <c r="X58" s="117" t="e">
        <f>Komponento_parinkimas</f>
        <v>#N/A</v>
      </c>
      <c r="Y58" s="117" t="e">
        <f>Komponento_parinkimas</f>
        <v>#N/A</v>
      </c>
      <c r="Z58" s="117" t="e">
        <f>Komponento_parinkimas</f>
        <v>#N/A</v>
      </c>
      <c r="AA58" s="117" t="e">
        <f>Komponento_parinkimas</f>
        <v>#N/A</v>
      </c>
      <c r="AB58" s="117" t="e">
        <f>Komponento_parinkimas</f>
        <v>#N/A</v>
      </c>
      <c r="AC58" s="117" t="e">
        <f>Komponento_parinkimas</f>
        <v>#N/A</v>
      </c>
      <c r="AD58" s="117" t="e">
        <f>Komponento_parinkimas</f>
        <v>#N/A</v>
      </c>
      <c r="AE58" s="117" t="e">
        <f>Komponento_parinkimas</f>
        <v>#N/A</v>
      </c>
      <c r="AF58" s="117" t="e">
        <f>Komponento_parinkimas</f>
        <v>#N/A</v>
      </c>
      <c r="AG58" s="117" t="e">
        <f>Komponento_parinkimas</f>
        <v>#N/A</v>
      </c>
      <c r="AH58" s="117" t="e">
        <f>Komponento_parinkimas</f>
        <v>#N/A</v>
      </c>
      <c r="AI58" s="117" t="e">
        <f>Komponento_parinkimas</f>
        <v>#N/A</v>
      </c>
      <c r="AJ58" s="117" t="e">
        <f>Komponento_parinkimas</f>
        <v>#N/A</v>
      </c>
      <c r="AK58" s="117" t="e">
        <f>Komponento_parinkimas</f>
        <v>#N/A</v>
      </c>
      <c r="AL58" s="117" t="e">
        <f>Komponento_parinkimas</f>
        <v>#N/A</v>
      </c>
      <c r="AM58" s="117" t="e">
        <f>Komponento_parinkimas</f>
        <v>#N/A</v>
      </c>
      <c r="AN58" s="117" t="e">
        <f>Komponento_parinkimas</f>
        <v>#N/A</v>
      </c>
      <c r="AO58" s="117" t="e">
        <f>Komponento_parinkimas</f>
        <v>#N/A</v>
      </c>
      <c r="AP58" s="117" t="e">
        <f>Komponento_parinkimas</f>
        <v>#N/A</v>
      </c>
      <c r="AQ58" s="117" t="e">
        <f>Komponento_parinkimas</f>
        <v>#N/A</v>
      </c>
      <c r="AR58" s="1"/>
      <c r="AS58" s="1"/>
    </row>
    <row r="59" spans="1:45">
      <c r="A59" s="114" t="s">
        <v>495</v>
      </c>
      <c r="B59" s="120" t="s">
        <v>53</v>
      </c>
      <c r="C59" s="112"/>
      <c r="D59" s="112"/>
      <c r="E59" s="193"/>
      <c r="F59" s="194"/>
      <c r="G59" s="194"/>
      <c r="H59" s="194"/>
      <c r="I59" s="194"/>
      <c r="J59" s="194"/>
      <c r="K59" s="195"/>
      <c r="L59" s="119"/>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
      <c r="AS59" s="1"/>
    </row>
    <row r="60" spans="1:45">
      <c r="A60" s="114" t="s">
        <v>495</v>
      </c>
      <c r="B60" s="115" t="s">
        <v>351</v>
      </c>
      <c r="C60" s="23"/>
      <c r="D60" s="23" t="s">
        <v>70</v>
      </c>
      <c r="E60" s="185" t="s">
        <v>70</v>
      </c>
      <c r="F60" s="185">
        <v>0</v>
      </c>
      <c r="G60" s="185" t="s">
        <v>70</v>
      </c>
      <c r="H60" s="185">
        <v>0</v>
      </c>
      <c r="I60" s="185" t="s">
        <v>70</v>
      </c>
      <c r="J60" s="185">
        <v>0</v>
      </c>
      <c r="K60" s="185">
        <f>PRODUCT(IF(E60&lt;&gt;"'-",F60,1),IF(G60&lt;&gt;"-",H60,1),IF(I60&lt;&gt;"-",J60,1))</f>
        <v>0</v>
      </c>
      <c r="L60" s="23"/>
      <c r="M60" s="117" t="e">
        <f>Komponento_parinkimas</f>
        <v>#N/A</v>
      </c>
      <c r="N60" s="117" t="e">
        <f>Komponento_parinkimas</f>
        <v>#N/A</v>
      </c>
      <c r="O60" s="117" t="e">
        <f>Komponento_parinkimas</f>
        <v>#N/A</v>
      </c>
      <c r="P60" s="117" t="e">
        <f>Komponento_parinkimas</f>
        <v>#N/A</v>
      </c>
      <c r="Q60" s="117" t="e">
        <f>Komponento_parinkimas</f>
        <v>#N/A</v>
      </c>
      <c r="R60" s="117" t="e">
        <f>Komponento_parinkimas</f>
        <v>#N/A</v>
      </c>
      <c r="S60" s="117" t="e">
        <f>Komponento_parinkimas</f>
        <v>#N/A</v>
      </c>
      <c r="T60" s="117" t="e">
        <f>Komponento_parinkimas</f>
        <v>#N/A</v>
      </c>
      <c r="U60" s="117" t="e">
        <f>Komponento_parinkimas</f>
        <v>#N/A</v>
      </c>
      <c r="V60" s="117" t="e">
        <f>Komponento_parinkimas</f>
        <v>#N/A</v>
      </c>
      <c r="W60" s="117" t="e">
        <f>Komponento_parinkimas</f>
        <v>#N/A</v>
      </c>
      <c r="X60" s="117" t="e">
        <f>Komponento_parinkimas</f>
        <v>#N/A</v>
      </c>
      <c r="Y60" s="117" t="e">
        <f>Komponento_parinkimas</f>
        <v>#N/A</v>
      </c>
      <c r="Z60" s="117" t="e">
        <f>Komponento_parinkimas</f>
        <v>#N/A</v>
      </c>
      <c r="AA60" s="117" t="e">
        <f>Komponento_parinkimas</f>
        <v>#N/A</v>
      </c>
      <c r="AB60" s="117" t="e">
        <f>Komponento_parinkimas</f>
        <v>#N/A</v>
      </c>
      <c r="AC60" s="117" t="e">
        <f>Komponento_parinkimas</f>
        <v>#N/A</v>
      </c>
      <c r="AD60" s="117" t="e">
        <f>Komponento_parinkimas</f>
        <v>#N/A</v>
      </c>
      <c r="AE60" s="117" t="e">
        <f>Komponento_parinkimas</f>
        <v>#N/A</v>
      </c>
      <c r="AF60" s="117" t="e">
        <f>Komponento_parinkimas</f>
        <v>#N/A</v>
      </c>
      <c r="AG60" s="117" t="e">
        <f>Komponento_parinkimas</f>
        <v>#N/A</v>
      </c>
      <c r="AH60" s="117" t="e">
        <f>Komponento_parinkimas</f>
        <v>#N/A</v>
      </c>
      <c r="AI60" s="117" t="e">
        <f>Komponento_parinkimas</f>
        <v>#N/A</v>
      </c>
      <c r="AJ60" s="117" t="e">
        <f>Komponento_parinkimas</f>
        <v>#N/A</v>
      </c>
      <c r="AK60" s="117" t="e">
        <f>Komponento_parinkimas</f>
        <v>#N/A</v>
      </c>
      <c r="AL60" s="117" t="e">
        <f>Komponento_parinkimas</f>
        <v>#N/A</v>
      </c>
      <c r="AM60" s="117" t="e">
        <f>Komponento_parinkimas</f>
        <v>#N/A</v>
      </c>
      <c r="AN60" s="117" t="e">
        <f>Komponento_parinkimas</f>
        <v>#N/A</v>
      </c>
      <c r="AO60" s="117" t="e">
        <f>Komponento_parinkimas</f>
        <v>#N/A</v>
      </c>
      <c r="AP60" s="117" t="e">
        <f>Komponento_parinkimas</f>
        <v>#N/A</v>
      </c>
      <c r="AQ60" s="117" t="e">
        <f>Komponento_parinkimas</f>
        <v>#N/A</v>
      </c>
      <c r="AR60" s="1"/>
      <c r="AS60" s="1"/>
    </row>
    <row r="61" spans="1:45">
      <c r="A61" s="114" t="s">
        <v>495</v>
      </c>
      <c r="B61" s="115" t="s">
        <v>352</v>
      </c>
      <c r="C61" s="23"/>
      <c r="D61" s="23" t="s">
        <v>70</v>
      </c>
      <c r="E61" s="185" t="s">
        <v>70</v>
      </c>
      <c r="F61" s="185">
        <v>0</v>
      </c>
      <c r="G61" s="185" t="s">
        <v>70</v>
      </c>
      <c r="H61" s="185">
        <v>0</v>
      </c>
      <c r="I61" s="185" t="s">
        <v>70</v>
      </c>
      <c r="J61" s="185">
        <v>0</v>
      </c>
      <c r="K61" s="185">
        <f>PRODUCT(IF(E61&lt;&gt;"'-",F61,1),IF(G61&lt;&gt;"-",H61,1),IF(I61&lt;&gt;"-",J61,1))</f>
        <v>0</v>
      </c>
      <c r="L61" s="23"/>
      <c r="M61" s="117" t="e">
        <f>Komponento_parinkimas</f>
        <v>#N/A</v>
      </c>
      <c r="N61" s="117" t="e">
        <f>Komponento_parinkimas</f>
        <v>#N/A</v>
      </c>
      <c r="O61" s="117" t="e">
        <f>Komponento_parinkimas</f>
        <v>#N/A</v>
      </c>
      <c r="P61" s="117" t="e">
        <f>Komponento_parinkimas</f>
        <v>#N/A</v>
      </c>
      <c r="Q61" s="117" t="e">
        <f>Komponento_parinkimas</f>
        <v>#N/A</v>
      </c>
      <c r="R61" s="117" t="e">
        <f>Komponento_parinkimas</f>
        <v>#N/A</v>
      </c>
      <c r="S61" s="117" t="e">
        <f>Komponento_parinkimas</f>
        <v>#N/A</v>
      </c>
      <c r="T61" s="117" t="e">
        <f>Komponento_parinkimas</f>
        <v>#N/A</v>
      </c>
      <c r="U61" s="117" t="e">
        <f>Komponento_parinkimas</f>
        <v>#N/A</v>
      </c>
      <c r="V61" s="117" t="e">
        <f>Komponento_parinkimas</f>
        <v>#N/A</v>
      </c>
      <c r="W61" s="117" t="e">
        <f>Komponento_parinkimas</f>
        <v>#N/A</v>
      </c>
      <c r="X61" s="117" t="e">
        <f>Komponento_parinkimas</f>
        <v>#N/A</v>
      </c>
      <c r="Y61" s="117" t="e">
        <f>Komponento_parinkimas</f>
        <v>#N/A</v>
      </c>
      <c r="Z61" s="117" t="e">
        <f>Komponento_parinkimas</f>
        <v>#N/A</v>
      </c>
      <c r="AA61" s="117" t="e">
        <f>Komponento_parinkimas</f>
        <v>#N/A</v>
      </c>
      <c r="AB61" s="117" t="e">
        <f>Komponento_parinkimas</f>
        <v>#N/A</v>
      </c>
      <c r="AC61" s="117" t="e">
        <f>Komponento_parinkimas</f>
        <v>#N/A</v>
      </c>
      <c r="AD61" s="117" t="e">
        <f>Komponento_parinkimas</f>
        <v>#N/A</v>
      </c>
      <c r="AE61" s="117" t="e">
        <f>Komponento_parinkimas</f>
        <v>#N/A</v>
      </c>
      <c r="AF61" s="117" t="e">
        <f>Komponento_parinkimas</f>
        <v>#N/A</v>
      </c>
      <c r="AG61" s="117" t="e">
        <f>Komponento_parinkimas</f>
        <v>#N/A</v>
      </c>
      <c r="AH61" s="117" t="e">
        <f>Komponento_parinkimas</f>
        <v>#N/A</v>
      </c>
      <c r="AI61" s="117" t="e">
        <f>Komponento_parinkimas</f>
        <v>#N/A</v>
      </c>
      <c r="AJ61" s="117" t="e">
        <f>Komponento_parinkimas</f>
        <v>#N/A</v>
      </c>
      <c r="AK61" s="117" t="e">
        <f>Komponento_parinkimas</f>
        <v>#N/A</v>
      </c>
      <c r="AL61" s="117" t="e">
        <f>Komponento_parinkimas</f>
        <v>#N/A</v>
      </c>
      <c r="AM61" s="117" t="e">
        <f>Komponento_parinkimas</f>
        <v>#N/A</v>
      </c>
      <c r="AN61" s="117" t="e">
        <f>Komponento_parinkimas</f>
        <v>#N/A</v>
      </c>
      <c r="AO61" s="117" t="e">
        <f>Komponento_parinkimas</f>
        <v>#N/A</v>
      </c>
      <c r="AP61" s="117" t="e">
        <f>Komponento_parinkimas</f>
        <v>#N/A</v>
      </c>
      <c r="AQ61" s="117" t="e">
        <f>Komponento_parinkimas</f>
        <v>#N/A</v>
      </c>
      <c r="AR61" s="1"/>
      <c r="AS61" s="1"/>
    </row>
    <row r="62" spans="1:45">
      <c r="A62" s="114" t="s">
        <v>495</v>
      </c>
      <c r="B62" s="115" t="s">
        <v>353</v>
      </c>
      <c r="C62" s="23"/>
      <c r="D62" s="23" t="s">
        <v>70</v>
      </c>
      <c r="E62" s="185" t="s">
        <v>70</v>
      </c>
      <c r="F62" s="185">
        <v>0</v>
      </c>
      <c r="G62" s="185" t="s">
        <v>70</v>
      </c>
      <c r="H62" s="185">
        <v>0</v>
      </c>
      <c r="I62" s="185" t="s">
        <v>70</v>
      </c>
      <c r="J62" s="185">
        <v>0</v>
      </c>
      <c r="K62" s="185">
        <f>PRODUCT(IF(E62&lt;&gt;"'-",F62,1),IF(G62&lt;&gt;"-",H62,1),IF(I62&lt;&gt;"-",J62,1))</f>
        <v>0</v>
      </c>
      <c r="L62" s="23"/>
      <c r="M62" s="117" t="e">
        <f>Komponento_parinkimas</f>
        <v>#N/A</v>
      </c>
      <c r="N62" s="117" t="e">
        <f>Komponento_parinkimas</f>
        <v>#N/A</v>
      </c>
      <c r="O62" s="117" t="e">
        <f>Komponento_parinkimas</f>
        <v>#N/A</v>
      </c>
      <c r="P62" s="117" t="e">
        <f>Komponento_parinkimas</f>
        <v>#N/A</v>
      </c>
      <c r="Q62" s="117" t="e">
        <f>Komponento_parinkimas</f>
        <v>#N/A</v>
      </c>
      <c r="R62" s="117" t="e">
        <f>Komponento_parinkimas</f>
        <v>#N/A</v>
      </c>
      <c r="S62" s="117" t="e">
        <f>Komponento_parinkimas</f>
        <v>#N/A</v>
      </c>
      <c r="T62" s="117" t="e">
        <f>Komponento_parinkimas</f>
        <v>#N/A</v>
      </c>
      <c r="U62" s="117" t="e">
        <f>Komponento_parinkimas</f>
        <v>#N/A</v>
      </c>
      <c r="V62" s="117" t="e">
        <f>Komponento_parinkimas</f>
        <v>#N/A</v>
      </c>
      <c r="W62" s="117" t="e">
        <f>Komponento_parinkimas</f>
        <v>#N/A</v>
      </c>
      <c r="X62" s="117" t="e">
        <f>Komponento_parinkimas</f>
        <v>#N/A</v>
      </c>
      <c r="Y62" s="117" t="e">
        <f>Komponento_parinkimas</f>
        <v>#N/A</v>
      </c>
      <c r="Z62" s="117" t="e">
        <f>Komponento_parinkimas</f>
        <v>#N/A</v>
      </c>
      <c r="AA62" s="117" t="e">
        <f>Komponento_parinkimas</f>
        <v>#N/A</v>
      </c>
      <c r="AB62" s="117" t="e">
        <f>Komponento_parinkimas</f>
        <v>#N/A</v>
      </c>
      <c r="AC62" s="117" t="e">
        <f>Komponento_parinkimas</f>
        <v>#N/A</v>
      </c>
      <c r="AD62" s="117" t="e">
        <f>Komponento_parinkimas</f>
        <v>#N/A</v>
      </c>
      <c r="AE62" s="117" t="e">
        <f>Komponento_parinkimas</f>
        <v>#N/A</v>
      </c>
      <c r="AF62" s="117" t="e">
        <f>Komponento_parinkimas</f>
        <v>#N/A</v>
      </c>
      <c r="AG62" s="117" t="e">
        <f>Komponento_parinkimas</f>
        <v>#N/A</v>
      </c>
      <c r="AH62" s="117" t="e">
        <f>Komponento_parinkimas</f>
        <v>#N/A</v>
      </c>
      <c r="AI62" s="117" t="e">
        <f>Komponento_parinkimas</f>
        <v>#N/A</v>
      </c>
      <c r="AJ62" s="117" t="e">
        <f>Komponento_parinkimas</f>
        <v>#N/A</v>
      </c>
      <c r="AK62" s="117" t="e">
        <f>Komponento_parinkimas</f>
        <v>#N/A</v>
      </c>
      <c r="AL62" s="117" t="e">
        <f>Komponento_parinkimas</f>
        <v>#N/A</v>
      </c>
      <c r="AM62" s="117" t="e">
        <f>Komponento_parinkimas</f>
        <v>#N/A</v>
      </c>
      <c r="AN62" s="117" t="e">
        <f>Komponento_parinkimas</f>
        <v>#N/A</v>
      </c>
      <c r="AO62" s="117" t="e">
        <f>Komponento_parinkimas</f>
        <v>#N/A</v>
      </c>
      <c r="AP62" s="117" t="e">
        <f>Komponento_parinkimas</f>
        <v>#N/A</v>
      </c>
      <c r="AQ62" s="117" t="e">
        <f>Komponento_parinkimas</f>
        <v>#N/A</v>
      </c>
      <c r="AR62" s="1"/>
      <c r="AS62" s="1"/>
    </row>
    <row r="63" spans="1:45">
      <c r="A63" s="114" t="s">
        <v>496</v>
      </c>
      <c r="B63" s="120" t="s">
        <v>50</v>
      </c>
      <c r="C63" s="112"/>
      <c r="D63" s="112"/>
      <c r="E63" s="193"/>
      <c r="F63" s="194"/>
      <c r="G63" s="194"/>
      <c r="H63" s="194"/>
      <c r="I63" s="194"/>
      <c r="J63" s="194"/>
      <c r="K63" s="195"/>
      <c r="L63" s="119"/>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
      <c r="AS63" s="1"/>
    </row>
    <row r="64" spans="1:45">
      <c r="A64" s="114" t="s">
        <v>496</v>
      </c>
      <c r="B64" s="115" t="s">
        <v>51</v>
      </c>
      <c r="C64" s="23"/>
      <c r="D64" s="23" t="s">
        <v>70</v>
      </c>
      <c r="E64" s="185" t="s">
        <v>70</v>
      </c>
      <c r="F64" s="185">
        <v>0</v>
      </c>
      <c r="G64" s="185" t="s">
        <v>70</v>
      </c>
      <c r="H64" s="185">
        <v>0</v>
      </c>
      <c r="I64" s="185" t="s">
        <v>70</v>
      </c>
      <c r="J64" s="185">
        <v>0</v>
      </c>
      <c r="K64" s="185">
        <f t="shared" ref="K64:K70" si="6">PRODUCT(IF(E64&lt;&gt;"'-",F64,1),IF(G64&lt;&gt;"-",H64,1),IF(I64&lt;&gt;"-",J64,1))</f>
        <v>0</v>
      </c>
      <c r="L64" s="23"/>
      <c r="M64" s="117" t="e">
        <f>Komponento_parinkimas</f>
        <v>#N/A</v>
      </c>
      <c r="N64" s="117" t="e">
        <f>Komponento_parinkimas</f>
        <v>#N/A</v>
      </c>
      <c r="O64" s="117" t="e">
        <f>Komponento_parinkimas</f>
        <v>#N/A</v>
      </c>
      <c r="P64" s="117" t="e">
        <f>Komponento_parinkimas</f>
        <v>#N/A</v>
      </c>
      <c r="Q64" s="117" t="e">
        <f>Komponento_parinkimas</f>
        <v>#N/A</v>
      </c>
      <c r="R64" s="117" t="e">
        <f>Komponento_parinkimas</f>
        <v>#N/A</v>
      </c>
      <c r="S64" s="117" t="e">
        <f>Komponento_parinkimas</f>
        <v>#N/A</v>
      </c>
      <c r="T64" s="117" t="e">
        <f>Komponento_parinkimas</f>
        <v>#N/A</v>
      </c>
      <c r="U64" s="117" t="e">
        <f>Komponento_parinkimas</f>
        <v>#N/A</v>
      </c>
      <c r="V64" s="117" t="e">
        <f>Komponento_parinkimas</f>
        <v>#N/A</v>
      </c>
      <c r="W64" s="117" t="e">
        <f>Komponento_parinkimas</f>
        <v>#N/A</v>
      </c>
      <c r="X64" s="117" t="e">
        <f>Komponento_parinkimas</f>
        <v>#N/A</v>
      </c>
      <c r="Y64" s="117" t="e">
        <f>Komponento_parinkimas</f>
        <v>#N/A</v>
      </c>
      <c r="Z64" s="117" t="e">
        <f>Komponento_parinkimas</f>
        <v>#N/A</v>
      </c>
      <c r="AA64" s="117" t="e">
        <f>Komponento_parinkimas</f>
        <v>#N/A</v>
      </c>
      <c r="AB64" s="117" t="e">
        <f>Komponento_parinkimas</f>
        <v>#N/A</v>
      </c>
      <c r="AC64" s="117" t="e">
        <f>Komponento_parinkimas</f>
        <v>#N/A</v>
      </c>
      <c r="AD64" s="117" t="e">
        <f>Komponento_parinkimas</f>
        <v>#N/A</v>
      </c>
      <c r="AE64" s="117" t="e">
        <f>Komponento_parinkimas</f>
        <v>#N/A</v>
      </c>
      <c r="AF64" s="117" t="e">
        <f>Komponento_parinkimas</f>
        <v>#N/A</v>
      </c>
      <c r="AG64" s="117" t="e">
        <f>Komponento_parinkimas</f>
        <v>#N/A</v>
      </c>
      <c r="AH64" s="117" t="e">
        <f>Komponento_parinkimas</f>
        <v>#N/A</v>
      </c>
      <c r="AI64" s="117" t="e">
        <f>Komponento_parinkimas</f>
        <v>#N/A</v>
      </c>
      <c r="AJ64" s="117" t="e">
        <f>Komponento_parinkimas</f>
        <v>#N/A</v>
      </c>
      <c r="AK64" s="117" t="e">
        <f>Komponento_parinkimas</f>
        <v>#N/A</v>
      </c>
      <c r="AL64" s="117" t="e">
        <f>Komponento_parinkimas</f>
        <v>#N/A</v>
      </c>
      <c r="AM64" s="117" t="e">
        <f>Komponento_parinkimas</f>
        <v>#N/A</v>
      </c>
      <c r="AN64" s="117" t="e">
        <f>Komponento_parinkimas</f>
        <v>#N/A</v>
      </c>
      <c r="AO64" s="117" t="e">
        <f>Komponento_parinkimas</f>
        <v>#N/A</v>
      </c>
      <c r="AP64" s="117" t="e">
        <f>Komponento_parinkimas</f>
        <v>#N/A</v>
      </c>
      <c r="AQ64" s="117" t="e">
        <f>Komponento_parinkimas</f>
        <v>#N/A</v>
      </c>
      <c r="AR64" s="1"/>
      <c r="AS64" s="1"/>
    </row>
    <row r="65" spans="1:45">
      <c r="A65" s="114" t="s">
        <v>496</v>
      </c>
      <c r="B65" s="115" t="s">
        <v>52</v>
      </c>
      <c r="C65" s="23"/>
      <c r="D65" s="23" t="s">
        <v>70</v>
      </c>
      <c r="E65" s="185" t="s">
        <v>70</v>
      </c>
      <c r="F65" s="185">
        <v>0</v>
      </c>
      <c r="G65" s="185" t="s">
        <v>70</v>
      </c>
      <c r="H65" s="185">
        <v>0</v>
      </c>
      <c r="I65" s="185" t="s">
        <v>70</v>
      </c>
      <c r="J65" s="185">
        <v>0</v>
      </c>
      <c r="K65" s="185">
        <f t="shared" si="6"/>
        <v>0</v>
      </c>
      <c r="L65" s="23"/>
      <c r="M65" s="117" t="e">
        <f>Komponento_parinkimas</f>
        <v>#N/A</v>
      </c>
      <c r="N65" s="117" t="e">
        <f>Komponento_parinkimas</f>
        <v>#N/A</v>
      </c>
      <c r="O65" s="117" t="e">
        <f>Komponento_parinkimas</f>
        <v>#N/A</v>
      </c>
      <c r="P65" s="117" t="e">
        <f>Komponento_parinkimas</f>
        <v>#N/A</v>
      </c>
      <c r="Q65" s="117" t="e">
        <f>Komponento_parinkimas</f>
        <v>#N/A</v>
      </c>
      <c r="R65" s="117" t="e">
        <f>Komponento_parinkimas</f>
        <v>#N/A</v>
      </c>
      <c r="S65" s="117" t="e">
        <f>Komponento_parinkimas</f>
        <v>#N/A</v>
      </c>
      <c r="T65" s="117" t="e">
        <f>Komponento_parinkimas</f>
        <v>#N/A</v>
      </c>
      <c r="U65" s="117" t="e">
        <f>Komponento_parinkimas</f>
        <v>#N/A</v>
      </c>
      <c r="V65" s="117" t="e">
        <f>Komponento_parinkimas</f>
        <v>#N/A</v>
      </c>
      <c r="W65" s="117" t="e">
        <f>Komponento_parinkimas</f>
        <v>#N/A</v>
      </c>
      <c r="X65" s="117" t="e">
        <f>Komponento_parinkimas</f>
        <v>#N/A</v>
      </c>
      <c r="Y65" s="117" t="e">
        <f>Komponento_parinkimas</f>
        <v>#N/A</v>
      </c>
      <c r="Z65" s="117" t="e">
        <f>Komponento_parinkimas</f>
        <v>#N/A</v>
      </c>
      <c r="AA65" s="117" t="e">
        <f>Komponento_parinkimas</f>
        <v>#N/A</v>
      </c>
      <c r="AB65" s="117" t="e">
        <f>Komponento_parinkimas</f>
        <v>#N/A</v>
      </c>
      <c r="AC65" s="117" t="e">
        <f>Komponento_parinkimas</f>
        <v>#N/A</v>
      </c>
      <c r="AD65" s="117" t="e">
        <f>Komponento_parinkimas</f>
        <v>#N/A</v>
      </c>
      <c r="AE65" s="117" t="e">
        <f>Komponento_parinkimas</f>
        <v>#N/A</v>
      </c>
      <c r="AF65" s="117" t="e">
        <f>Komponento_parinkimas</f>
        <v>#N/A</v>
      </c>
      <c r="AG65" s="117" t="e">
        <f>Komponento_parinkimas</f>
        <v>#N/A</v>
      </c>
      <c r="AH65" s="117" t="e">
        <f>Komponento_parinkimas</f>
        <v>#N/A</v>
      </c>
      <c r="AI65" s="117" t="e">
        <f>Komponento_parinkimas</f>
        <v>#N/A</v>
      </c>
      <c r="AJ65" s="117" t="e">
        <f>Komponento_parinkimas</f>
        <v>#N/A</v>
      </c>
      <c r="AK65" s="117" t="e">
        <f>Komponento_parinkimas</f>
        <v>#N/A</v>
      </c>
      <c r="AL65" s="117" t="e">
        <f>Komponento_parinkimas</f>
        <v>#N/A</v>
      </c>
      <c r="AM65" s="117" t="e">
        <f>Komponento_parinkimas</f>
        <v>#N/A</v>
      </c>
      <c r="AN65" s="117" t="e">
        <f>Komponento_parinkimas</f>
        <v>#N/A</v>
      </c>
      <c r="AO65" s="117" t="e">
        <f>Komponento_parinkimas</f>
        <v>#N/A</v>
      </c>
      <c r="AP65" s="117" t="e">
        <f>Komponento_parinkimas</f>
        <v>#N/A</v>
      </c>
      <c r="AQ65" s="117" t="e">
        <f>Komponento_parinkimas</f>
        <v>#N/A</v>
      </c>
      <c r="AR65" s="1"/>
      <c r="AS65" s="1"/>
    </row>
    <row r="66" spans="1:45">
      <c r="A66" s="114" t="s">
        <v>496</v>
      </c>
      <c r="B66" s="115" t="s">
        <v>346</v>
      </c>
      <c r="C66" s="23"/>
      <c r="D66" s="23" t="s">
        <v>70</v>
      </c>
      <c r="E66" s="185" t="s">
        <v>70</v>
      </c>
      <c r="F66" s="185">
        <v>0</v>
      </c>
      <c r="G66" s="185" t="s">
        <v>70</v>
      </c>
      <c r="H66" s="185">
        <v>0</v>
      </c>
      <c r="I66" s="185" t="s">
        <v>70</v>
      </c>
      <c r="J66" s="185">
        <v>0</v>
      </c>
      <c r="K66" s="185">
        <f t="shared" si="6"/>
        <v>0</v>
      </c>
      <c r="L66" s="23"/>
      <c r="M66" s="117" t="e">
        <f>Komponento_parinkimas</f>
        <v>#N/A</v>
      </c>
      <c r="N66" s="117" t="e">
        <f>Komponento_parinkimas</f>
        <v>#N/A</v>
      </c>
      <c r="O66" s="117" t="e">
        <f>Komponento_parinkimas</f>
        <v>#N/A</v>
      </c>
      <c r="P66" s="117" t="e">
        <f>Komponento_parinkimas</f>
        <v>#N/A</v>
      </c>
      <c r="Q66" s="117" t="e">
        <f>Komponento_parinkimas</f>
        <v>#N/A</v>
      </c>
      <c r="R66" s="117" t="e">
        <f>Komponento_parinkimas</f>
        <v>#N/A</v>
      </c>
      <c r="S66" s="117" t="e">
        <f>Komponento_parinkimas</f>
        <v>#N/A</v>
      </c>
      <c r="T66" s="117" t="e">
        <f>Komponento_parinkimas</f>
        <v>#N/A</v>
      </c>
      <c r="U66" s="117" t="e">
        <f>Komponento_parinkimas</f>
        <v>#N/A</v>
      </c>
      <c r="V66" s="117" t="e">
        <f>Komponento_parinkimas</f>
        <v>#N/A</v>
      </c>
      <c r="W66" s="117" t="e">
        <f>Komponento_parinkimas</f>
        <v>#N/A</v>
      </c>
      <c r="X66" s="117" t="e">
        <f>Komponento_parinkimas</f>
        <v>#N/A</v>
      </c>
      <c r="Y66" s="117" t="e">
        <f>Komponento_parinkimas</f>
        <v>#N/A</v>
      </c>
      <c r="Z66" s="117" t="e">
        <f>Komponento_parinkimas</f>
        <v>#N/A</v>
      </c>
      <c r="AA66" s="117" t="e">
        <f>Komponento_parinkimas</f>
        <v>#N/A</v>
      </c>
      <c r="AB66" s="117" t="e">
        <f>Komponento_parinkimas</f>
        <v>#N/A</v>
      </c>
      <c r="AC66" s="117" t="e">
        <f>Komponento_parinkimas</f>
        <v>#N/A</v>
      </c>
      <c r="AD66" s="117" t="e">
        <f>Komponento_parinkimas</f>
        <v>#N/A</v>
      </c>
      <c r="AE66" s="117" t="e">
        <f>Komponento_parinkimas</f>
        <v>#N/A</v>
      </c>
      <c r="AF66" s="117" t="e">
        <f>Komponento_parinkimas</f>
        <v>#N/A</v>
      </c>
      <c r="AG66" s="117" t="e">
        <f>Komponento_parinkimas</f>
        <v>#N/A</v>
      </c>
      <c r="AH66" s="117" t="e">
        <f>Komponento_parinkimas</f>
        <v>#N/A</v>
      </c>
      <c r="AI66" s="117" t="e">
        <f>Komponento_parinkimas</f>
        <v>#N/A</v>
      </c>
      <c r="AJ66" s="117" t="e">
        <f>Komponento_parinkimas</f>
        <v>#N/A</v>
      </c>
      <c r="AK66" s="117" t="e">
        <f>Komponento_parinkimas</f>
        <v>#N/A</v>
      </c>
      <c r="AL66" s="117" t="e">
        <f>Komponento_parinkimas</f>
        <v>#N/A</v>
      </c>
      <c r="AM66" s="117" t="e">
        <f>Komponento_parinkimas</f>
        <v>#N/A</v>
      </c>
      <c r="AN66" s="117" t="e">
        <f>Komponento_parinkimas</f>
        <v>#N/A</v>
      </c>
      <c r="AO66" s="117" t="e">
        <f>Komponento_parinkimas</f>
        <v>#N/A</v>
      </c>
      <c r="AP66" s="117" t="e">
        <f>Komponento_parinkimas</f>
        <v>#N/A</v>
      </c>
      <c r="AQ66" s="117" t="e">
        <f>Komponento_parinkimas</f>
        <v>#N/A</v>
      </c>
      <c r="AR66" s="1"/>
      <c r="AS66" s="1"/>
    </row>
    <row r="67" spans="1:45">
      <c r="A67" s="114" t="s">
        <v>496</v>
      </c>
      <c r="B67" s="115" t="s">
        <v>347</v>
      </c>
      <c r="C67" s="23"/>
      <c r="D67" s="23" t="s">
        <v>70</v>
      </c>
      <c r="E67" s="185" t="s">
        <v>70</v>
      </c>
      <c r="F67" s="185">
        <v>0</v>
      </c>
      <c r="G67" s="185" t="s">
        <v>70</v>
      </c>
      <c r="H67" s="185">
        <v>0</v>
      </c>
      <c r="I67" s="185" t="s">
        <v>70</v>
      </c>
      <c r="J67" s="185">
        <v>0</v>
      </c>
      <c r="K67" s="185">
        <f t="shared" si="6"/>
        <v>0</v>
      </c>
      <c r="L67" s="23"/>
      <c r="M67" s="117" t="e">
        <f>Komponento_parinkimas</f>
        <v>#N/A</v>
      </c>
      <c r="N67" s="117" t="e">
        <f>Komponento_parinkimas</f>
        <v>#N/A</v>
      </c>
      <c r="O67" s="117" t="e">
        <f>Komponento_parinkimas</f>
        <v>#N/A</v>
      </c>
      <c r="P67" s="117" t="e">
        <f>Komponento_parinkimas</f>
        <v>#N/A</v>
      </c>
      <c r="Q67" s="117" t="e">
        <f>Komponento_parinkimas</f>
        <v>#N/A</v>
      </c>
      <c r="R67" s="117" t="e">
        <f>Komponento_parinkimas</f>
        <v>#N/A</v>
      </c>
      <c r="S67" s="117" t="e">
        <f>Komponento_parinkimas</f>
        <v>#N/A</v>
      </c>
      <c r="T67" s="117" t="e">
        <f>Komponento_parinkimas</f>
        <v>#N/A</v>
      </c>
      <c r="U67" s="117" t="e">
        <f>Komponento_parinkimas</f>
        <v>#N/A</v>
      </c>
      <c r="V67" s="117" t="e">
        <f>Komponento_parinkimas</f>
        <v>#N/A</v>
      </c>
      <c r="W67" s="117" t="e">
        <f>Komponento_parinkimas</f>
        <v>#N/A</v>
      </c>
      <c r="X67" s="117" t="e">
        <f>Komponento_parinkimas</f>
        <v>#N/A</v>
      </c>
      <c r="Y67" s="117" t="e">
        <f>Komponento_parinkimas</f>
        <v>#N/A</v>
      </c>
      <c r="Z67" s="117" t="e">
        <f>Komponento_parinkimas</f>
        <v>#N/A</v>
      </c>
      <c r="AA67" s="117" t="e">
        <f>Komponento_parinkimas</f>
        <v>#N/A</v>
      </c>
      <c r="AB67" s="117" t="e">
        <f>Komponento_parinkimas</f>
        <v>#N/A</v>
      </c>
      <c r="AC67" s="117" t="e">
        <f>Komponento_parinkimas</f>
        <v>#N/A</v>
      </c>
      <c r="AD67" s="117" t="e">
        <f>Komponento_parinkimas</f>
        <v>#N/A</v>
      </c>
      <c r="AE67" s="117" t="e">
        <f>Komponento_parinkimas</f>
        <v>#N/A</v>
      </c>
      <c r="AF67" s="117" t="e">
        <f>Komponento_parinkimas</f>
        <v>#N/A</v>
      </c>
      <c r="AG67" s="117" t="e">
        <f>Komponento_parinkimas</f>
        <v>#N/A</v>
      </c>
      <c r="AH67" s="117" t="e">
        <f>Komponento_parinkimas</f>
        <v>#N/A</v>
      </c>
      <c r="AI67" s="117" t="e">
        <f>Komponento_parinkimas</f>
        <v>#N/A</v>
      </c>
      <c r="AJ67" s="117" t="e">
        <f>Komponento_parinkimas</f>
        <v>#N/A</v>
      </c>
      <c r="AK67" s="117" t="e">
        <f>Komponento_parinkimas</f>
        <v>#N/A</v>
      </c>
      <c r="AL67" s="117" t="e">
        <f>Komponento_parinkimas</f>
        <v>#N/A</v>
      </c>
      <c r="AM67" s="117" t="e">
        <f>Komponento_parinkimas</f>
        <v>#N/A</v>
      </c>
      <c r="AN67" s="117" t="e">
        <f>Komponento_parinkimas</f>
        <v>#N/A</v>
      </c>
      <c r="AO67" s="117" t="e">
        <f>Komponento_parinkimas</f>
        <v>#N/A</v>
      </c>
      <c r="AP67" s="117" t="e">
        <f>Komponento_parinkimas</f>
        <v>#N/A</v>
      </c>
      <c r="AQ67" s="117" t="e">
        <f>Komponento_parinkimas</f>
        <v>#N/A</v>
      </c>
      <c r="AR67" s="1"/>
      <c r="AS67" s="1"/>
    </row>
    <row r="68" spans="1:45">
      <c r="A68" s="114" t="s">
        <v>496</v>
      </c>
      <c r="B68" s="115" t="s">
        <v>348</v>
      </c>
      <c r="C68" s="23"/>
      <c r="D68" s="23" t="s">
        <v>70</v>
      </c>
      <c r="E68" s="185" t="s">
        <v>70</v>
      </c>
      <c r="F68" s="185">
        <v>0</v>
      </c>
      <c r="G68" s="185" t="s">
        <v>70</v>
      </c>
      <c r="H68" s="185">
        <v>0</v>
      </c>
      <c r="I68" s="185" t="s">
        <v>70</v>
      </c>
      <c r="J68" s="185">
        <v>0</v>
      </c>
      <c r="K68" s="185">
        <f t="shared" si="6"/>
        <v>0</v>
      </c>
      <c r="L68" s="23"/>
      <c r="M68" s="117" t="e">
        <f>Komponento_parinkimas</f>
        <v>#N/A</v>
      </c>
      <c r="N68" s="117" t="e">
        <f>Komponento_parinkimas</f>
        <v>#N/A</v>
      </c>
      <c r="O68" s="117" t="e">
        <f>Komponento_parinkimas</f>
        <v>#N/A</v>
      </c>
      <c r="P68" s="117" t="e">
        <f>Komponento_parinkimas</f>
        <v>#N/A</v>
      </c>
      <c r="Q68" s="117" t="e">
        <f>Komponento_parinkimas</f>
        <v>#N/A</v>
      </c>
      <c r="R68" s="117" t="e">
        <f>Komponento_parinkimas</f>
        <v>#N/A</v>
      </c>
      <c r="S68" s="117" t="e">
        <f>Komponento_parinkimas</f>
        <v>#N/A</v>
      </c>
      <c r="T68" s="117" t="e">
        <f>Komponento_parinkimas</f>
        <v>#N/A</v>
      </c>
      <c r="U68" s="117" t="e">
        <f>Komponento_parinkimas</f>
        <v>#N/A</v>
      </c>
      <c r="V68" s="117" t="e">
        <f>Komponento_parinkimas</f>
        <v>#N/A</v>
      </c>
      <c r="W68" s="117" t="e">
        <f>Komponento_parinkimas</f>
        <v>#N/A</v>
      </c>
      <c r="X68" s="117" t="e">
        <f>Komponento_parinkimas</f>
        <v>#N/A</v>
      </c>
      <c r="Y68" s="117" t="e">
        <f>Komponento_parinkimas</f>
        <v>#N/A</v>
      </c>
      <c r="Z68" s="117" t="e">
        <f>Komponento_parinkimas</f>
        <v>#N/A</v>
      </c>
      <c r="AA68" s="117" t="e">
        <f>Komponento_parinkimas</f>
        <v>#N/A</v>
      </c>
      <c r="AB68" s="117" t="e">
        <f>Komponento_parinkimas</f>
        <v>#N/A</v>
      </c>
      <c r="AC68" s="117" t="e">
        <f>Komponento_parinkimas</f>
        <v>#N/A</v>
      </c>
      <c r="AD68" s="117" t="e">
        <f>Komponento_parinkimas</f>
        <v>#N/A</v>
      </c>
      <c r="AE68" s="117" t="e">
        <f>Komponento_parinkimas</f>
        <v>#N/A</v>
      </c>
      <c r="AF68" s="117" t="e">
        <f>Komponento_parinkimas</f>
        <v>#N/A</v>
      </c>
      <c r="AG68" s="117" t="e">
        <f>Komponento_parinkimas</f>
        <v>#N/A</v>
      </c>
      <c r="AH68" s="117" t="e">
        <f>Komponento_parinkimas</f>
        <v>#N/A</v>
      </c>
      <c r="AI68" s="117" t="e">
        <f>Komponento_parinkimas</f>
        <v>#N/A</v>
      </c>
      <c r="AJ68" s="117" t="e">
        <f>Komponento_parinkimas</f>
        <v>#N/A</v>
      </c>
      <c r="AK68" s="117" t="e">
        <f>Komponento_parinkimas</f>
        <v>#N/A</v>
      </c>
      <c r="AL68" s="117" t="e">
        <f>Komponento_parinkimas</f>
        <v>#N/A</v>
      </c>
      <c r="AM68" s="117" t="e">
        <f>Komponento_parinkimas</f>
        <v>#N/A</v>
      </c>
      <c r="AN68" s="117" t="e">
        <f>Komponento_parinkimas</f>
        <v>#N/A</v>
      </c>
      <c r="AO68" s="117" t="e">
        <f>Komponento_parinkimas</f>
        <v>#N/A</v>
      </c>
      <c r="AP68" s="117" t="e">
        <f>Komponento_parinkimas</f>
        <v>#N/A</v>
      </c>
      <c r="AQ68" s="117" t="e">
        <f>Komponento_parinkimas</f>
        <v>#N/A</v>
      </c>
      <c r="AR68" s="1"/>
      <c r="AS68" s="1"/>
    </row>
    <row r="69" spans="1:45">
      <c r="A69" s="114" t="s">
        <v>496</v>
      </c>
      <c r="B69" s="115" t="s">
        <v>349</v>
      </c>
      <c r="C69" s="23"/>
      <c r="D69" s="23" t="s">
        <v>70</v>
      </c>
      <c r="E69" s="185" t="s">
        <v>70</v>
      </c>
      <c r="F69" s="185">
        <v>0</v>
      </c>
      <c r="G69" s="185" t="s">
        <v>70</v>
      </c>
      <c r="H69" s="185">
        <v>0</v>
      </c>
      <c r="I69" s="185" t="s">
        <v>70</v>
      </c>
      <c r="J69" s="185">
        <v>0</v>
      </c>
      <c r="K69" s="185">
        <f t="shared" si="6"/>
        <v>0</v>
      </c>
      <c r="L69" s="23"/>
      <c r="M69" s="117" t="e">
        <f>Komponento_parinkimas</f>
        <v>#N/A</v>
      </c>
      <c r="N69" s="117" t="e">
        <f>Komponento_parinkimas</f>
        <v>#N/A</v>
      </c>
      <c r="O69" s="117" t="e">
        <f>Komponento_parinkimas</f>
        <v>#N/A</v>
      </c>
      <c r="P69" s="117" t="e">
        <f>Komponento_parinkimas</f>
        <v>#N/A</v>
      </c>
      <c r="Q69" s="117" t="e">
        <f>Komponento_parinkimas</f>
        <v>#N/A</v>
      </c>
      <c r="R69" s="117" t="e">
        <f>Komponento_parinkimas</f>
        <v>#N/A</v>
      </c>
      <c r="S69" s="117" t="e">
        <f>Komponento_parinkimas</f>
        <v>#N/A</v>
      </c>
      <c r="T69" s="117" t="e">
        <f>Komponento_parinkimas</f>
        <v>#N/A</v>
      </c>
      <c r="U69" s="117" t="e">
        <f>Komponento_parinkimas</f>
        <v>#N/A</v>
      </c>
      <c r="V69" s="117" t="e">
        <f>Komponento_parinkimas</f>
        <v>#N/A</v>
      </c>
      <c r="W69" s="117" t="e">
        <f>Komponento_parinkimas</f>
        <v>#N/A</v>
      </c>
      <c r="X69" s="117" t="e">
        <f>Komponento_parinkimas</f>
        <v>#N/A</v>
      </c>
      <c r="Y69" s="117" t="e">
        <f>Komponento_parinkimas</f>
        <v>#N/A</v>
      </c>
      <c r="Z69" s="117" t="e">
        <f>Komponento_parinkimas</f>
        <v>#N/A</v>
      </c>
      <c r="AA69" s="117" t="e">
        <f>Komponento_parinkimas</f>
        <v>#N/A</v>
      </c>
      <c r="AB69" s="117" t="e">
        <f>Komponento_parinkimas</f>
        <v>#N/A</v>
      </c>
      <c r="AC69" s="117" t="e">
        <f>Komponento_parinkimas</f>
        <v>#N/A</v>
      </c>
      <c r="AD69" s="117" t="e">
        <f>Komponento_parinkimas</f>
        <v>#N/A</v>
      </c>
      <c r="AE69" s="117" t="e">
        <f>Komponento_parinkimas</f>
        <v>#N/A</v>
      </c>
      <c r="AF69" s="117" t="e">
        <f>Komponento_parinkimas</f>
        <v>#N/A</v>
      </c>
      <c r="AG69" s="117" t="e">
        <f>Komponento_parinkimas</f>
        <v>#N/A</v>
      </c>
      <c r="AH69" s="117" t="e">
        <f>Komponento_parinkimas</f>
        <v>#N/A</v>
      </c>
      <c r="AI69" s="117" t="e">
        <f>Komponento_parinkimas</f>
        <v>#N/A</v>
      </c>
      <c r="AJ69" s="117" t="e">
        <f>Komponento_parinkimas</f>
        <v>#N/A</v>
      </c>
      <c r="AK69" s="117" t="e">
        <f>Komponento_parinkimas</f>
        <v>#N/A</v>
      </c>
      <c r="AL69" s="117" t="e">
        <f>Komponento_parinkimas</f>
        <v>#N/A</v>
      </c>
      <c r="AM69" s="117" t="e">
        <f>Komponento_parinkimas</f>
        <v>#N/A</v>
      </c>
      <c r="AN69" s="117" t="e">
        <f>Komponento_parinkimas</f>
        <v>#N/A</v>
      </c>
      <c r="AO69" s="117" t="e">
        <f>Komponento_parinkimas</f>
        <v>#N/A</v>
      </c>
      <c r="AP69" s="117" t="e">
        <f>Komponento_parinkimas</f>
        <v>#N/A</v>
      </c>
      <c r="AQ69" s="117" t="e">
        <f>Komponento_parinkimas</f>
        <v>#N/A</v>
      </c>
      <c r="AR69" s="1"/>
      <c r="AS69" s="1"/>
    </row>
    <row r="70" spans="1:45">
      <c r="A70" s="114" t="s">
        <v>496</v>
      </c>
      <c r="B70" s="115" t="s">
        <v>350</v>
      </c>
      <c r="C70" s="23"/>
      <c r="D70" s="23" t="s">
        <v>70</v>
      </c>
      <c r="E70" s="185" t="s">
        <v>70</v>
      </c>
      <c r="F70" s="185">
        <v>0</v>
      </c>
      <c r="G70" s="185" t="s">
        <v>70</v>
      </c>
      <c r="H70" s="185">
        <v>0</v>
      </c>
      <c r="I70" s="185" t="s">
        <v>70</v>
      </c>
      <c r="J70" s="185">
        <v>0</v>
      </c>
      <c r="K70" s="185">
        <f t="shared" si="6"/>
        <v>0</v>
      </c>
      <c r="L70" s="23"/>
      <c r="M70" s="117" t="e">
        <f>Komponento_parinkimas</f>
        <v>#N/A</v>
      </c>
      <c r="N70" s="117" t="e">
        <f>Komponento_parinkimas</f>
        <v>#N/A</v>
      </c>
      <c r="O70" s="117" t="e">
        <f>Komponento_parinkimas</f>
        <v>#N/A</v>
      </c>
      <c r="P70" s="117" t="e">
        <f>Komponento_parinkimas</f>
        <v>#N/A</v>
      </c>
      <c r="Q70" s="117" t="e">
        <f>Komponento_parinkimas</f>
        <v>#N/A</v>
      </c>
      <c r="R70" s="117" t="e">
        <f>Komponento_parinkimas</f>
        <v>#N/A</v>
      </c>
      <c r="S70" s="117" t="e">
        <f>Komponento_parinkimas</f>
        <v>#N/A</v>
      </c>
      <c r="T70" s="117" t="e">
        <f>Komponento_parinkimas</f>
        <v>#N/A</v>
      </c>
      <c r="U70" s="117" t="e">
        <f>Komponento_parinkimas</f>
        <v>#N/A</v>
      </c>
      <c r="V70" s="117" t="e">
        <f>Komponento_parinkimas</f>
        <v>#N/A</v>
      </c>
      <c r="W70" s="117" t="e">
        <f>Komponento_parinkimas</f>
        <v>#N/A</v>
      </c>
      <c r="X70" s="117" t="e">
        <f>Komponento_parinkimas</f>
        <v>#N/A</v>
      </c>
      <c r="Y70" s="117" t="e">
        <f>Komponento_parinkimas</f>
        <v>#N/A</v>
      </c>
      <c r="Z70" s="117" t="e">
        <f>Komponento_parinkimas</f>
        <v>#N/A</v>
      </c>
      <c r="AA70" s="117" t="e">
        <f>Komponento_parinkimas</f>
        <v>#N/A</v>
      </c>
      <c r="AB70" s="117" t="e">
        <f>Komponento_parinkimas</f>
        <v>#N/A</v>
      </c>
      <c r="AC70" s="117" t="e">
        <f>Komponento_parinkimas</f>
        <v>#N/A</v>
      </c>
      <c r="AD70" s="117" t="e">
        <f>Komponento_parinkimas</f>
        <v>#N/A</v>
      </c>
      <c r="AE70" s="117" t="e">
        <f>Komponento_parinkimas</f>
        <v>#N/A</v>
      </c>
      <c r="AF70" s="117" t="e">
        <f>Komponento_parinkimas</f>
        <v>#N/A</v>
      </c>
      <c r="AG70" s="117" t="e">
        <f>Komponento_parinkimas</f>
        <v>#N/A</v>
      </c>
      <c r="AH70" s="117" t="e">
        <f>Komponento_parinkimas</f>
        <v>#N/A</v>
      </c>
      <c r="AI70" s="117" t="e">
        <f>Komponento_parinkimas</f>
        <v>#N/A</v>
      </c>
      <c r="AJ70" s="117" t="e">
        <f>Komponento_parinkimas</f>
        <v>#N/A</v>
      </c>
      <c r="AK70" s="117" t="e">
        <f>Komponento_parinkimas</f>
        <v>#N/A</v>
      </c>
      <c r="AL70" s="117" t="e">
        <f>Komponento_parinkimas</f>
        <v>#N/A</v>
      </c>
      <c r="AM70" s="117" t="e">
        <f>Komponento_parinkimas</f>
        <v>#N/A</v>
      </c>
      <c r="AN70" s="117" t="e">
        <f>Komponento_parinkimas</f>
        <v>#N/A</v>
      </c>
      <c r="AO70" s="117" t="e">
        <f>Komponento_parinkimas</f>
        <v>#N/A</v>
      </c>
      <c r="AP70" s="117" t="e">
        <f>Komponento_parinkimas</f>
        <v>#N/A</v>
      </c>
      <c r="AQ70" s="117" t="e">
        <f>Komponento_parinkimas</f>
        <v>#N/A</v>
      </c>
      <c r="AR70" s="1"/>
      <c r="AS70" s="1"/>
    </row>
    <row r="71" spans="1:45">
      <c r="A71" s="114" t="s">
        <v>496</v>
      </c>
      <c r="B71" s="120" t="s">
        <v>53</v>
      </c>
      <c r="C71" s="112"/>
      <c r="D71" s="112"/>
      <c r="E71" s="193"/>
      <c r="F71" s="194"/>
      <c r="G71" s="194"/>
      <c r="H71" s="194"/>
      <c r="I71" s="194"/>
      <c r="J71" s="194"/>
      <c r="K71" s="195"/>
      <c r="L71" s="119"/>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
      <c r="AS71" s="1"/>
    </row>
    <row r="72" spans="1:45">
      <c r="A72" s="114" t="s">
        <v>496</v>
      </c>
      <c r="B72" s="115" t="s">
        <v>351</v>
      </c>
      <c r="C72" s="23"/>
      <c r="D72" s="23" t="s">
        <v>70</v>
      </c>
      <c r="E72" s="185" t="s">
        <v>70</v>
      </c>
      <c r="F72" s="185">
        <v>0</v>
      </c>
      <c r="G72" s="185" t="s">
        <v>70</v>
      </c>
      <c r="H72" s="185">
        <v>0</v>
      </c>
      <c r="I72" s="185" t="s">
        <v>70</v>
      </c>
      <c r="J72" s="185">
        <v>0</v>
      </c>
      <c r="K72" s="185">
        <f>PRODUCT(IF(E72&lt;&gt;"'-",F72,1),IF(G72&lt;&gt;"-",H72,1),IF(I72&lt;&gt;"-",J72,1))</f>
        <v>0</v>
      </c>
      <c r="L72" s="23"/>
      <c r="M72" s="117" t="e">
        <f>Komponento_parinkimas</f>
        <v>#N/A</v>
      </c>
      <c r="N72" s="117" t="e">
        <f>Komponento_parinkimas</f>
        <v>#N/A</v>
      </c>
      <c r="O72" s="117" t="e">
        <f>Komponento_parinkimas</f>
        <v>#N/A</v>
      </c>
      <c r="P72" s="117" t="e">
        <f>Komponento_parinkimas</f>
        <v>#N/A</v>
      </c>
      <c r="Q72" s="117" t="e">
        <f>Komponento_parinkimas</f>
        <v>#N/A</v>
      </c>
      <c r="R72" s="117" t="e">
        <f>Komponento_parinkimas</f>
        <v>#N/A</v>
      </c>
      <c r="S72" s="117" t="e">
        <f>Komponento_parinkimas</f>
        <v>#N/A</v>
      </c>
      <c r="T72" s="117" t="e">
        <f>Komponento_parinkimas</f>
        <v>#N/A</v>
      </c>
      <c r="U72" s="117" t="e">
        <f>Komponento_parinkimas</f>
        <v>#N/A</v>
      </c>
      <c r="V72" s="117" t="e">
        <f>Komponento_parinkimas</f>
        <v>#N/A</v>
      </c>
      <c r="W72" s="117" t="e">
        <f>Komponento_parinkimas</f>
        <v>#N/A</v>
      </c>
      <c r="X72" s="117" t="e">
        <f>Komponento_parinkimas</f>
        <v>#N/A</v>
      </c>
      <c r="Y72" s="117" t="e">
        <f>Komponento_parinkimas</f>
        <v>#N/A</v>
      </c>
      <c r="Z72" s="117" t="e">
        <f>Komponento_parinkimas</f>
        <v>#N/A</v>
      </c>
      <c r="AA72" s="117" t="e">
        <f>Komponento_parinkimas</f>
        <v>#N/A</v>
      </c>
      <c r="AB72" s="117" t="e">
        <f>Komponento_parinkimas</f>
        <v>#N/A</v>
      </c>
      <c r="AC72" s="117" t="e">
        <f>Komponento_parinkimas</f>
        <v>#N/A</v>
      </c>
      <c r="AD72" s="117" t="e">
        <f>Komponento_parinkimas</f>
        <v>#N/A</v>
      </c>
      <c r="AE72" s="117" t="e">
        <f>Komponento_parinkimas</f>
        <v>#N/A</v>
      </c>
      <c r="AF72" s="117" t="e">
        <f>Komponento_parinkimas</f>
        <v>#N/A</v>
      </c>
      <c r="AG72" s="117" t="e">
        <f>Komponento_parinkimas</f>
        <v>#N/A</v>
      </c>
      <c r="AH72" s="117" t="e">
        <f>Komponento_parinkimas</f>
        <v>#N/A</v>
      </c>
      <c r="AI72" s="117" t="e">
        <f>Komponento_parinkimas</f>
        <v>#N/A</v>
      </c>
      <c r="AJ72" s="117" t="e">
        <f>Komponento_parinkimas</f>
        <v>#N/A</v>
      </c>
      <c r="AK72" s="117" t="e">
        <f>Komponento_parinkimas</f>
        <v>#N/A</v>
      </c>
      <c r="AL72" s="117" t="e">
        <f>Komponento_parinkimas</f>
        <v>#N/A</v>
      </c>
      <c r="AM72" s="117" t="e">
        <f>Komponento_parinkimas</f>
        <v>#N/A</v>
      </c>
      <c r="AN72" s="117" t="e">
        <f>Komponento_parinkimas</f>
        <v>#N/A</v>
      </c>
      <c r="AO72" s="117" t="e">
        <f>Komponento_parinkimas</f>
        <v>#N/A</v>
      </c>
      <c r="AP72" s="117" t="e">
        <f>Komponento_parinkimas</f>
        <v>#N/A</v>
      </c>
      <c r="AQ72" s="117" t="e">
        <f>Komponento_parinkimas</f>
        <v>#N/A</v>
      </c>
      <c r="AR72" s="1"/>
      <c r="AS72" s="1"/>
    </row>
    <row r="73" spans="1:45">
      <c r="A73" s="114" t="s">
        <v>496</v>
      </c>
      <c r="B73" s="115" t="s">
        <v>352</v>
      </c>
      <c r="C73" s="23"/>
      <c r="D73" s="23" t="s">
        <v>70</v>
      </c>
      <c r="E73" s="185" t="s">
        <v>70</v>
      </c>
      <c r="F73" s="185">
        <v>0</v>
      </c>
      <c r="G73" s="185" t="s">
        <v>70</v>
      </c>
      <c r="H73" s="185">
        <v>0</v>
      </c>
      <c r="I73" s="185" t="s">
        <v>70</v>
      </c>
      <c r="J73" s="185">
        <v>0</v>
      </c>
      <c r="K73" s="185">
        <f>PRODUCT(IF(E73&lt;&gt;"'-",F73,1),IF(G73&lt;&gt;"-",H73,1),IF(I73&lt;&gt;"-",J73,1))</f>
        <v>0</v>
      </c>
      <c r="L73" s="23"/>
      <c r="M73" s="117" t="e">
        <f>Komponento_parinkimas</f>
        <v>#N/A</v>
      </c>
      <c r="N73" s="117" t="e">
        <f>Komponento_parinkimas</f>
        <v>#N/A</v>
      </c>
      <c r="O73" s="117" t="e">
        <f>Komponento_parinkimas</f>
        <v>#N/A</v>
      </c>
      <c r="P73" s="117" t="e">
        <f>Komponento_parinkimas</f>
        <v>#N/A</v>
      </c>
      <c r="Q73" s="117" t="e">
        <f>Komponento_parinkimas</f>
        <v>#N/A</v>
      </c>
      <c r="R73" s="117" t="e">
        <f>Komponento_parinkimas</f>
        <v>#N/A</v>
      </c>
      <c r="S73" s="117" t="e">
        <f>Komponento_parinkimas</f>
        <v>#N/A</v>
      </c>
      <c r="T73" s="117" t="e">
        <f>Komponento_parinkimas</f>
        <v>#N/A</v>
      </c>
      <c r="U73" s="117" t="e">
        <f>Komponento_parinkimas</f>
        <v>#N/A</v>
      </c>
      <c r="V73" s="117" t="e">
        <f>Komponento_parinkimas</f>
        <v>#N/A</v>
      </c>
      <c r="W73" s="117" t="e">
        <f>Komponento_parinkimas</f>
        <v>#N/A</v>
      </c>
      <c r="X73" s="117" t="e">
        <f>Komponento_parinkimas</f>
        <v>#N/A</v>
      </c>
      <c r="Y73" s="117" t="e">
        <f>Komponento_parinkimas</f>
        <v>#N/A</v>
      </c>
      <c r="Z73" s="117" t="e">
        <f>Komponento_parinkimas</f>
        <v>#N/A</v>
      </c>
      <c r="AA73" s="117" t="e">
        <f>Komponento_parinkimas</f>
        <v>#N/A</v>
      </c>
      <c r="AB73" s="117" t="e">
        <f>Komponento_parinkimas</f>
        <v>#N/A</v>
      </c>
      <c r="AC73" s="117" t="e">
        <f>Komponento_parinkimas</f>
        <v>#N/A</v>
      </c>
      <c r="AD73" s="117" t="e">
        <f>Komponento_parinkimas</f>
        <v>#N/A</v>
      </c>
      <c r="AE73" s="117" t="e">
        <f>Komponento_parinkimas</f>
        <v>#N/A</v>
      </c>
      <c r="AF73" s="117" t="e">
        <f>Komponento_parinkimas</f>
        <v>#N/A</v>
      </c>
      <c r="AG73" s="117" t="e">
        <f>Komponento_parinkimas</f>
        <v>#N/A</v>
      </c>
      <c r="AH73" s="117" t="e">
        <f>Komponento_parinkimas</f>
        <v>#N/A</v>
      </c>
      <c r="AI73" s="117" t="e">
        <f>Komponento_parinkimas</f>
        <v>#N/A</v>
      </c>
      <c r="AJ73" s="117" t="e">
        <f>Komponento_parinkimas</f>
        <v>#N/A</v>
      </c>
      <c r="AK73" s="117" t="e">
        <f>Komponento_parinkimas</f>
        <v>#N/A</v>
      </c>
      <c r="AL73" s="117" t="e">
        <f>Komponento_parinkimas</f>
        <v>#N/A</v>
      </c>
      <c r="AM73" s="117" t="e">
        <f>Komponento_parinkimas</f>
        <v>#N/A</v>
      </c>
      <c r="AN73" s="117" t="e">
        <f>Komponento_parinkimas</f>
        <v>#N/A</v>
      </c>
      <c r="AO73" s="117" t="e">
        <f>Komponento_parinkimas</f>
        <v>#N/A</v>
      </c>
      <c r="AP73" s="117" t="e">
        <f>Komponento_parinkimas</f>
        <v>#N/A</v>
      </c>
      <c r="AQ73" s="117" t="e">
        <f>Komponento_parinkimas</f>
        <v>#N/A</v>
      </c>
      <c r="AR73" s="1"/>
      <c r="AS73" s="1"/>
    </row>
    <row r="74" spans="1:45">
      <c r="A74" s="114" t="s">
        <v>496</v>
      </c>
      <c r="B74" s="115" t="s">
        <v>353</v>
      </c>
      <c r="C74" s="23"/>
      <c r="D74" s="23" t="s">
        <v>70</v>
      </c>
      <c r="E74" s="185" t="s">
        <v>70</v>
      </c>
      <c r="F74" s="185">
        <v>0</v>
      </c>
      <c r="G74" s="185" t="s">
        <v>70</v>
      </c>
      <c r="H74" s="185">
        <v>0</v>
      </c>
      <c r="I74" s="185" t="s">
        <v>70</v>
      </c>
      <c r="J74" s="185">
        <v>0</v>
      </c>
      <c r="K74" s="185">
        <f>PRODUCT(IF(E74&lt;&gt;"'-",F74,1),IF(G74&lt;&gt;"-",H74,1),IF(I74&lt;&gt;"-",J74,1))</f>
        <v>0</v>
      </c>
      <c r="L74" s="23"/>
      <c r="M74" s="117" t="e">
        <f>Komponento_parinkimas</f>
        <v>#N/A</v>
      </c>
      <c r="N74" s="117" t="e">
        <f>Komponento_parinkimas</f>
        <v>#N/A</v>
      </c>
      <c r="O74" s="117" t="e">
        <f>Komponento_parinkimas</f>
        <v>#N/A</v>
      </c>
      <c r="P74" s="117" t="e">
        <f>Komponento_parinkimas</f>
        <v>#N/A</v>
      </c>
      <c r="Q74" s="117" t="e">
        <f>Komponento_parinkimas</f>
        <v>#N/A</v>
      </c>
      <c r="R74" s="117" t="e">
        <f>Komponento_parinkimas</f>
        <v>#N/A</v>
      </c>
      <c r="S74" s="117" t="e">
        <f>Komponento_parinkimas</f>
        <v>#N/A</v>
      </c>
      <c r="T74" s="117" t="e">
        <f>Komponento_parinkimas</f>
        <v>#N/A</v>
      </c>
      <c r="U74" s="117" t="e">
        <f>Komponento_parinkimas</f>
        <v>#N/A</v>
      </c>
      <c r="V74" s="117" t="e">
        <f>Komponento_parinkimas</f>
        <v>#N/A</v>
      </c>
      <c r="W74" s="117" t="e">
        <f>Komponento_parinkimas</f>
        <v>#N/A</v>
      </c>
      <c r="X74" s="117" t="e">
        <f>Komponento_parinkimas</f>
        <v>#N/A</v>
      </c>
      <c r="Y74" s="117" t="e">
        <f>Komponento_parinkimas</f>
        <v>#N/A</v>
      </c>
      <c r="Z74" s="117" t="e">
        <f>Komponento_parinkimas</f>
        <v>#N/A</v>
      </c>
      <c r="AA74" s="117" t="e">
        <f>Komponento_parinkimas</f>
        <v>#N/A</v>
      </c>
      <c r="AB74" s="117" t="e">
        <f>Komponento_parinkimas</f>
        <v>#N/A</v>
      </c>
      <c r="AC74" s="117" t="e">
        <f>Komponento_parinkimas</f>
        <v>#N/A</v>
      </c>
      <c r="AD74" s="117" t="e">
        <f>Komponento_parinkimas</f>
        <v>#N/A</v>
      </c>
      <c r="AE74" s="117" t="e">
        <f>Komponento_parinkimas</f>
        <v>#N/A</v>
      </c>
      <c r="AF74" s="117" t="e">
        <f>Komponento_parinkimas</f>
        <v>#N/A</v>
      </c>
      <c r="AG74" s="117" t="e">
        <f>Komponento_parinkimas</f>
        <v>#N/A</v>
      </c>
      <c r="AH74" s="117" t="e">
        <f>Komponento_parinkimas</f>
        <v>#N/A</v>
      </c>
      <c r="AI74" s="117" t="e">
        <f>Komponento_parinkimas</f>
        <v>#N/A</v>
      </c>
      <c r="AJ74" s="117" t="e">
        <f>Komponento_parinkimas</f>
        <v>#N/A</v>
      </c>
      <c r="AK74" s="117" t="e">
        <f>Komponento_parinkimas</f>
        <v>#N/A</v>
      </c>
      <c r="AL74" s="117" t="e">
        <f>Komponento_parinkimas</f>
        <v>#N/A</v>
      </c>
      <c r="AM74" s="117" t="e">
        <f>Komponento_parinkimas</f>
        <v>#N/A</v>
      </c>
      <c r="AN74" s="117" t="e">
        <f>Komponento_parinkimas</f>
        <v>#N/A</v>
      </c>
      <c r="AO74" s="117" t="e">
        <f>Komponento_parinkimas</f>
        <v>#N/A</v>
      </c>
      <c r="AP74" s="117" t="e">
        <f>Komponento_parinkimas</f>
        <v>#N/A</v>
      </c>
      <c r="AQ74" s="117" t="e">
        <f>Komponento_parinkimas</f>
        <v>#N/A</v>
      </c>
      <c r="AR74" s="1"/>
      <c r="AS74" s="1"/>
    </row>
    <row r="75" spans="1:45">
      <c r="A75" s="114" t="s">
        <v>497</v>
      </c>
      <c r="B75" s="120" t="s">
        <v>50</v>
      </c>
      <c r="C75" s="112"/>
      <c r="D75" s="112"/>
      <c r="E75" s="193"/>
      <c r="F75" s="194"/>
      <c r="G75" s="194"/>
      <c r="H75" s="194"/>
      <c r="I75" s="194"/>
      <c r="J75" s="194"/>
      <c r="K75" s="195"/>
      <c r="L75" s="119"/>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
      <c r="AS75" s="1"/>
    </row>
    <row r="76" spans="1:45">
      <c r="A76" s="114" t="s">
        <v>497</v>
      </c>
      <c r="B76" s="115" t="s">
        <v>51</v>
      </c>
      <c r="C76" s="23"/>
      <c r="D76" s="23" t="s">
        <v>70</v>
      </c>
      <c r="E76" s="185" t="s">
        <v>70</v>
      </c>
      <c r="F76" s="185">
        <v>0</v>
      </c>
      <c r="G76" s="185" t="s">
        <v>70</v>
      </c>
      <c r="H76" s="185">
        <v>0</v>
      </c>
      <c r="I76" s="185" t="s">
        <v>70</v>
      </c>
      <c r="J76" s="185">
        <v>0</v>
      </c>
      <c r="K76" s="185">
        <f t="shared" ref="K76:K82" si="7">PRODUCT(IF(E76&lt;&gt;"'-",F76,1),IF(G76&lt;&gt;"-",H76,1),IF(I76&lt;&gt;"-",J76,1))</f>
        <v>0</v>
      </c>
      <c r="L76" s="23"/>
      <c r="M76" s="117" t="e">
        <f>Komponento_parinkimas</f>
        <v>#N/A</v>
      </c>
      <c r="N76" s="117" t="e">
        <f>Komponento_parinkimas</f>
        <v>#N/A</v>
      </c>
      <c r="O76" s="117" t="e">
        <f>Komponento_parinkimas</f>
        <v>#N/A</v>
      </c>
      <c r="P76" s="117" t="e">
        <f>Komponento_parinkimas</f>
        <v>#N/A</v>
      </c>
      <c r="Q76" s="117" t="e">
        <f>Komponento_parinkimas</f>
        <v>#N/A</v>
      </c>
      <c r="R76" s="117" t="e">
        <f>Komponento_parinkimas</f>
        <v>#N/A</v>
      </c>
      <c r="S76" s="117" t="e">
        <f>Komponento_parinkimas</f>
        <v>#N/A</v>
      </c>
      <c r="T76" s="117" t="e">
        <f>Komponento_parinkimas</f>
        <v>#N/A</v>
      </c>
      <c r="U76" s="117" t="e">
        <f>Komponento_parinkimas</f>
        <v>#N/A</v>
      </c>
      <c r="V76" s="117" t="e">
        <f>Komponento_parinkimas</f>
        <v>#N/A</v>
      </c>
      <c r="W76" s="117" t="e">
        <f>Komponento_parinkimas</f>
        <v>#N/A</v>
      </c>
      <c r="X76" s="117" t="e">
        <f>Komponento_parinkimas</f>
        <v>#N/A</v>
      </c>
      <c r="Y76" s="117" t="e">
        <f>Komponento_parinkimas</f>
        <v>#N/A</v>
      </c>
      <c r="Z76" s="117" t="e">
        <f>Komponento_parinkimas</f>
        <v>#N/A</v>
      </c>
      <c r="AA76" s="117" t="e">
        <f>Komponento_parinkimas</f>
        <v>#N/A</v>
      </c>
      <c r="AB76" s="117" t="e">
        <f>Komponento_parinkimas</f>
        <v>#N/A</v>
      </c>
      <c r="AC76" s="117" t="e">
        <f>Komponento_parinkimas</f>
        <v>#N/A</v>
      </c>
      <c r="AD76" s="117" t="e">
        <f>Komponento_parinkimas</f>
        <v>#N/A</v>
      </c>
      <c r="AE76" s="117" t="e">
        <f>Komponento_parinkimas</f>
        <v>#N/A</v>
      </c>
      <c r="AF76" s="117" t="e">
        <f>Komponento_parinkimas</f>
        <v>#N/A</v>
      </c>
      <c r="AG76" s="117" t="e">
        <f>Komponento_parinkimas</f>
        <v>#N/A</v>
      </c>
      <c r="AH76" s="117" t="e">
        <f>Komponento_parinkimas</f>
        <v>#N/A</v>
      </c>
      <c r="AI76" s="117" t="e">
        <f>Komponento_parinkimas</f>
        <v>#N/A</v>
      </c>
      <c r="AJ76" s="117" t="e">
        <f>Komponento_parinkimas</f>
        <v>#N/A</v>
      </c>
      <c r="AK76" s="117" t="e">
        <f>Komponento_parinkimas</f>
        <v>#N/A</v>
      </c>
      <c r="AL76" s="117" t="e">
        <f>Komponento_parinkimas</f>
        <v>#N/A</v>
      </c>
      <c r="AM76" s="117" t="e">
        <f>Komponento_parinkimas</f>
        <v>#N/A</v>
      </c>
      <c r="AN76" s="117" t="e">
        <f>Komponento_parinkimas</f>
        <v>#N/A</v>
      </c>
      <c r="AO76" s="117" t="e">
        <f>Komponento_parinkimas</f>
        <v>#N/A</v>
      </c>
      <c r="AP76" s="117" t="e">
        <f>Komponento_parinkimas</f>
        <v>#N/A</v>
      </c>
      <c r="AQ76" s="117" t="e">
        <f>Komponento_parinkimas</f>
        <v>#N/A</v>
      </c>
      <c r="AR76" s="1"/>
      <c r="AS76" s="1"/>
    </row>
    <row r="77" spans="1:45">
      <c r="A77" s="114" t="s">
        <v>497</v>
      </c>
      <c r="B77" s="115" t="s">
        <v>52</v>
      </c>
      <c r="C77" s="23"/>
      <c r="D77" s="23" t="s">
        <v>70</v>
      </c>
      <c r="E77" s="185" t="s">
        <v>70</v>
      </c>
      <c r="F77" s="185">
        <v>0</v>
      </c>
      <c r="G77" s="185" t="s">
        <v>70</v>
      </c>
      <c r="H77" s="185">
        <v>0</v>
      </c>
      <c r="I77" s="185" t="s">
        <v>70</v>
      </c>
      <c r="J77" s="185">
        <v>0</v>
      </c>
      <c r="K77" s="185">
        <f t="shared" si="7"/>
        <v>0</v>
      </c>
      <c r="L77" s="23"/>
      <c r="M77" s="117" t="e">
        <f>Komponento_parinkimas</f>
        <v>#N/A</v>
      </c>
      <c r="N77" s="117" t="e">
        <f>Komponento_parinkimas</f>
        <v>#N/A</v>
      </c>
      <c r="O77" s="117" t="e">
        <f>Komponento_parinkimas</f>
        <v>#N/A</v>
      </c>
      <c r="P77" s="117" t="e">
        <f>Komponento_parinkimas</f>
        <v>#N/A</v>
      </c>
      <c r="Q77" s="117" t="e">
        <f>Komponento_parinkimas</f>
        <v>#N/A</v>
      </c>
      <c r="R77" s="117" t="e">
        <f>Komponento_parinkimas</f>
        <v>#N/A</v>
      </c>
      <c r="S77" s="117" t="e">
        <f>Komponento_parinkimas</f>
        <v>#N/A</v>
      </c>
      <c r="T77" s="117" t="e">
        <f>Komponento_parinkimas</f>
        <v>#N/A</v>
      </c>
      <c r="U77" s="117" t="e">
        <f>Komponento_parinkimas</f>
        <v>#N/A</v>
      </c>
      <c r="V77" s="117" t="e">
        <f>Komponento_parinkimas</f>
        <v>#N/A</v>
      </c>
      <c r="W77" s="117" t="e">
        <f>Komponento_parinkimas</f>
        <v>#N/A</v>
      </c>
      <c r="X77" s="117" t="e">
        <f>Komponento_parinkimas</f>
        <v>#N/A</v>
      </c>
      <c r="Y77" s="117" t="e">
        <f>Komponento_parinkimas</f>
        <v>#N/A</v>
      </c>
      <c r="Z77" s="117" t="e">
        <f>Komponento_parinkimas</f>
        <v>#N/A</v>
      </c>
      <c r="AA77" s="117" t="e">
        <f>Komponento_parinkimas</f>
        <v>#N/A</v>
      </c>
      <c r="AB77" s="117" t="e">
        <f>Komponento_parinkimas</f>
        <v>#N/A</v>
      </c>
      <c r="AC77" s="117" t="e">
        <f>Komponento_parinkimas</f>
        <v>#N/A</v>
      </c>
      <c r="AD77" s="117" t="e">
        <f>Komponento_parinkimas</f>
        <v>#N/A</v>
      </c>
      <c r="AE77" s="117" t="e">
        <f>Komponento_parinkimas</f>
        <v>#N/A</v>
      </c>
      <c r="AF77" s="117" t="e">
        <f>Komponento_parinkimas</f>
        <v>#N/A</v>
      </c>
      <c r="AG77" s="117" t="e">
        <f>Komponento_parinkimas</f>
        <v>#N/A</v>
      </c>
      <c r="AH77" s="117" t="e">
        <f>Komponento_parinkimas</f>
        <v>#N/A</v>
      </c>
      <c r="AI77" s="117" t="e">
        <f>Komponento_parinkimas</f>
        <v>#N/A</v>
      </c>
      <c r="AJ77" s="117" t="e">
        <f>Komponento_parinkimas</f>
        <v>#N/A</v>
      </c>
      <c r="AK77" s="117" t="e">
        <f>Komponento_parinkimas</f>
        <v>#N/A</v>
      </c>
      <c r="AL77" s="117" t="e">
        <f>Komponento_parinkimas</f>
        <v>#N/A</v>
      </c>
      <c r="AM77" s="117" t="e">
        <f>Komponento_parinkimas</f>
        <v>#N/A</v>
      </c>
      <c r="AN77" s="117" t="e">
        <f>Komponento_parinkimas</f>
        <v>#N/A</v>
      </c>
      <c r="AO77" s="117" t="e">
        <f>Komponento_parinkimas</f>
        <v>#N/A</v>
      </c>
      <c r="AP77" s="117" t="e">
        <f>Komponento_parinkimas</f>
        <v>#N/A</v>
      </c>
      <c r="AQ77" s="117" t="e">
        <f>Komponento_parinkimas</f>
        <v>#N/A</v>
      </c>
      <c r="AR77" s="1"/>
      <c r="AS77" s="1"/>
    </row>
    <row r="78" spans="1:45">
      <c r="A78" s="114" t="s">
        <v>497</v>
      </c>
      <c r="B78" s="115" t="s">
        <v>346</v>
      </c>
      <c r="C78" s="23"/>
      <c r="D78" s="23" t="s">
        <v>70</v>
      </c>
      <c r="E78" s="185" t="s">
        <v>70</v>
      </c>
      <c r="F78" s="185">
        <v>0</v>
      </c>
      <c r="G78" s="185" t="s">
        <v>70</v>
      </c>
      <c r="H78" s="185">
        <v>0</v>
      </c>
      <c r="I78" s="185" t="s">
        <v>70</v>
      </c>
      <c r="J78" s="185">
        <v>0</v>
      </c>
      <c r="K78" s="185">
        <f t="shared" si="7"/>
        <v>0</v>
      </c>
      <c r="L78" s="23"/>
      <c r="M78" s="117" t="e">
        <f>Komponento_parinkimas</f>
        <v>#N/A</v>
      </c>
      <c r="N78" s="117" t="e">
        <f>Komponento_parinkimas</f>
        <v>#N/A</v>
      </c>
      <c r="O78" s="117" t="e">
        <f>Komponento_parinkimas</f>
        <v>#N/A</v>
      </c>
      <c r="P78" s="117" t="e">
        <f>Komponento_parinkimas</f>
        <v>#N/A</v>
      </c>
      <c r="Q78" s="117" t="e">
        <f>Komponento_parinkimas</f>
        <v>#N/A</v>
      </c>
      <c r="R78" s="117" t="e">
        <f>Komponento_parinkimas</f>
        <v>#N/A</v>
      </c>
      <c r="S78" s="117" t="e">
        <f>Komponento_parinkimas</f>
        <v>#N/A</v>
      </c>
      <c r="T78" s="117" t="e">
        <f>Komponento_parinkimas</f>
        <v>#N/A</v>
      </c>
      <c r="U78" s="117" t="e">
        <f>Komponento_parinkimas</f>
        <v>#N/A</v>
      </c>
      <c r="V78" s="117" t="e">
        <f>Komponento_parinkimas</f>
        <v>#N/A</v>
      </c>
      <c r="W78" s="117" t="e">
        <f>Komponento_parinkimas</f>
        <v>#N/A</v>
      </c>
      <c r="X78" s="117" t="e">
        <f>Komponento_parinkimas</f>
        <v>#N/A</v>
      </c>
      <c r="Y78" s="117" t="e">
        <f>Komponento_parinkimas</f>
        <v>#N/A</v>
      </c>
      <c r="Z78" s="117" t="e">
        <f>Komponento_parinkimas</f>
        <v>#N/A</v>
      </c>
      <c r="AA78" s="117" t="e">
        <f>Komponento_parinkimas</f>
        <v>#N/A</v>
      </c>
      <c r="AB78" s="117" t="e">
        <f>Komponento_parinkimas</f>
        <v>#N/A</v>
      </c>
      <c r="AC78" s="117" t="e">
        <f>Komponento_parinkimas</f>
        <v>#N/A</v>
      </c>
      <c r="AD78" s="117" t="e">
        <f>Komponento_parinkimas</f>
        <v>#N/A</v>
      </c>
      <c r="AE78" s="117" t="e">
        <f>Komponento_parinkimas</f>
        <v>#N/A</v>
      </c>
      <c r="AF78" s="117" t="e">
        <f>Komponento_parinkimas</f>
        <v>#N/A</v>
      </c>
      <c r="AG78" s="117" t="e">
        <f>Komponento_parinkimas</f>
        <v>#N/A</v>
      </c>
      <c r="AH78" s="117" t="e">
        <f>Komponento_parinkimas</f>
        <v>#N/A</v>
      </c>
      <c r="AI78" s="117" t="e">
        <f>Komponento_parinkimas</f>
        <v>#N/A</v>
      </c>
      <c r="AJ78" s="117" t="e">
        <f>Komponento_parinkimas</f>
        <v>#N/A</v>
      </c>
      <c r="AK78" s="117" t="e">
        <f>Komponento_parinkimas</f>
        <v>#N/A</v>
      </c>
      <c r="AL78" s="117" t="e">
        <f>Komponento_parinkimas</f>
        <v>#N/A</v>
      </c>
      <c r="AM78" s="117" t="e">
        <f>Komponento_parinkimas</f>
        <v>#N/A</v>
      </c>
      <c r="AN78" s="117" t="e">
        <f>Komponento_parinkimas</f>
        <v>#N/A</v>
      </c>
      <c r="AO78" s="117" t="e">
        <f>Komponento_parinkimas</f>
        <v>#N/A</v>
      </c>
      <c r="AP78" s="117" t="e">
        <f>Komponento_parinkimas</f>
        <v>#N/A</v>
      </c>
      <c r="AQ78" s="117" t="e">
        <f>Komponento_parinkimas</f>
        <v>#N/A</v>
      </c>
      <c r="AR78" s="1"/>
      <c r="AS78" s="1"/>
    </row>
    <row r="79" spans="1:45">
      <c r="A79" s="114" t="s">
        <v>497</v>
      </c>
      <c r="B79" s="115" t="s">
        <v>347</v>
      </c>
      <c r="C79" s="23"/>
      <c r="D79" s="23" t="s">
        <v>70</v>
      </c>
      <c r="E79" s="185" t="s">
        <v>70</v>
      </c>
      <c r="F79" s="185">
        <v>0</v>
      </c>
      <c r="G79" s="185" t="s">
        <v>70</v>
      </c>
      <c r="H79" s="185">
        <v>0</v>
      </c>
      <c r="I79" s="185" t="s">
        <v>70</v>
      </c>
      <c r="J79" s="185">
        <v>0</v>
      </c>
      <c r="K79" s="185">
        <f t="shared" si="7"/>
        <v>0</v>
      </c>
      <c r="L79" s="23"/>
      <c r="M79" s="117" t="e">
        <f>Komponento_parinkimas</f>
        <v>#N/A</v>
      </c>
      <c r="N79" s="117" t="e">
        <f>Komponento_parinkimas</f>
        <v>#N/A</v>
      </c>
      <c r="O79" s="117" t="e">
        <f>Komponento_parinkimas</f>
        <v>#N/A</v>
      </c>
      <c r="P79" s="117" t="e">
        <f>Komponento_parinkimas</f>
        <v>#N/A</v>
      </c>
      <c r="Q79" s="117" t="e">
        <f>Komponento_parinkimas</f>
        <v>#N/A</v>
      </c>
      <c r="R79" s="117" t="e">
        <f>Komponento_parinkimas</f>
        <v>#N/A</v>
      </c>
      <c r="S79" s="117" t="e">
        <f>Komponento_parinkimas</f>
        <v>#N/A</v>
      </c>
      <c r="T79" s="117" t="e">
        <f>Komponento_parinkimas</f>
        <v>#N/A</v>
      </c>
      <c r="U79" s="117" t="e">
        <f>Komponento_parinkimas</f>
        <v>#N/A</v>
      </c>
      <c r="V79" s="117" t="e">
        <f>Komponento_parinkimas</f>
        <v>#N/A</v>
      </c>
      <c r="W79" s="117" t="e">
        <f>Komponento_parinkimas</f>
        <v>#N/A</v>
      </c>
      <c r="X79" s="117" t="e">
        <f>Komponento_parinkimas</f>
        <v>#N/A</v>
      </c>
      <c r="Y79" s="117" t="e">
        <f>Komponento_parinkimas</f>
        <v>#N/A</v>
      </c>
      <c r="Z79" s="117" t="e">
        <f>Komponento_parinkimas</f>
        <v>#N/A</v>
      </c>
      <c r="AA79" s="117" t="e">
        <f>Komponento_parinkimas</f>
        <v>#N/A</v>
      </c>
      <c r="AB79" s="117" t="e">
        <f>Komponento_parinkimas</f>
        <v>#N/A</v>
      </c>
      <c r="AC79" s="117" t="e">
        <f>Komponento_parinkimas</f>
        <v>#N/A</v>
      </c>
      <c r="AD79" s="117" t="e">
        <f>Komponento_parinkimas</f>
        <v>#N/A</v>
      </c>
      <c r="AE79" s="117" t="e">
        <f>Komponento_parinkimas</f>
        <v>#N/A</v>
      </c>
      <c r="AF79" s="117" t="e">
        <f>Komponento_parinkimas</f>
        <v>#N/A</v>
      </c>
      <c r="AG79" s="117" t="e">
        <f>Komponento_parinkimas</f>
        <v>#N/A</v>
      </c>
      <c r="AH79" s="117" t="e">
        <f>Komponento_parinkimas</f>
        <v>#N/A</v>
      </c>
      <c r="AI79" s="117" t="e">
        <f>Komponento_parinkimas</f>
        <v>#N/A</v>
      </c>
      <c r="AJ79" s="117" t="e">
        <f>Komponento_parinkimas</f>
        <v>#N/A</v>
      </c>
      <c r="AK79" s="117" t="e">
        <f>Komponento_parinkimas</f>
        <v>#N/A</v>
      </c>
      <c r="AL79" s="117" t="e">
        <f>Komponento_parinkimas</f>
        <v>#N/A</v>
      </c>
      <c r="AM79" s="117" t="e">
        <f>Komponento_parinkimas</f>
        <v>#N/A</v>
      </c>
      <c r="AN79" s="117" t="e">
        <f>Komponento_parinkimas</f>
        <v>#N/A</v>
      </c>
      <c r="AO79" s="117" t="e">
        <f>Komponento_parinkimas</f>
        <v>#N/A</v>
      </c>
      <c r="AP79" s="117" t="e">
        <f>Komponento_parinkimas</f>
        <v>#N/A</v>
      </c>
      <c r="AQ79" s="117" t="e">
        <f>Komponento_parinkimas</f>
        <v>#N/A</v>
      </c>
      <c r="AR79" s="1"/>
      <c r="AS79" s="1"/>
    </row>
    <row r="80" spans="1:45">
      <c r="A80" s="114" t="s">
        <v>497</v>
      </c>
      <c r="B80" s="115" t="s">
        <v>348</v>
      </c>
      <c r="C80" s="23"/>
      <c r="D80" s="23" t="s">
        <v>70</v>
      </c>
      <c r="E80" s="185" t="s">
        <v>70</v>
      </c>
      <c r="F80" s="185">
        <v>0</v>
      </c>
      <c r="G80" s="185" t="s">
        <v>70</v>
      </c>
      <c r="H80" s="185">
        <v>0</v>
      </c>
      <c r="I80" s="185" t="s">
        <v>70</v>
      </c>
      <c r="J80" s="185">
        <v>0</v>
      </c>
      <c r="K80" s="185">
        <f t="shared" si="7"/>
        <v>0</v>
      </c>
      <c r="L80" s="23"/>
      <c r="M80" s="117" t="e">
        <f>Komponento_parinkimas</f>
        <v>#N/A</v>
      </c>
      <c r="N80" s="117" t="e">
        <f>Komponento_parinkimas</f>
        <v>#N/A</v>
      </c>
      <c r="O80" s="117" t="e">
        <f>Komponento_parinkimas</f>
        <v>#N/A</v>
      </c>
      <c r="P80" s="117" t="e">
        <f>Komponento_parinkimas</f>
        <v>#N/A</v>
      </c>
      <c r="Q80" s="117" t="e">
        <f>Komponento_parinkimas</f>
        <v>#N/A</v>
      </c>
      <c r="R80" s="117" t="e">
        <f>Komponento_parinkimas</f>
        <v>#N/A</v>
      </c>
      <c r="S80" s="117" t="e">
        <f>Komponento_parinkimas</f>
        <v>#N/A</v>
      </c>
      <c r="T80" s="117" t="e">
        <f>Komponento_parinkimas</f>
        <v>#N/A</v>
      </c>
      <c r="U80" s="117" t="e">
        <f>Komponento_parinkimas</f>
        <v>#N/A</v>
      </c>
      <c r="V80" s="117" t="e">
        <f>Komponento_parinkimas</f>
        <v>#N/A</v>
      </c>
      <c r="W80" s="117" t="e">
        <f>Komponento_parinkimas</f>
        <v>#N/A</v>
      </c>
      <c r="X80" s="117" t="e">
        <f>Komponento_parinkimas</f>
        <v>#N/A</v>
      </c>
      <c r="Y80" s="117" t="e">
        <f>Komponento_parinkimas</f>
        <v>#N/A</v>
      </c>
      <c r="Z80" s="117" t="e">
        <f>Komponento_parinkimas</f>
        <v>#N/A</v>
      </c>
      <c r="AA80" s="117" t="e">
        <f>Komponento_parinkimas</f>
        <v>#N/A</v>
      </c>
      <c r="AB80" s="117" t="e">
        <f>Komponento_parinkimas</f>
        <v>#N/A</v>
      </c>
      <c r="AC80" s="117" t="e">
        <f>Komponento_parinkimas</f>
        <v>#N/A</v>
      </c>
      <c r="AD80" s="117" t="e">
        <f>Komponento_parinkimas</f>
        <v>#N/A</v>
      </c>
      <c r="AE80" s="117" t="e">
        <f>Komponento_parinkimas</f>
        <v>#N/A</v>
      </c>
      <c r="AF80" s="117" t="e">
        <f>Komponento_parinkimas</f>
        <v>#N/A</v>
      </c>
      <c r="AG80" s="117" t="e">
        <f>Komponento_parinkimas</f>
        <v>#N/A</v>
      </c>
      <c r="AH80" s="117" t="e">
        <f>Komponento_parinkimas</f>
        <v>#N/A</v>
      </c>
      <c r="AI80" s="117" t="e">
        <f>Komponento_parinkimas</f>
        <v>#N/A</v>
      </c>
      <c r="AJ80" s="117" t="e">
        <f>Komponento_parinkimas</f>
        <v>#N/A</v>
      </c>
      <c r="AK80" s="117" t="e">
        <f>Komponento_parinkimas</f>
        <v>#N/A</v>
      </c>
      <c r="AL80" s="117" t="e">
        <f>Komponento_parinkimas</f>
        <v>#N/A</v>
      </c>
      <c r="AM80" s="117" t="e">
        <f>Komponento_parinkimas</f>
        <v>#N/A</v>
      </c>
      <c r="AN80" s="117" t="e">
        <f>Komponento_parinkimas</f>
        <v>#N/A</v>
      </c>
      <c r="AO80" s="117" t="e">
        <f>Komponento_parinkimas</f>
        <v>#N/A</v>
      </c>
      <c r="AP80" s="117" t="e">
        <f>Komponento_parinkimas</f>
        <v>#N/A</v>
      </c>
      <c r="AQ80" s="117" t="e">
        <f>Komponento_parinkimas</f>
        <v>#N/A</v>
      </c>
      <c r="AR80" s="1"/>
      <c r="AS80" s="1"/>
    </row>
    <row r="81" spans="1:45">
      <c r="A81" s="114" t="s">
        <v>497</v>
      </c>
      <c r="B81" s="115" t="s">
        <v>349</v>
      </c>
      <c r="C81" s="23"/>
      <c r="D81" s="23" t="s">
        <v>70</v>
      </c>
      <c r="E81" s="185" t="s">
        <v>70</v>
      </c>
      <c r="F81" s="185">
        <v>0</v>
      </c>
      <c r="G81" s="185" t="s">
        <v>70</v>
      </c>
      <c r="H81" s="185">
        <v>0</v>
      </c>
      <c r="I81" s="185" t="s">
        <v>70</v>
      </c>
      <c r="J81" s="185">
        <v>0</v>
      </c>
      <c r="K81" s="185">
        <f t="shared" si="7"/>
        <v>0</v>
      </c>
      <c r="L81" s="23"/>
      <c r="M81" s="117" t="e">
        <f>Komponento_parinkimas</f>
        <v>#N/A</v>
      </c>
      <c r="N81" s="117" t="e">
        <f>Komponento_parinkimas</f>
        <v>#N/A</v>
      </c>
      <c r="O81" s="117" t="e">
        <f>Komponento_parinkimas</f>
        <v>#N/A</v>
      </c>
      <c r="P81" s="117" t="e">
        <f>Komponento_parinkimas</f>
        <v>#N/A</v>
      </c>
      <c r="Q81" s="117" t="e">
        <f>Komponento_parinkimas</f>
        <v>#N/A</v>
      </c>
      <c r="R81" s="117" t="e">
        <f>Komponento_parinkimas</f>
        <v>#N/A</v>
      </c>
      <c r="S81" s="117" t="e">
        <f>Komponento_parinkimas</f>
        <v>#N/A</v>
      </c>
      <c r="T81" s="117" t="e">
        <f>Komponento_parinkimas</f>
        <v>#N/A</v>
      </c>
      <c r="U81" s="117" t="e">
        <f>Komponento_parinkimas</f>
        <v>#N/A</v>
      </c>
      <c r="V81" s="117" t="e">
        <f>Komponento_parinkimas</f>
        <v>#N/A</v>
      </c>
      <c r="W81" s="117" t="e">
        <f>Komponento_parinkimas</f>
        <v>#N/A</v>
      </c>
      <c r="X81" s="117" t="e">
        <f>Komponento_parinkimas</f>
        <v>#N/A</v>
      </c>
      <c r="Y81" s="117" t="e">
        <f>Komponento_parinkimas</f>
        <v>#N/A</v>
      </c>
      <c r="Z81" s="117" t="e">
        <f>Komponento_parinkimas</f>
        <v>#N/A</v>
      </c>
      <c r="AA81" s="117" t="e">
        <f>Komponento_parinkimas</f>
        <v>#N/A</v>
      </c>
      <c r="AB81" s="117" t="e">
        <f>Komponento_parinkimas</f>
        <v>#N/A</v>
      </c>
      <c r="AC81" s="117" t="e">
        <f>Komponento_parinkimas</f>
        <v>#N/A</v>
      </c>
      <c r="AD81" s="117" t="e">
        <f>Komponento_parinkimas</f>
        <v>#N/A</v>
      </c>
      <c r="AE81" s="117" t="e">
        <f>Komponento_parinkimas</f>
        <v>#N/A</v>
      </c>
      <c r="AF81" s="117" t="e">
        <f>Komponento_parinkimas</f>
        <v>#N/A</v>
      </c>
      <c r="AG81" s="117" t="e">
        <f>Komponento_parinkimas</f>
        <v>#N/A</v>
      </c>
      <c r="AH81" s="117" t="e">
        <f>Komponento_parinkimas</f>
        <v>#N/A</v>
      </c>
      <c r="AI81" s="117" t="e">
        <f>Komponento_parinkimas</f>
        <v>#N/A</v>
      </c>
      <c r="AJ81" s="117" t="e">
        <f>Komponento_parinkimas</f>
        <v>#N/A</v>
      </c>
      <c r="AK81" s="117" t="e">
        <f>Komponento_parinkimas</f>
        <v>#N/A</v>
      </c>
      <c r="AL81" s="117" t="e">
        <f>Komponento_parinkimas</f>
        <v>#N/A</v>
      </c>
      <c r="AM81" s="117" t="e">
        <f>Komponento_parinkimas</f>
        <v>#N/A</v>
      </c>
      <c r="AN81" s="117" t="e">
        <f>Komponento_parinkimas</f>
        <v>#N/A</v>
      </c>
      <c r="AO81" s="117" t="e">
        <f>Komponento_parinkimas</f>
        <v>#N/A</v>
      </c>
      <c r="AP81" s="117" t="e">
        <f>Komponento_parinkimas</f>
        <v>#N/A</v>
      </c>
      <c r="AQ81" s="117" t="e">
        <f>Komponento_parinkimas</f>
        <v>#N/A</v>
      </c>
      <c r="AR81" s="1"/>
      <c r="AS81" s="1"/>
    </row>
    <row r="82" spans="1:45">
      <c r="A82" s="114" t="s">
        <v>497</v>
      </c>
      <c r="B82" s="115" t="s">
        <v>350</v>
      </c>
      <c r="C82" s="23"/>
      <c r="D82" s="23" t="s">
        <v>70</v>
      </c>
      <c r="E82" s="185" t="s">
        <v>70</v>
      </c>
      <c r="F82" s="185">
        <v>0</v>
      </c>
      <c r="G82" s="185" t="s">
        <v>70</v>
      </c>
      <c r="H82" s="185">
        <v>0</v>
      </c>
      <c r="I82" s="185" t="s">
        <v>70</v>
      </c>
      <c r="J82" s="185">
        <v>0</v>
      </c>
      <c r="K82" s="185">
        <f t="shared" si="7"/>
        <v>0</v>
      </c>
      <c r="L82" s="23"/>
      <c r="M82" s="117" t="e">
        <f>Komponento_parinkimas</f>
        <v>#N/A</v>
      </c>
      <c r="N82" s="117" t="e">
        <f>Komponento_parinkimas</f>
        <v>#N/A</v>
      </c>
      <c r="O82" s="117" t="e">
        <f>Komponento_parinkimas</f>
        <v>#N/A</v>
      </c>
      <c r="P82" s="117" t="e">
        <f>Komponento_parinkimas</f>
        <v>#N/A</v>
      </c>
      <c r="Q82" s="117" t="e">
        <f>Komponento_parinkimas</f>
        <v>#N/A</v>
      </c>
      <c r="R82" s="117" t="e">
        <f>Komponento_parinkimas</f>
        <v>#N/A</v>
      </c>
      <c r="S82" s="117" t="e">
        <f>Komponento_parinkimas</f>
        <v>#N/A</v>
      </c>
      <c r="T82" s="117" t="e">
        <f>Komponento_parinkimas</f>
        <v>#N/A</v>
      </c>
      <c r="U82" s="117" t="e">
        <f>Komponento_parinkimas</f>
        <v>#N/A</v>
      </c>
      <c r="V82" s="117" t="e">
        <f>Komponento_parinkimas</f>
        <v>#N/A</v>
      </c>
      <c r="W82" s="117" t="e">
        <f>Komponento_parinkimas</f>
        <v>#N/A</v>
      </c>
      <c r="X82" s="117" t="e">
        <f>Komponento_parinkimas</f>
        <v>#N/A</v>
      </c>
      <c r="Y82" s="117" t="e">
        <f>Komponento_parinkimas</f>
        <v>#N/A</v>
      </c>
      <c r="Z82" s="117" t="e">
        <f>Komponento_parinkimas</f>
        <v>#N/A</v>
      </c>
      <c r="AA82" s="117" t="e">
        <f>Komponento_parinkimas</f>
        <v>#N/A</v>
      </c>
      <c r="AB82" s="117" t="e">
        <f>Komponento_parinkimas</f>
        <v>#N/A</v>
      </c>
      <c r="AC82" s="117" t="e">
        <f>Komponento_parinkimas</f>
        <v>#N/A</v>
      </c>
      <c r="AD82" s="117" t="e">
        <f>Komponento_parinkimas</f>
        <v>#N/A</v>
      </c>
      <c r="AE82" s="117" t="e">
        <f>Komponento_parinkimas</f>
        <v>#N/A</v>
      </c>
      <c r="AF82" s="117" t="e">
        <f>Komponento_parinkimas</f>
        <v>#N/A</v>
      </c>
      <c r="AG82" s="117" t="e">
        <f>Komponento_parinkimas</f>
        <v>#N/A</v>
      </c>
      <c r="AH82" s="117" t="e">
        <f>Komponento_parinkimas</f>
        <v>#N/A</v>
      </c>
      <c r="AI82" s="117" t="e">
        <f>Komponento_parinkimas</f>
        <v>#N/A</v>
      </c>
      <c r="AJ82" s="117" t="e">
        <f>Komponento_parinkimas</f>
        <v>#N/A</v>
      </c>
      <c r="AK82" s="117" t="e">
        <f>Komponento_parinkimas</f>
        <v>#N/A</v>
      </c>
      <c r="AL82" s="117" t="e">
        <f>Komponento_parinkimas</f>
        <v>#N/A</v>
      </c>
      <c r="AM82" s="117" t="e">
        <f>Komponento_parinkimas</f>
        <v>#N/A</v>
      </c>
      <c r="AN82" s="117" t="e">
        <f>Komponento_parinkimas</f>
        <v>#N/A</v>
      </c>
      <c r="AO82" s="117" t="e">
        <f>Komponento_parinkimas</f>
        <v>#N/A</v>
      </c>
      <c r="AP82" s="117" t="e">
        <f>Komponento_parinkimas</f>
        <v>#N/A</v>
      </c>
      <c r="AQ82" s="117" t="e">
        <f>Komponento_parinkimas</f>
        <v>#N/A</v>
      </c>
      <c r="AR82" s="1"/>
      <c r="AS82" s="1"/>
    </row>
    <row r="83" spans="1:45">
      <c r="A83" s="114" t="s">
        <v>497</v>
      </c>
      <c r="B83" s="120" t="s">
        <v>53</v>
      </c>
      <c r="C83" s="112"/>
      <c r="D83" s="112"/>
      <c r="E83" s="193"/>
      <c r="F83" s="194"/>
      <c r="G83" s="194"/>
      <c r="H83" s="194"/>
      <c r="I83" s="194"/>
      <c r="J83" s="194"/>
      <c r="K83" s="195"/>
      <c r="L83" s="119"/>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
      <c r="AS83" s="1"/>
    </row>
    <row r="84" spans="1:45">
      <c r="A84" s="114" t="s">
        <v>497</v>
      </c>
      <c r="B84" s="115" t="s">
        <v>351</v>
      </c>
      <c r="C84" s="23"/>
      <c r="D84" s="23" t="s">
        <v>70</v>
      </c>
      <c r="E84" s="185" t="s">
        <v>70</v>
      </c>
      <c r="F84" s="185">
        <v>0</v>
      </c>
      <c r="G84" s="185" t="s">
        <v>70</v>
      </c>
      <c r="H84" s="185">
        <v>0</v>
      </c>
      <c r="I84" s="185" t="s">
        <v>70</v>
      </c>
      <c r="J84" s="185">
        <v>0</v>
      </c>
      <c r="K84" s="185">
        <f>PRODUCT(IF(E84&lt;&gt;"'-",F84,1),IF(G84&lt;&gt;"-",H84,1),IF(I84&lt;&gt;"-",J84,1))</f>
        <v>0</v>
      </c>
      <c r="L84" s="23"/>
      <c r="M84" s="117" t="e">
        <f>Komponento_parinkimas</f>
        <v>#N/A</v>
      </c>
      <c r="N84" s="117" t="e">
        <f>Komponento_parinkimas</f>
        <v>#N/A</v>
      </c>
      <c r="O84" s="117" t="e">
        <f>Komponento_parinkimas</f>
        <v>#N/A</v>
      </c>
      <c r="P84" s="117" t="e">
        <f>Komponento_parinkimas</f>
        <v>#N/A</v>
      </c>
      <c r="Q84" s="117" t="e">
        <f>Komponento_parinkimas</f>
        <v>#N/A</v>
      </c>
      <c r="R84" s="117" t="e">
        <f>Komponento_parinkimas</f>
        <v>#N/A</v>
      </c>
      <c r="S84" s="117" t="e">
        <f>Komponento_parinkimas</f>
        <v>#N/A</v>
      </c>
      <c r="T84" s="117" t="e">
        <f>Komponento_parinkimas</f>
        <v>#N/A</v>
      </c>
      <c r="U84" s="117" t="e">
        <f>Komponento_parinkimas</f>
        <v>#N/A</v>
      </c>
      <c r="V84" s="117" t="e">
        <f>Komponento_parinkimas</f>
        <v>#N/A</v>
      </c>
      <c r="W84" s="117" t="e">
        <f>Komponento_parinkimas</f>
        <v>#N/A</v>
      </c>
      <c r="X84" s="117" t="e">
        <f>Komponento_parinkimas</f>
        <v>#N/A</v>
      </c>
      <c r="Y84" s="117" t="e">
        <f>Komponento_parinkimas</f>
        <v>#N/A</v>
      </c>
      <c r="Z84" s="117" t="e">
        <f>Komponento_parinkimas</f>
        <v>#N/A</v>
      </c>
      <c r="AA84" s="117" t="e">
        <f>Komponento_parinkimas</f>
        <v>#N/A</v>
      </c>
      <c r="AB84" s="117" t="e">
        <f>Komponento_parinkimas</f>
        <v>#N/A</v>
      </c>
      <c r="AC84" s="117" t="e">
        <f>Komponento_parinkimas</f>
        <v>#N/A</v>
      </c>
      <c r="AD84" s="117" t="e">
        <f>Komponento_parinkimas</f>
        <v>#N/A</v>
      </c>
      <c r="AE84" s="117" t="e">
        <f>Komponento_parinkimas</f>
        <v>#N/A</v>
      </c>
      <c r="AF84" s="117" t="e">
        <f>Komponento_parinkimas</f>
        <v>#N/A</v>
      </c>
      <c r="AG84" s="117" t="e">
        <f>Komponento_parinkimas</f>
        <v>#N/A</v>
      </c>
      <c r="AH84" s="117" t="e">
        <f>Komponento_parinkimas</f>
        <v>#N/A</v>
      </c>
      <c r="AI84" s="117" t="e">
        <f>Komponento_parinkimas</f>
        <v>#N/A</v>
      </c>
      <c r="AJ84" s="117" t="e">
        <f>Komponento_parinkimas</f>
        <v>#N/A</v>
      </c>
      <c r="AK84" s="117" t="e">
        <f>Komponento_parinkimas</f>
        <v>#N/A</v>
      </c>
      <c r="AL84" s="117" t="e">
        <f>Komponento_parinkimas</f>
        <v>#N/A</v>
      </c>
      <c r="AM84" s="117" t="e">
        <f>Komponento_parinkimas</f>
        <v>#N/A</v>
      </c>
      <c r="AN84" s="117" t="e">
        <f>Komponento_parinkimas</f>
        <v>#N/A</v>
      </c>
      <c r="AO84" s="117" t="e">
        <f>Komponento_parinkimas</f>
        <v>#N/A</v>
      </c>
      <c r="AP84" s="117" t="e">
        <f>Komponento_parinkimas</f>
        <v>#N/A</v>
      </c>
      <c r="AQ84" s="117" t="e">
        <f>Komponento_parinkimas</f>
        <v>#N/A</v>
      </c>
      <c r="AR84" s="1"/>
      <c r="AS84" s="1"/>
    </row>
    <row r="85" spans="1:45">
      <c r="A85" s="114" t="s">
        <v>497</v>
      </c>
      <c r="B85" s="115" t="s">
        <v>352</v>
      </c>
      <c r="C85" s="23"/>
      <c r="D85" s="23" t="s">
        <v>70</v>
      </c>
      <c r="E85" s="185" t="s">
        <v>70</v>
      </c>
      <c r="F85" s="185">
        <v>0</v>
      </c>
      <c r="G85" s="185" t="s">
        <v>70</v>
      </c>
      <c r="H85" s="185">
        <v>0</v>
      </c>
      <c r="I85" s="185" t="s">
        <v>70</v>
      </c>
      <c r="J85" s="185">
        <v>0</v>
      </c>
      <c r="K85" s="185">
        <f>PRODUCT(IF(E85&lt;&gt;"'-",F85,1),IF(G85&lt;&gt;"-",H85,1),IF(I85&lt;&gt;"-",J85,1))</f>
        <v>0</v>
      </c>
      <c r="L85" s="23"/>
      <c r="M85" s="117" t="e">
        <f>Komponento_parinkimas</f>
        <v>#N/A</v>
      </c>
      <c r="N85" s="117" t="e">
        <f>Komponento_parinkimas</f>
        <v>#N/A</v>
      </c>
      <c r="O85" s="117" t="e">
        <f>Komponento_parinkimas</f>
        <v>#N/A</v>
      </c>
      <c r="P85" s="117" t="e">
        <f>Komponento_parinkimas</f>
        <v>#N/A</v>
      </c>
      <c r="Q85" s="117" t="e">
        <f>Komponento_parinkimas</f>
        <v>#N/A</v>
      </c>
      <c r="R85" s="117" t="e">
        <f>Komponento_parinkimas</f>
        <v>#N/A</v>
      </c>
      <c r="S85" s="117" t="e">
        <f>Komponento_parinkimas</f>
        <v>#N/A</v>
      </c>
      <c r="T85" s="117" t="e">
        <f>Komponento_parinkimas</f>
        <v>#N/A</v>
      </c>
      <c r="U85" s="117" t="e">
        <f>Komponento_parinkimas</f>
        <v>#N/A</v>
      </c>
      <c r="V85" s="117" t="e">
        <f>Komponento_parinkimas</f>
        <v>#N/A</v>
      </c>
      <c r="W85" s="117" t="e">
        <f>Komponento_parinkimas</f>
        <v>#N/A</v>
      </c>
      <c r="X85" s="117" t="e">
        <f>Komponento_parinkimas</f>
        <v>#N/A</v>
      </c>
      <c r="Y85" s="117" t="e">
        <f>Komponento_parinkimas</f>
        <v>#N/A</v>
      </c>
      <c r="Z85" s="117" t="e">
        <f>Komponento_parinkimas</f>
        <v>#N/A</v>
      </c>
      <c r="AA85" s="117" t="e">
        <f>Komponento_parinkimas</f>
        <v>#N/A</v>
      </c>
      <c r="AB85" s="117" t="e">
        <f>Komponento_parinkimas</f>
        <v>#N/A</v>
      </c>
      <c r="AC85" s="117" t="e">
        <f>Komponento_parinkimas</f>
        <v>#N/A</v>
      </c>
      <c r="AD85" s="117" t="e">
        <f>Komponento_parinkimas</f>
        <v>#N/A</v>
      </c>
      <c r="AE85" s="117" t="e">
        <f>Komponento_parinkimas</f>
        <v>#N/A</v>
      </c>
      <c r="AF85" s="117" t="e">
        <f>Komponento_parinkimas</f>
        <v>#N/A</v>
      </c>
      <c r="AG85" s="117" t="e">
        <f>Komponento_parinkimas</f>
        <v>#N/A</v>
      </c>
      <c r="AH85" s="117" t="e">
        <f>Komponento_parinkimas</f>
        <v>#N/A</v>
      </c>
      <c r="AI85" s="117" t="e">
        <f>Komponento_parinkimas</f>
        <v>#N/A</v>
      </c>
      <c r="AJ85" s="117" t="e">
        <f>Komponento_parinkimas</f>
        <v>#N/A</v>
      </c>
      <c r="AK85" s="117" t="e">
        <f>Komponento_parinkimas</f>
        <v>#N/A</v>
      </c>
      <c r="AL85" s="117" t="e">
        <f>Komponento_parinkimas</f>
        <v>#N/A</v>
      </c>
      <c r="AM85" s="117" t="e">
        <f>Komponento_parinkimas</f>
        <v>#N/A</v>
      </c>
      <c r="AN85" s="117" t="e">
        <f>Komponento_parinkimas</f>
        <v>#N/A</v>
      </c>
      <c r="AO85" s="117" t="e">
        <f>Komponento_parinkimas</f>
        <v>#N/A</v>
      </c>
      <c r="AP85" s="117" t="e">
        <f>Komponento_parinkimas</f>
        <v>#N/A</v>
      </c>
      <c r="AQ85" s="117" t="e">
        <f>Komponento_parinkimas</f>
        <v>#N/A</v>
      </c>
      <c r="AR85" s="1"/>
      <c r="AS85" s="1"/>
    </row>
    <row r="86" spans="1:45">
      <c r="A86" s="114" t="s">
        <v>497</v>
      </c>
      <c r="B86" s="115" t="s">
        <v>353</v>
      </c>
      <c r="C86" s="23"/>
      <c r="D86" s="23" t="s">
        <v>70</v>
      </c>
      <c r="E86" s="185" t="s">
        <v>70</v>
      </c>
      <c r="F86" s="185">
        <v>0</v>
      </c>
      <c r="G86" s="185" t="s">
        <v>70</v>
      </c>
      <c r="H86" s="185">
        <v>0</v>
      </c>
      <c r="I86" s="185" t="s">
        <v>70</v>
      </c>
      <c r="J86" s="185">
        <v>0</v>
      </c>
      <c r="K86" s="185">
        <f>PRODUCT(IF(E86&lt;&gt;"'-",F86,1),IF(G86&lt;&gt;"-",H86,1),IF(I86&lt;&gt;"-",J86,1))</f>
        <v>0</v>
      </c>
      <c r="L86" s="23"/>
      <c r="M86" s="117" t="e">
        <f>Komponento_parinkimas</f>
        <v>#N/A</v>
      </c>
      <c r="N86" s="117" t="e">
        <f>Komponento_parinkimas</f>
        <v>#N/A</v>
      </c>
      <c r="O86" s="117" t="e">
        <f>Komponento_parinkimas</f>
        <v>#N/A</v>
      </c>
      <c r="P86" s="117" t="e">
        <f>Komponento_parinkimas</f>
        <v>#N/A</v>
      </c>
      <c r="Q86" s="117" t="e">
        <f>Komponento_parinkimas</f>
        <v>#N/A</v>
      </c>
      <c r="R86" s="117" t="e">
        <f>Komponento_parinkimas</f>
        <v>#N/A</v>
      </c>
      <c r="S86" s="117" t="e">
        <f>Komponento_parinkimas</f>
        <v>#N/A</v>
      </c>
      <c r="T86" s="117" t="e">
        <f>Komponento_parinkimas</f>
        <v>#N/A</v>
      </c>
      <c r="U86" s="117" t="e">
        <f>Komponento_parinkimas</f>
        <v>#N/A</v>
      </c>
      <c r="V86" s="117" t="e">
        <f>Komponento_parinkimas</f>
        <v>#N/A</v>
      </c>
      <c r="W86" s="117" t="e">
        <f>Komponento_parinkimas</f>
        <v>#N/A</v>
      </c>
      <c r="X86" s="117" t="e">
        <f>Komponento_parinkimas</f>
        <v>#N/A</v>
      </c>
      <c r="Y86" s="117" t="e">
        <f>Komponento_parinkimas</f>
        <v>#N/A</v>
      </c>
      <c r="Z86" s="117" t="e">
        <f>Komponento_parinkimas</f>
        <v>#N/A</v>
      </c>
      <c r="AA86" s="117" t="e">
        <f>Komponento_parinkimas</f>
        <v>#N/A</v>
      </c>
      <c r="AB86" s="117" t="e">
        <f>Komponento_parinkimas</f>
        <v>#N/A</v>
      </c>
      <c r="AC86" s="117" t="e">
        <f>Komponento_parinkimas</f>
        <v>#N/A</v>
      </c>
      <c r="AD86" s="117" t="e">
        <f>Komponento_parinkimas</f>
        <v>#N/A</v>
      </c>
      <c r="AE86" s="117" t="e">
        <f>Komponento_parinkimas</f>
        <v>#N/A</v>
      </c>
      <c r="AF86" s="117" t="e">
        <f>Komponento_parinkimas</f>
        <v>#N/A</v>
      </c>
      <c r="AG86" s="117" t="e">
        <f>Komponento_parinkimas</f>
        <v>#N/A</v>
      </c>
      <c r="AH86" s="117" t="e">
        <f>Komponento_parinkimas</f>
        <v>#N/A</v>
      </c>
      <c r="AI86" s="117" t="e">
        <f>Komponento_parinkimas</f>
        <v>#N/A</v>
      </c>
      <c r="AJ86" s="117" t="e">
        <f>Komponento_parinkimas</f>
        <v>#N/A</v>
      </c>
      <c r="AK86" s="117" t="e">
        <f>Komponento_parinkimas</f>
        <v>#N/A</v>
      </c>
      <c r="AL86" s="117" t="e">
        <f>Komponento_parinkimas</f>
        <v>#N/A</v>
      </c>
      <c r="AM86" s="117" t="e">
        <f>Komponento_parinkimas</f>
        <v>#N/A</v>
      </c>
      <c r="AN86" s="117" t="e">
        <f>Komponento_parinkimas</f>
        <v>#N/A</v>
      </c>
      <c r="AO86" s="117" t="e">
        <f>Komponento_parinkimas</f>
        <v>#N/A</v>
      </c>
      <c r="AP86" s="117" t="e">
        <f>Komponento_parinkimas</f>
        <v>#N/A</v>
      </c>
      <c r="AQ86" s="117" t="e">
        <f>Komponento_parinkimas</f>
        <v>#N/A</v>
      </c>
      <c r="AR86" s="1"/>
      <c r="AS86" s="1"/>
    </row>
    <row r="87" spans="1:45">
      <c r="A87" s="184"/>
      <c r="B87" s="122"/>
      <c r="C87" s="180"/>
      <c r="D87" s="180"/>
      <c r="E87" s="196"/>
      <c r="F87" s="196"/>
      <c r="G87" s="196"/>
      <c r="H87" s="196"/>
      <c r="I87" s="196"/>
      <c r="J87" s="196"/>
      <c r="K87" s="196"/>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
      <c r="AS87" s="1"/>
    </row>
    <row r="88" spans="1:45">
      <c r="A88" s="114" t="s">
        <v>536</v>
      </c>
      <c r="B88" s="120" t="s">
        <v>50</v>
      </c>
      <c r="C88" s="112"/>
      <c r="D88" s="112"/>
      <c r="E88" s="193"/>
      <c r="F88" s="194"/>
      <c r="G88" s="194"/>
      <c r="H88" s="194"/>
      <c r="I88" s="194"/>
      <c r="J88" s="194"/>
      <c r="K88" s="192"/>
      <c r="L88" s="119"/>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
      <c r="AS88" s="1"/>
    </row>
    <row r="89" spans="1:45">
      <c r="A89" s="114" t="s">
        <v>536</v>
      </c>
      <c r="B89" s="115" t="s">
        <v>51</v>
      </c>
      <c r="C89" s="23"/>
      <c r="D89" s="23" t="s">
        <v>70</v>
      </c>
      <c r="E89" s="185" t="s">
        <v>70</v>
      </c>
      <c r="F89" s="185">
        <v>0</v>
      </c>
      <c r="G89" s="185" t="s">
        <v>70</v>
      </c>
      <c r="H89" s="185">
        <v>0</v>
      </c>
      <c r="I89" s="185" t="s">
        <v>70</v>
      </c>
      <c r="J89" s="185">
        <v>0</v>
      </c>
      <c r="K89" s="185">
        <f>PRODUCT(IF(E89&lt;&gt;"'-",F89,1),IF(G89&lt;&gt;"-",H89,1),IF(I89&lt;&gt;"-",J89,1))</f>
        <v>0</v>
      </c>
      <c r="L89" s="23"/>
      <c r="M89" s="117" t="e">
        <f>Komponento_parinkimas</f>
        <v>#N/A</v>
      </c>
      <c r="N89" s="117" t="e">
        <f>Komponento_parinkimas</f>
        <v>#N/A</v>
      </c>
      <c r="O89" s="117" t="e">
        <f>Komponento_parinkimas</f>
        <v>#N/A</v>
      </c>
      <c r="P89" s="117" t="e">
        <f>Komponento_parinkimas</f>
        <v>#N/A</v>
      </c>
      <c r="Q89" s="117" t="e">
        <f>Komponento_parinkimas</f>
        <v>#N/A</v>
      </c>
      <c r="R89" s="117" t="e">
        <f>Komponento_parinkimas</f>
        <v>#N/A</v>
      </c>
      <c r="S89" s="117" t="e">
        <f>Komponento_parinkimas</f>
        <v>#N/A</v>
      </c>
      <c r="T89" s="117" t="e">
        <f>Komponento_parinkimas</f>
        <v>#N/A</v>
      </c>
      <c r="U89" s="117" t="e">
        <f>Komponento_parinkimas</f>
        <v>#N/A</v>
      </c>
      <c r="V89" s="117" t="e">
        <f>Komponento_parinkimas</f>
        <v>#N/A</v>
      </c>
      <c r="W89" s="117" t="e">
        <f>Komponento_parinkimas</f>
        <v>#N/A</v>
      </c>
      <c r="X89" s="117" t="e">
        <f>Komponento_parinkimas</f>
        <v>#N/A</v>
      </c>
      <c r="Y89" s="117" t="e">
        <f>Komponento_parinkimas</f>
        <v>#N/A</v>
      </c>
      <c r="Z89" s="117" t="e">
        <f>Komponento_parinkimas</f>
        <v>#N/A</v>
      </c>
      <c r="AA89" s="117" t="e">
        <f>Komponento_parinkimas</f>
        <v>#N/A</v>
      </c>
      <c r="AB89" s="117" t="e">
        <f>Komponento_parinkimas</f>
        <v>#N/A</v>
      </c>
      <c r="AC89" s="117" t="e">
        <f>Komponento_parinkimas</f>
        <v>#N/A</v>
      </c>
      <c r="AD89" s="117" t="e">
        <f>Komponento_parinkimas</f>
        <v>#N/A</v>
      </c>
      <c r="AE89" s="117" t="e">
        <f>Komponento_parinkimas</f>
        <v>#N/A</v>
      </c>
      <c r="AF89" s="117" t="e">
        <f>Komponento_parinkimas</f>
        <v>#N/A</v>
      </c>
      <c r="AG89" s="117" t="e">
        <f>Komponento_parinkimas</f>
        <v>#N/A</v>
      </c>
      <c r="AH89" s="117" t="e">
        <f>Komponento_parinkimas</f>
        <v>#N/A</v>
      </c>
      <c r="AI89" s="117" t="e">
        <f>Komponento_parinkimas</f>
        <v>#N/A</v>
      </c>
      <c r="AJ89" s="117" t="e">
        <f>Komponento_parinkimas</f>
        <v>#N/A</v>
      </c>
      <c r="AK89" s="117" t="e">
        <f>Komponento_parinkimas</f>
        <v>#N/A</v>
      </c>
      <c r="AL89" s="117" t="e">
        <f>Komponento_parinkimas</f>
        <v>#N/A</v>
      </c>
      <c r="AM89" s="117" t="e">
        <f>Komponento_parinkimas</f>
        <v>#N/A</v>
      </c>
      <c r="AN89" s="117" t="e">
        <f>Komponento_parinkimas</f>
        <v>#N/A</v>
      </c>
      <c r="AO89" s="117" t="e">
        <f>Komponento_parinkimas</f>
        <v>#N/A</v>
      </c>
      <c r="AP89" s="117" t="e">
        <f>Komponento_parinkimas</f>
        <v>#N/A</v>
      </c>
      <c r="AQ89" s="117" t="e">
        <f>Komponento_parinkimas</f>
        <v>#N/A</v>
      </c>
      <c r="AR89" s="1"/>
      <c r="AS89" s="1"/>
    </row>
    <row r="90" spans="1:45">
      <c r="A90" s="114" t="s">
        <v>536</v>
      </c>
      <c r="B90" s="115" t="s">
        <v>52</v>
      </c>
      <c r="C90" s="23"/>
      <c r="D90" s="23" t="s">
        <v>70</v>
      </c>
      <c r="E90" s="185" t="s">
        <v>70</v>
      </c>
      <c r="F90" s="185">
        <v>0</v>
      </c>
      <c r="G90" s="185" t="s">
        <v>70</v>
      </c>
      <c r="H90" s="185">
        <v>0</v>
      </c>
      <c r="I90" s="185" t="s">
        <v>70</v>
      </c>
      <c r="J90" s="185">
        <v>0</v>
      </c>
      <c r="K90" s="185">
        <f t="shared" ref="K90:K95" si="8">PRODUCT(IF(E90&lt;&gt;"'-",F90,1),IF(G90&lt;&gt;"-",H90,1),IF(I90&lt;&gt;"-",J90,1))</f>
        <v>0</v>
      </c>
      <c r="L90" s="23"/>
      <c r="M90" s="117" t="e">
        <f>Komponento_parinkimas</f>
        <v>#N/A</v>
      </c>
      <c r="N90" s="117" t="e">
        <f>Komponento_parinkimas</f>
        <v>#N/A</v>
      </c>
      <c r="O90" s="117" t="e">
        <f>Komponento_parinkimas</f>
        <v>#N/A</v>
      </c>
      <c r="P90" s="117" t="e">
        <f>Komponento_parinkimas</f>
        <v>#N/A</v>
      </c>
      <c r="Q90" s="117" t="e">
        <f>Komponento_parinkimas</f>
        <v>#N/A</v>
      </c>
      <c r="R90" s="117" t="e">
        <f>Komponento_parinkimas</f>
        <v>#N/A</v>
      </c>
      <c r="S90" s="117" t="e">
        <f>Komponento_parinkimas</f>
        <v>#N/A</v>
      </c>
      <c r="T90" s="117" t="e">
        <f>Komponento_parinkimas</f>
        <v>#N/A</v>
      </c>
      <c r="U90" s="117" t="e">
        <f>Komponento_parinkimas</f>
        <v>#N/A</v>
      </c>
      <c r="V90" s="117" t="e">
        <f>Komponento_parinkimas</f>
        <v>#N/A</v>
      </c>
      <c r="W90" s="117" t="e">
        <f>Komponento_parinkimas</f>
        <v>#N/A</v>
      </c>
      <c r="X90" s="117" t="e">
        <f>Komponento_parinkimas</f>
        <v>#N/A</v>
      </c>
      <c r="Y90" s="117" t="e">
        <f>Komponento_parinkimas</f>
        <v>#N/A</v>
      </c>
      <c r="Z90" s="117" t="e">
        <f>Komponento_parinkimas</f>
        <v>#N/A</v>
      </c>
      <c r="AA90" s="117" t="e">
        <f>Komponento_parinkimas</f>
        <v>#N/A</v>
      </c>
      <c r="AB90" s="117" t="e">
        <f>Komponento_parinkimas</f>
        <v>#N/A</v>
      </c>
      <c r="AC90" s="117" t="e">
        <f>Komponento_parinkimas</f>
        <v>#N/A</v>
      </c>
      <c r="AD90" s="117" t="e">
        <f>Komponento_parinkimas</f>
        <v>#N/A</v>
      </c>
      <c r="AE90" s="117" t="e">
        <f>Komponento_parinkimas</f>
        <v>#N/A</v>
      </c>
      <c r="AF90" s="117" t="e">
        <f>Komponento_parinkimas</f>
        <v>#N/A</v>
      </c>
      <c r="AG90" s="117" t="e">
        <f>Komponento_parinkimas</f>
        <v>#N/A</v>
      </c>
      <c r="AH90" s="117" t="e">
        <f>Komponento_parinkimas</f>
        <v>#N/A</v>
      </c>
      <c r="AI90" s="117" t="e">
        <f>Komponento_parinkimas</f>
        <v>#N/A</v>
      </c>
      <c r="AJ90" s="117" t="e">
        <f>Komponento_parinkimas</f>
        <v>#N/A</v>
      </c>
      <c r="AK90" s="117" t="e">
        <f>Komponento_parinkimas</f>
        <v>#N/A</v>
      </c>
      <c r="AL90" s="117" t="e">
        <f>Komponento_parinkimas</f>
        <v>#N/A</v>
      </c>
      <c r="AM90" s="117" t="e">
        <f>Komponento_parinkimas</f>
        <v>#N/A</v>
      </c>
      <c r="AN90" s="117" t="e">
        <f>Komponento_parinkimas</f>
        <v>#N/A</v>
      </c>
      <c r="AO90" s="117" t="e">
        <f>Komponento_parinkimas</f>
        <v>#N/A</v>
      </c>
      <c r="AP90" s="117" t="e">
        <f>Komponento_parinkimas</f>
        <v>#N/A</v>
      </c>
      <c r="AQ90" s="117" t="e">
        <f>Komponento_parinkimas</f>
        <v>#N/A</v>
      </c>
      <c r="AR90" s="1"/>
      <c r="AS90" s="1"/>
    </row>
    <row r="91" spans="1:45">
      <c r="A91" s="114" t="s">
        <v>536</v>
      </c>
      <c r="B91" s="115" t="s">
        <v>346</v>
      </c>
      <c r="C91" s="23"/>
      <c r="D91" s="23" t="s">
        <v>70</v>
      </c>
      <c r="E91" s="185" t="s">
        <v>70</v>
      </c>
      <c r="F91" s="185">
        <v>0</v>
      </c>
      <c r="G91" s="185" t="s">
        <v>70</v>
      </c>
      <c r="H91" s="185">
        <v>0</v>
      </c>
      <c r="I91" s="185" t="s">
        <v>70</v>
      </c>
      <c r="J91" s="185">
        <v>0</v>
      </c>
      <c r="K91" s="185">
        <f t="shared" si="8"/>
        <v>0</v>
      </c>
      <c r="L91" s="23"/>
      <c r="M91" s="117" t="e">
        <f>Komponento_parinkimas</f>
        <v>#N/A</v>
      </c>
      <c r="N91" s="117" t="e">
        <f>Komponento_parinkimas</f>
        <v>#N/A</v>
      </c>
      <c r="O91" s="117" t="e">
        <f>Komponento_parinkimas</f>
        <v>#N/A</v>
      </c>
      <c r="P91" s="117" t="e">
        <f>Komponento_parinkimas</f>
        <v>#N/A</v>
      </c>
      <c r="Q91" s="117" t="e">
        <f>Komponento_parinkimas</f>
        <v>#N/A</v>
      </c>
      <c r="R91" s="117" t="e">
        <f>Komponento_parinkimas</f>
        <v>#N/A</v>
      </c>
      <c r="S91" s="117" t="e">
        <f>Komponento_parinkimas</f>
        <v>#N/A</v>
      </c>
      <c r="T91" s="117" t="e">
        <f>Komponento_parinkimas</f>
        <v>#N/A</v>
      </c>
      <c r="U91" s="117" t="e">
        <f>Komponento_parinkimas</f>
        <v>#N/A</v>
      </c>
      <c r="V91" s="117" t="e">
        <f>Komponento_parinkimas</f>
        <v>#N/A</v>
      </c>
      <c r="W91" s="117" t="e">
        <f>Komponento_parinkimas</f>
        <v>#N/A</v>
      </c>
      <c r="X91" s="117" t="e">
        <f>Komponento_parinkimas</f>
        <v>#N/A</v>
      </c>
      <c r="Y91" s="117" t="e">
        <f>Komponento_parinkimas</f>
        <v>#N/A</v>
      </c>
      <c r="Z91" s="117" t="e">
        <f>Komponento_parinkimas</f>
        <v>#N/A</v>
      </c>
      <c r="AA91" s="117" t="e">
        <f>Komponento_parinkimas</f>
        <v>#N/A</v>
      </c>
      <c r="AB91" s="117" t="e">
        <f>Komponento_parinkimas</f>
        <v>#N/A</v>
      </c>
      <c r="AC91" s="117" t="e">
        <f>Komponento_parinkimas</f>
        <v>#N/A</v>
      </c>
      <c r="AD91" s="117" t="e">
        <f>Komponento_parinkimas</f>
        <v>#N/A</v>
      </c>
      <c r="AE91" s="117" t="e">
        <f>Komponento_parinkimas</f>
        <v>#N/A</v>
      </c>
      <c r="AF91" s="117" t="e">
        <f>Komponento_parinkimas</f>
        <v>#N/A</v>
      </c>
      <c r="AG91" s="117" t="e">
        <f>Komponento_parinkimas</f>
        <v>#N/A</v>
      </c>
      <c r="AH91" s="117" t="e">
        <f>Komponento_parinkimas</f>
        <v>#N/A</v>
      </c>
      <c r="AI91" s="117" t="e">
        <f>Komponento_parinkimas</f>
        <v>#N/A</v>
      </c>
      <c r="AJ91" s="117" t="e">
        <f>Komponento_parinkimas</f>
        <v>#N/A</v>
      </c>
      <c r="AK91" s="117" t="e">
        <f>Komponento_parinkimas</f>
        <v>#N/A</v>
      </c>
      <c r="AL91" s="117" t="e">
        <f>Komponento_parinkimas</f>
        <v>#N/A</v>
      </c>
      <c r="AM91" s="117" t="e">
        <f>Komponento_parinkimas</f>
        <v>#N/A</v>
      </c>
      <c r="AN91" s="117" t="e">
        <f>Komponento_parinkimas</f>
        <v>#N/A</v>
      </c>
      <c r="AO91" s="117" t="e">
        <f>Komponento_parinkimas</f>
        <v>#N/A</v>
      </c>
      <c r="AP91" s="117" t="e">
        <f>Komponento_parinkimas</f>
        <v>#N/A</v>
      </c>
      <c r="AQ91" s="117" t="e">
        <f>Komponento_parinkimas</f>
        <v>#N/A</v>
      </c>
      <c r="AR91" s="1"/>
      <c r="AS91" s="1"/>
    </row>
    <row r="92" spans="1:45">
      <c r="A92" s="114" t="s">
        <v>536</v>
      </c>
      <c r="B92" s="115" t="s">
        <v>347</v>
      </c>
      <c r="C92" s="23"/>
      <c r="D92" s="23" t="s">
        <v>70</v>
      </c>
      <c r="E92" s="185" t="s">
        <v>70</v>
      </c>
      <c r="F92" s="185">
        <v>0</v>
      </c>
      <c r="G92" s="185" t="s">
        <v>70</v>
      </c>
      <c r="H92" s="185">
        <v>0</v>
      </c>
      <c r="I92" s="185" t="s">
        <v>70</v>
      </c>
      <c r="J92" s="185">
        <v>0</v>
      </c>
      <c r="K92" s="185">
        <f t="shared" si="8"/>
        <v>0</v>
      </c>
      <c r="L92" s="23"/>
      <c r="M92" s="117" t="e">
        <f>Komponento_parinkimas</f>
        <v>#N/A</v>
      </c>
      <c r="N92" s="117" t="e">
        <f>Komponento_parinkimas</f>
        <v>#N/A</v>
      </c>
      <c r="O92" s="117" t="e">
        <f>Komponento_parinkimas</f>
        <v>#N/A</v>
      </c>
      <c r="P92" s="117" t="e">
        <f>Komponento_parinkimas</f>
        <v>#N/A</v>
      </c>
      <c r="Q92" s="117" t="e">
        <f>Komponento_parinkimas</f>
        <v>#N/A</v>
      </c>
      <c r="R92" s="117" t="e">
        <f>Komponento_parinkimas</f>
        <v>#N/A</v>
      </c>
      <c r="S92" s="117" t="e">
        <f>Komponento_parinkimas</f>
        <v>#N/A</v>
      </c>
      <c r="T92" s="117" t="e">
        <f>Komponento_parinkimas</f>
        <v>#N/A</v>
      </c>
      <c r="U92" s="117" t="e">
        <f>Komponento_parinkimas</f>
        <v>#N/A</v>
      </c>
      <c r="V92" s="117" t="e">
        <f>Komponento_parinkimas</f>
        <v>#N/A</v>
      </c>
      <c r="W92" s="117" t="e">
        <f>Komponento_parinkimas</f>
        <v>#N/A</v>
      </c>
      <c r="X92" s="117" t="e">
        <f>Komponento_parinkimas</f>
        <v>#N/A</v>
      </c>
      <c r="Y92" s="117" t="e">
        <f>Komponento_parinkimas</f>
        <v>#N/A</v>
      </c>
      <c r="Z92" s="117" t="e">
        <f>Komponento_parinkimas</f>
        <v>#N/A</v>
      </c>
      <c r="AA92" s="117" t="e">
        <f>Komponento_parinkimas</f>
        <v>#N/A</v>
      </c>
      <c r="AB92" s="117" t="e">
        <f>Komponento_parinkimas</f>
        <v>#N/A</v>
      </c>
      <c r="AC92" s="117" t="e">
        <f>Komponento_parinkimas</f>
        <v>#N/A</v>
      </c>
      <c r="AD92" s="117" t="e">
        <f>Komponento_parinkimas</f>
        <v>#N/A</v>
      </c>
      <c r="AE92" s="117" t="e">
        <f>Komponento_parinkimas</f>
        <v>#N/A</v>
      </c>
      <c r="AF92" s="117" t="e">
        <f>Komponento_parinkimas</f>
        <v>#N/A</v>
      </c>
      <c r="AG92" s="117" t="e">
        <f>Komponento_parinkimas</f>
        <v>#N/A</v>
      </c>
      <c r="AH92" s="117" t="e">
        <f>Komponento_parinkimas</f>
        <v>#N/A</v>
      </c>
      <c r="AI92" s="117" t="e">
        <f>Komponento_parinkimas</f>
        <v>#N/A</v>
      </c>
      <c r="AJ92" s="117" t="e">
        <f>Komponento_parinkimas</f>
        <v>#N/A</v>
      </c>
      <c r="AK92" s="117" t="e">
        <f>Komponento_parinkimas</f>
        <v>#N/A</v>
      </c>
      <c r="AL92" s="117" t="e">
        <f>Komponento_parinkimas</f>
        <v>#N/A</v>
      </c>
      <c r="AM92" s="117" t="e">
        <f>Komponento_parinkimas</f>
        <v>#N/A</v>
      </c>
      <c r="AN92" s="117" t="e">
        <f>Komponento_parinkimas</f>
        <v>#N/A</v>
      </c>
      <c r="AO92" s="117" t="e">
        <f>Komponento_parinkimas</f>
        <v>#N/A</v>
      </c>
      <c r="AP92" s="117" t="e">
        <f>Komponento_parinkimas</f>
        <v>#N/A</v>
      </c>
      <c r="AQ92" s="117" t="e">
        <f>Komponento_parinkimas</f>
        <v>#N/A</v>
      </c>
      <c r="AR92" s="1"/>
      <c r="AS92" s="1"/>
    </row>
    <row r="93" spans="1:45">
      <c r="A93" s="114" t="s">
        <v>536</v>
      </c>
      <c r="B93" s="115" t="s">
        <v>348</v>
      </c>
      <c r="C93" s="23"/>
      <c r="D93" s="23" t="s">
        <v>70</v>
      </c>
      <c r="E93" s="185" t="s">
        <v>70</v>
      </c>
      <c r="F93" s="185">
        <v>0</v>
      </c>
      <c r="G93" s="185" t="s">
        <v>70</v>
      </c>
      <c r="H93" s="185">
        <v>0</v>
      </c>
      <c r="I93" s="185" t="s">
        <v>70</v>
      </c>
      <c r="J93" s="185">
        <v>0</v>
      </c>
      <c r="K93" s="185">
        <f t="shared" si="8"/>
        <v>0</v>
      </c>
      <c r="L93" s="23"/>
      <c r="M93" s="117" t="e">
        <f>Komponento_parinkimas</f>
        <v>#N/A</v>
      </c>
      <c r="N93" s="117" t="e">
        <f>Komponento_parinkimas</f>
        <v>#N/A</v>
      </c>
      <c r="O93" s="117" t="e">
        <f>Komponento_parinkimas</f>
        <v>#N/A</v>
      </c>
      <c r="P93" s="117" t="e">
        <f>Komponento_parinkimas</f>
        <v>#N/A</v>
      </c>
      <c r="Q93" s="117" t="e">
        <f>Komponento_parinkimas</f>
        <v>#N/A</v>
      </c>
      <c r="R93" s="117" t="e">
        <f>Komponento_parinkimas</f>
        <v>#N/A</v>
      </c>
      <c r="S93" s="117" t="e">
        <f>Komponento_parinkimas</f>
        <v>#N/A</v>
      </c>
      <c r="T93" s="117" t="e">
        <f>Komponento_parinkimas</f>
        <v>#N/A</v>
      </c>
      <c r="U93" s="117" t="e">
        <f>Komponento_parinkimas</f>
        <v>#N/A</v>
      </c>
      <c r="V93" s="117" t="e">
        <f>Komponento_parinkimas</f>
        <v>#N/A</v>
      </c>
      <c r="W93" s="117" t="e">
        <f>Komponento_parinkimas</f>
        <v>#N/A</v>
      </c>
      <c r="X93" s="117" t="e">
        <f>Komponento_parinkimas</f>
        <v>#N/A</v>
      </c>
      <c r="Y93" s="117" t="e">
        <f>Komponento_parinkimas</f>
        <v>#N/A</v>
      </c>
      <c r="Z93" s="117" t="e">
        <f>Komponento_parinkimas</f>
        <v>#N/A</v>
      </c>
      <c r="AA93" s="117" t="e">
        <f>Komponento_parinkimas</f>
        <v>#N/A</v>
      </c>
      <c r="AB93" s="117" t="e">
        <f>Komponento_parinkimas</f>
        <v>#N/A</v>
      </c>
      <c r="AC93" s="117" t="e">
        <f>Komponento_parinkimas</f>
        <v>#N/A</v>
      </c>
      <c r="AD93" s="117" t="e">
        <f>Komponento_parinkimas</f>
        <v>#N/A</v>
      </c>
      <c r="AE93" s="117" t="e">
        <f>Komponento_parinkimas</f>
        <v>#N/A</v>
      </c>
      <c r="AF93" s="117" t="e">
        <f>Komponento_parinkimas</f>
        <v>#N/A</v>
      </c>
      <c r="AG93" s="117" t="e">
        <f>Komponento_parinkimas</f>
        <v>#N/A</v>
      </c>
      <c r="AH93" s="117" t="e">
        <f>Komponento_parinkimas</f>
        <v>#N/A</v>
      </c>
      <c r="AI93" s="117" t="e">
        <f>Komponento_parinkimas</f>
        <v>#N/A</v>
      </c>
      <c r="AJ93" s="117" t="e">
        <f>Komponento_parinkimas</f>
        <v>#N/A</v>
      </c>
      <c r="AK93" s="117" t="e">
        <f>Komponento_parinkimas</f>
        <v>#N/A</v>
      </c>
      <c r="AL93" s="117" t="e">
        <f>Komponento_parinkimas</f>
        <v>#N/A</v>
      </c>
      <c r="AM93" s="117" t="e">
        <f>Komponento_parinkimas</f>
        <v>#N/A</v>
      </c>
      <c r="AN93" s="117" t="e">
        <f>Komponento_parinkimas</f>
        <v>#N/A</v>
      </c>
      <c r="AO93" s="117" t="e">
        <f>Komponento_parinkimas</f>
        <v>#N/A</v>
      </c>
      <c r="AP93" s="117" t="e">
        <f>Komponento_parinkimas</f>
        <v>#N/A</v>
      </c>
      <c r="AQ93" s="117" t="e">
        <f>Komponento_parinkimas</f>
        <v>#N/A</v>
      </c>
      <c r="AR93" s="1"/>
      <c r="AS93" s="1"/>
    </row>
    <row r="94" spans="1:45">
      <c r="A94" s="114" t="s">
        <v>536</v>
      </c>
      <c r="B94" s="115" t="s">
        <v>349</v>
      </c>
      <c r="C94" s="23"/>
      <c r="D94" s="23" t="s">
        <v>70</v>
      </c>
      <c r="E94" s="185" t="s">
        <v>70</v>
      </c>
      <c r="F94" s="185">
        <v>0</v>
      </c>
      <c r="G94" s="185" t="s">
        <v>70</v>
      </c>
      <c r="H94" s="185">
        <v>0</v>
      </c>
      <c r="I94" s="185" t="s">
        <v>70</v>
      </c>
      <c r="J94" s="185">
        <v>0</v>
      </c>
      <c r="K94" s="185">
        <f t="shared" si="8"/>
        <v>0</v>
      </c>
      <c r="L94" s="23"/>
      <c r="M94" s="117" t="e">
        <f>Komponento_parinkimas</f>
        <v>#N/A</v>
      </c>
      <c r="N94" s="117" t="e">
        <f>Komponento_parinkimas</f>
        <v>#N/A</v>
      </c>
      <c r="O94" s="117" t="e">
        <f>Komponento_parinkimas</f>
        <v>#N/A</v>
      </c>
      <c r="P94" s="117" t="e">
        <f>Komponento_parinkimas</f>
        <v>#N/A</v>
      </c>
      <c r="Q94" s="117" t="e">
        <f>Komponento_parinkimas</f>
        <v>#N/A</v>
      </c>
      <c r="R94" s="117" t="e">
        <f>Komponento_parinkimas</f>
        <v>#N/A</v>
      </c>
      <c r="S94" s="117" t="e">
        <f>Komponento_parinkimas</f>
        <v>#N/A</v>
      </c>
      <c r="T94" s="117" t="e">
        <f>Komponento_parinkimas</f>
        <v>#N/A</v>
      </c>
      <c r="U94" s="117" t="e">
        <f>Komponento_parinkimas</f>
        <v>#N/A</v>
      </c>
      <c r="V94" s="117" t="e">
        <f>Komponento_parinkimas</f>
        <v>#N/A</v>
      </c>
      <c r="W94" s="117" t="e">
        <f>Komponento_parinkimas</f>
        <v>#N/A</v>
      </c>
      <c r="X94" s="117" t="e">
        <f>Komponento_parinkimas</f>
        <v>#N/A</v>
      </c>
      <c r="Y94" s="117" t="e">
        <f>Komponento_parinkimas</f>
        <v>#N/A</v>
      </c>
      <c r="Z94" s="117" t="e">
        <f>Komponento_parinkimas</f>
        <v>#N/A</v>
      </c>
      <c r="AA94" s="117" t="e">
        <f>Komponento_parinkimas</f>
        <v>#N/A</v>
      </c>
      <c r="AB94" s="117" t="e">
        <f>Komponento_parinkimas</f>
        <v>#N/A</v>
      </c>
      <c r="AC94" s="117" t="e">
        <f>Komponento_parinkimas</f>
        <v>#N/A</v>
      </c>
      <c r="AD94" s="117" t="e">
        <f>Komponento_parinkimas</f>
        <v>#N/A</v>
      </c>
      <c r="AE94" s="117" t="e">
        <f>Komponento_parinkimas</f>
        <v>#N/A</v>
      </c>
      <c r="AF94" s="117" t="e">
        <f>Komponento_parinkimas</f>
        <v>#N/A</v>
      </c>
      <c r="AG94" s="117" t="e">
        <f>Komponento_parinkimas</f>
        <v>#N/A</v>
      </c>
      <c r="AH94" s="117" t="e">
        <f>Komponento_parinkimas</f>
        <v>#N/A</v>
      </c>
      <c r="AI94" s="117" t="e">
        <f>Komponento_parinkimas</f>
        <v>#N/A</v>
      </c>
      <c r="AJ94" s="117" t="e">
        <f>Komponento_parinkimas</f>
        <v>#N/A</v>
      </c>
      <c r="AK94" s="117" t="e">
        <f>Komponento_parinkimas</f>
        <v>#N/A</v>
      </c>
      <c r="AL94" s="117" t="e">
        <f>Komponento_parinkimas</f>
        <v>#N/A</v>
      </c>
      <c r="AM94" s="117" t="e">
        <f>Komponento_parinkimas</f>
        <v>#N/A</v>
      </c>
      <c r="AN94" s="117" t="e">
        <f>Komponento_parinkimas</f>
        <v>#N/A</v>
      </c>
      <c r="AO94" s="117" t="e">
        <f>Komponento_parinkimas</f>
        <v>#N/A</v>
      </c>
      <c r="AP94" s="117" t="e">
        <f>Komponento_parinkimas</f>
        <v>#N/A</v>
      </c>
      <c r="AQ94" s="117" t="e">
        <f>Komponento_parinkimas</f>
        <v>#N/A</v>
      </c>
      <c r="AR94" s="1"/>
      <c r="AS94" s="1"/>
    </row>
    <row r="95" spans="1:45">
      <c r="A95" s="114" t="s">
        <v>536</v>
      </c>
      <c r="B95" s="115" t="s">
        <v>350</v>
      </c>
      <c r="C95" s="23"/>
      <c r="D95" s="23" t="s">
        <v>70</v>
      </c>
      <c r="E95" s="185" t="s">
        <v>70</v>
      </c>
      <c r="F95" s="185">
        <v>0</v>
      </c>
      <c r="G95" s="185" t="s">
        <v>70</v>
      </c>
      <c r="H95" s="185">
        <v>0</v>
      </c>
      <c r="I95" s="185" t="s">
        <v>70</v>
      </c>
      <c r="J95" s="185">
        <v>0</v>
      </c>
      <c r="K95" s="185">
        <f t="shared" si="8"/>
        <v>0</v>
      </c>
      <c r="L95" s="23"/>
      <c r="M95" s="117" t="e">
        <f>Komponento_parinkimas</f>
        <v>#N/A</v>
      </c>
      <c r="N95" s="117" t="e">
        <f>Komponento_parinkimas</f>
        <v>#N/A</v>
      </c>
      <c r="O95" s="117" t="e">
        <f>Komponento_parinkimas</f>
        <v>#N/A</v>
      </c>
      <c r="P95" s="117" t="e">
        <f>Komponento_parinkimas</f>
        <v>#N/A</v>
      </c>
      <c r="Q95" s="117" t="e">
        <f>Komponento_parinkimas</f>
        <v>#N/A</v>
      </c>
      <c r="R95" s="117" t="e">
        <f>Komponento_parinkimas</f>
        <v>#N/A</v>
      </c>
      <c r="S95" s="117" t="e">
        <f>Komponento_parinkimas</f>
        <v>#N/A</v>
      </c>
      <c r="T95" s="117" t="e">
        <f>Komponento_parinkimas</f>
        <v>#N/A</v>
      </c>
      <c r="U95" s="117" t="e">
        <f>Komponento_parinkimas</f>
        <v>#N/A</v>
      </c>
      <c r="V95" s="117" t="e">
        <f>Komponento_parinkimas</f>
        <v>#N/A</v>
      </c>
      <c r="W95" s="117" t="e">
        <f>Komponento_parinkimas</f>
        <v>#N/A</v>
      </c>
      <c r="X95" s="117" t="e">
        <f>Komponento_parinkimas</f>
        <v>#N/A</v>
      </c>
      <c r="Y95" s="117" t="e">
        <f>Komponento_parinkimas</f>
        <v>#N/A</v>
      </c>
      <c r="Z95" s="117" t="e">
        <f>Komponento_parinkimas</f>
        <v>#N/A</v>
      </c>
      <c r="AA95" s="117" t="e">
        <f>Komponento_parinkimas</f>
        <v>#N/A</v>
      </c>
      <c r="AB95" s="117" t="e">
        <f>Komponento_parinkimas</f>
        <v>#N/A</v>
      </c>
      <c r="AC95" s="117" t="e">
        <f>Komponento_parinkimas</f>
        <v>#N/A</v>
      </c>
      <c r="AD95" s="117" t="e">
        <f>Komponento_parinkimas</f>
        <v>#N/A</v>
      </c>
      <c r="AE95" s="117" t="e">
        <f>Komponento_parinkimas</f>
        <v>#N/A</v>
      </c>
      <c r="AF95" s="117" t="e">
        <f>Komponento_parinkimas</f>
        <v>#N/A</v>
      </c>
      <c r="AG95" s="117" t="e">
        <f>Komponento_parinkimas</f>
        <v>#N/A</v>
      </c>
      <c r="AH95" s="117" t="e">
        <f>Komponento_parinkimas</f>
        <v>#N/A</v>
      </c>
      <c r="AI95" s="117" t="e">
        <f>Komponento_parinkimas</f>
        <v>#N/A</v>
      </c>
      <c r="AJ95" s="117" t="e">
        <f>Komponento_parinkimas</f>
        <v>#N/A</v>
      </c>
      <c r="AK95" s="117" t="e">
        <f>Komponento_parinkimas</f>
        <v>#N/A</v>
      </c>
      <c r="AL95" s="117" t="e">
        <f>Komponento_parinkimas</f>
        <v>#N/A</v>
      </c>
      <c r="AM95" s="117" t="e">
        <f>Komponento_parinkimas</f>
        <v>#N/A</v>
      </c>
      <c r="AN95" s="117" t="e">
        <f>Komponento_parinkimas</f>
        <v>#N/A</v>
      </c>
      <c r="AO95" s="117" t="e">
        <f>Komponento_parinkimas</f>
        <v>#N/A</v>
      </c>
      <c r="AP95" s="117" t="e">
        <f>Komponento_parinkimas</f>
        <v>#N/A</v>
      </c>
      <c r="AQ95" s="117" t="e">
        <f>Komponento_parinkimas</f>
        <v>#N/A</v>
      </c>
      <c r="AR95" s="1"/>
      <c r="AS95" s="1"/>
    </row>
    <row r="96" spans="1:45">
      <c r="A96" s="114" t="s">
        <v>536</v>
      </c>
      <c r="B96" s="120" t="s">
        <v>53</v>
      </c>
      <c r="C96" s="112"/>
      <c r="D96" s="112"/>
      <c r="E96" s="193"/>
      <c r="F96" s="194"/>
      <c r="G96" s="194"/>
      <c r="H96" s="194"/>
      <c r="I96" s="194"/>
      <c r="J96" s="194"/>
      <c r="K96" s="192"/>
      <c r="L96" s="119"/>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
      <c r="AS96" s="1"/>
    </row>
    <row r="97" spans="1:45">
      <c r="A97" s="114" t="s">
        <v>536</v>
      </c>
      <c r="B97" s="115" t="s">
        <v>351</v>
      </c>
      <c r="C97" s="23"/>
      <c r="D97" s="23" t="s">
        <v>70</v>
      </c>
      <c r="E97" s="185" t="s">
        <v>70</v>
      </c>
      <c r="F97" s="185">
        <v>0</v>
      </c>
      <c r="G97" s="185" t="s">
        <v>70</v>
      </c>
      <c r="H97" s="185">
        <v>0</v>
      </c>
      <c r="I97" s="185" t="s">
        <v>70</v>
      </c>
      <c r="J97" s="185">
        <v>0</v>
      </c>
      <c r="K97" s="185">
        <f>PRODUCT(IF(E97&lt;&gt;"'-",F97,1),IF(G97&lt;&gt;"-",H97,1),IF(I97&lt;&gt;"-",J97,1))</f>
        <v>0</v>
      </c>
      <c r="L97" s="23"/>
      <c r="M97" s="117" t="e">
        <f>Komponento_parinkimas</f>
        <v>#N/A</v>
      </c>
      <c r="N97" s="117" t="e">
        <f>Komponento_parinkimas</f>
        <v>#N/A</v>
      </c>
      <c r="O97" s="117" t="e">
        <f>Komponento_parinkimas</f>
        <v>#N/A</v>
      </c>
      <c r="P97" s="117" t="e">
        <f>Komponento_parinkimas</f>
        <v>#N/A</v>
      </c>
      <c r="Q97" s="117" t="e">
        <f>Komponento_parinkimas</f>
        <v>#N/A</v>
      </c>
      <c r="R97" s="117" t="e">
        <f>Komponento_parinkimas</f>
        <v>#N/A</v>
      </c>
      <c r="S97" s="117" t="e">
        <f>Komponento_parinkimas</f>
        <v>#N/A</v>
      </c>
      <c r="T97" s="117" t="e">
        <f>Komponento_parinkimas</f>
        <v>#N/A</v>
      </c>
      <c r="U97" s="117" t="e">
        <f>Komponento_parinkimas</f>
        <v>#N/A</v>
      </c>
      <c r="V97" s="117" t="e">
        <f>Komponento_parinkimas</f>
        <v>#N/A</v>
      </c>
      <c r="W97" s="117" t="e">
        <f>Komponento_parinkimas</f>
        <v>#N/A</v>
      </c>
      <c r="X97" s="117" t="e">
        <f>Komponento_parinkimas</f>
        <v>#N/A</v>
      </c>
      <c r="Y97" s="117" t="e">
        <f>Komponento_parinkimas</f>
        <v>#N/A</v>
      </c>
      <c r="Z97" s="117" t="e">
        <f>Komponento_parinkimas</f>
        <v>#N/A</v>
      </c>
      <c r="AA97" s="117" t="e">
        <f>Komponento_parinkimas</f>
        <v>#N/A</v>
      </c>
      <c r="AB97" s="117" t="e">
        <f>Komponento_parinkimas</f>
        <v>#N/A</v>
      </c>
      <c r="AC97" s="117" t="e">
        <f>Komponento_parinkimas</f>
        <v>#N/A</v>
      </c>
      <c r="AD97" s="117" t="e">
        <f>Komponento_parinkimas</f>
        <v>#N/A</v>
      </c>
      <c r="AE97" s="117" t="e">
        <f>Komponento_parinkimas</f>
        <v>#N/A</v>
      </c>
      <c r="AF97" s="117" t="e">
        <f>Komponento_parinkimas</f>
        <v>#N/A</v>
      </c>
      <c r="AG97" s="117" t="e">
        <f>Komponento_parinkimas</f>
        <v>#N/A</v>
      </c>
      <c r="AH97" s="117" t="e">
        <f>Komponento_parinkimas</f>
        <v>#N/A</v>
      </c>
      <c r="AI97" s="117" t="e">
        <f>Komponento_parinkimas</f>
        <v>#N/A</v>
      </c>
      <c r="AJ97" s="117" t="e">
        <f>Komponento_parinkimas</f>
        <v>#N/A</v>
      </c>
      <c r="AK97" s="117" t="e">
        <f>Komponento_parinkimas</f>
        <v>#N/A</v>
      </c>
      <c r="AL97" s="117" t="e">
        <f>Komponento_parinkimas</f>
        <v>#N/A</v>
      </c>
      <c r="AM97" s="117" t="e">
        <f>Komponento_parinkimas</f>
        <v>#N/A</v>
      </c>
      <c r="AN97" s="117" t="e">
        <f>Komponento_parinkimas</f>
        <v>#N/A</v>
      </c>
      <c r="AO97" s="117" t="e">
        <f>Komponento_parinkimas</f>
        <v>#N/A</v>
      </c>
      <c r="AP97" s="117" t="e">
        <f>Komponento_parinkimas</f>
        <v>#N/A</v>
      </c>
      <c r="AQ97" s="117" t="e">
        <f>Komponento_parinkimas</f>
        <v>#N/A</v>
      </c>
      <c r="AR97" s="1"/>
      <c r="AS97" s="1"/>
    </row>
    <row r="98" spans="1:45">
      <c r="A98" s="114" t="s">
        <v>536</v>
      </c>
      <c r="B98" s="115" t="s">
        <v>352</v>
      </c>
      <c r="C98" s="23"/>
      <c r="D98" s="23" t="s">
        <v>70</v>
      </c>
      <c r="E98" s="185" t="s">
        <v>70</v>
      </c>
      <c r="F98" s="185">
        <v>0</v>
      </c>
      <c r="G98" s="185" t="s">
        <v>70</v>
      </c>
      <c r="H98" s="185">
        <v>0</v>
      </c>
      <c r="I98" s="185" t="s">
        <v>70</v>
      </c>
      <c r="J98" s="185">
        <v>0</v>
      </c>
      <c r="K98" s="185">
        <f>PRODUCT(IF(E98&lt;&gt;"'-",F98,1),IF(G98&lt;&gt;"-",H98,1),IF(I98&lt;&gt;"-",J98,1))</f>
        <v>0</v>
      </c>
      <c r="L98" s="23"/>
      <c r="M98" s="117" t="e">
        <f>Komponento_parinkimas</f>
        <v>#N/A</v>
      </c>
      <c r="N98" s="117" t="e">
        <f>Komponento_parinkimas</f>
        <v>#N/A</v>
      </c>
      <c r="O98" s="117" t="e">
        <f>Komponento_parinkimas</f>
        <v>#N/A</v>
      </c>
      <c r="P98" s="117" t="e">
        <f>Komponento_parinkimas</f>
        <v>#N/A</v>
      </c>
      <c r="Q98" s="117" t="e">
        <f>Komponento_parinkimas</f>
        <v>#N/A</v>
      </c>
      <c r="R98" s="117" t="e">
        <f>Komponento_parinkimas</f>
        <v>#N/A</v>
      </c>
      <c r="S98" s="117" t="e">
        <f>Komponento_parinkimas</f>
        <v>#N/A</v>
      </c>
      <c r="T98" s="117" t="e">
        <f>Komponento_parinkimas</f>
        <v>#N/A</v>
      </c>
      <c r="U98" s="117" t="e">
        <f>Komponento_parinkimas</f>
        <v>#N/A</v>
      </c>
      <c r="V98" s="117" t="e">
        <f>Komponento_parinkimas</f>
        <v>#N/A</v>
      </c>
      <c r="W98" s="117" t="e">
        <f>Komponento_parinkimas</f>
        <v>#N/A</v>
      </c>
      <c r="X98" s="117" t="e">
        <f>Komponento_parinkimas</f>
        <v>#N/A</v>
      </c>
      <c r="Y98" s="117" t="e">
        <f>Komponento_parinkimas</f>
        <v>#N/A</v>
      </c>
      <c r="Z98" s="117" t="e">
        <f>Komponento_parinkimas</f>
        <v>#N/A</v>
      </c>
      <c r="AA98" s="117" t="e">
        <f>Komponento_parinkimas</f>
        <v>#N/A</v>
      </c>
      <c r="AB98" s="117" t="e">
        <f>Komponento_parinkimas</f>
        <v>#N/A</v>
      </c>
      <c r="AC98" s="117" t="e">
        <f>Komponento_parinkimas</f>
        <v>#N/A</v>
      </c>
      <c r="AD98" s="117" t="e">
        <f>Komponento_parinkimas</f>
        <v>#N/A</v>
      </c>
      <c r="AE98" s="117" t="e">
        <f>Komponento_parinkimas</f>
        <v>#N/A</v>
      </c>
      <c r="AF98" s="117" t="e">
        <f>Komponento_parinkimas</f>
        <v>#N/A</v>
      </c>
      <c r="AG98" s="117" t="e">
        <f>Komponento_parinkimas</f>
        <v>#N/A</v>
      </c>
      <c r="AH98" s="117" t="e">
        <f>Komponento_parinkimas</f>
        <v>#N/A</v>
      </c>
      <c r="AI98" s="117" t="e">
        <f>Komponento_parinkimas</f>
        <v>#N/A</v>
      </c>
      <c r="AJ98" s="117" t="e">
        <f>Komponento_parinkimas</f>
        <v>#N/A</v>
      </c>
      <c r="AK98" s="117" t="e">
        <f>Komponento_parinkimas</f>
        <v>#N/A</v>
      </c>
      <c r="AL98" s="117" t="e">
        <f>Komponento_parinkimas</f>
        <v>#N/A</v>
      </c>
      <c r="AM98" s="117" t="e">
        <f>Komponento_parinkimas</f>
        <v>#N/A</v>
      </c>
      <c r="AN98" s="117" t="e">
        <f>Komponento_parinkimas</f>
        <v>#N/A</v>
      </c>
      <c r="AO98" s="117" t="e">
        <f>Komponento_parinkimas</f>
        <v>#N/A</v>
      </c>
      <c r="AP98" s="117" t="e">
        <f>Komponento_parinkimas</f>
        <v>#N/A</v>
      </c>
      <c r="AQ98" s="117" t="e">
        <f>Komponento_parinkimas</f>
        <v>#N/A</v>
      </c>
      <c r="AR98" s="1"/>
      <c r="AS98" s="1"/>
    </row>
    <row r="99" spans="1:45">
      <c r="A99" s="114" t="s">
        <v>536</v>
      </c>
      <c r="B99" s="115" t="s">
        <v>353</v>
      </c>
      <c r="C99" s="23"/>
      <c r="D99" s="23" t="s">
        <v>70</v>
      </c>
      <c r="E99" s="185" t="s">
        <v>70</v>
      </c>
      <c r="F99" s="185">
        <v>0</v>
      </c>
      <c r="G99" s="185" t="s">
        <v>70</v>
      </c>
      <c r="H99" s="185">
        <v>0</v>
      </c>
      <c r="I99" s="185" t="s">
        <v>70</v>
      </c>
      <c r="J99" s="185">
        <v>0</v>
      </c>
      <c r="K99" s="185">
        <f>PRODUCT(IF(E99&lt;&gt;"'-",F99,1),IF(G99&lt;&gt;"-",H99,1),IF(I99&lt;&gt;"-",J99,1))</f>
        <v>0</v>
      </c>
      <c r="L99" s="23"/>
      <c r="M99" s="117" t="e">
        <f>Komponento_parinkimas</f>
        <v>#N/A</v>
      </c>
      <c r="N99" s="117" t="e">
        <f>Komponento_parinkimas</f>
        <v>#N/A</v>
      </c>
      <c r="O99" s="117" t="e">
        <f>Komponento_parinkimas</f>
        <v>#N/A</v>
      </c>
      <c r="P99" s="117" t="e">
        <f>Komponento_parinkimas</f>
        <v>#N/A</v>
      </c>
      <c r="Q99" s="117" t="e">
        <f>Komponento_parinkimas</f>
        <v>#N/A</v>
      </c>
      <c r="R99" s="117" t="e">
        <f>Komponento_parinkimas</f>
        <v>#N/A</v>
      </c>
      <c r="S99" s="117" t="e">
        <f>Komponento_parinkimas</f>
        <v>#N/A</v>
      </c>
      <c r="T99" s="117" t="e">
        <f>Komponento_parinkimas</f>
        <v>#N/A</v>
      </c>
      <c r="U99" s="117" t="e">
        <f>Komponento_parinkimas</f>
        <v>#N/A</v>
      </c>
      <c r="V99" s="117" t="e">
        <f>Komponento_parinkimas</f>
        <v>#N/A</v>
      </c>
      <c r="W99" s="117" t="e">
        <f>Komponento_parinkimas</f>
        <v>#N/A</v>
      </c>
      <c r="X99" s="117" t="e">
        <f>Komponento_parinkimas</f>
        <v>#N/A</v>
      </c>
      <c r="Y99" s="117" t="e">
        <f>Komponento_parinkimas</f>
        <v>#N/A</v>
      </c>
      <c r="Z99" s="117" t="e">
        <f>Komponento_parinkimas</f>
        <v>#N/A</v>
      </c>
      <c r="AA99" s="117" t="e">
        <f>Komponento_parinkimas</f>
        <v>#N/A</v>
      </c>
      <c r="AB99" s="117" t="e">
        <f>Komponento_parinkimas</f>
        <v>#N/A</v>
      </c>
      <c r="AC99" s="117" t="e">
        <f>Komponento_parinkimas</f>
        <v>#N/A</v>
      </c>
      <c r="AD99" s="117" t="e">
        <f>Komponento_parinkimas</f>
        <v>#N/A</v>
      </c>
      <c r="AE99" s="117" t="e">
        <f>Komponento_parinkimas</f>
        <v>#N/A</v>
      </c>
      <c r="AF99" s="117" t="e">
        <f>Komponento_parinkimas</f>
        <v>#N/A</v>
      </c>
      <c r="AG99" s="117" t="e">
        <f>Komponento_parinkimas</f>
        <v>#N/A</v>
      </c>
      <c r="AH99" s="117" t="e">
        <f>Komponento_parinkimas</f>
        <v>#N/A</v>
      </c>
      <c r="AI99" s="117" t="e">
        <f>Komponento_parinkimas</f>
        <v>#N/A</v>
      </c>
      <c r="AJ99" s="117" t="e">
        <f>Komponento_parinkimas</f>
        <v>#N/A</v>
      </c>
      <c r="AK99" s="117" t="e">
        <f>Komponento_parinkimas</f>
        <v>#N/A</v>
      </c>
      <c r="AL99" s="117" t="e">
        <f>Komponento_parinkimas</f>
        <v>#N/A</v>
      </c>
      <c r="AM99" s="117" t="e">
        <f>Komponento_parinkimas</f>
        <v>#N/A</v>
      </c>
      <c r="AN99" s="117" t="e">
        <f>Komponento_parinkimas</f>
        <v>#N/A</v>
      </c>
      <c r="AO99" s="117" t="e">
        <f>Komponento_parinkimas</f>
        <v>#N/A</v>
      </c>
      <c r="AP99" s="117" t="e">
        <f>Komponento_parinkimas</f>
        <v>#N/A</v>
      </c>
      <c r="AQ99" s="117" t="e">
        <f>Komponento_parinkimas</f>
        <v>#N/A</v>
      </c>
      <c r="AR99" s="1"/>
      <c r="AS99" s="1"/>
    </row>
    <row r="100" spans="1:45">
      <c r="A100" s="114" t="s">
        <v>498</v>
      </c>
      <c r="B100" s="120" t="s">
        <v>50</v>
      </c>
      <c r="C100" s="112"/>
      <c r="D100" s="112"/>
      <c r="E100" s="193"/>
      <c r="F100" s="194"/>
      <c r="G100" s="194"/>
      <c r="H100" s="194"/>
      <c r="I100" s="194"/>
      <c r="J100" s="194"/>
      <c r="K100" s="192"/>
      <c r="L100" s="119"/>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
      <c r="AS100" s="1"/>
    </row>
    <row r="101" spans="1:45">
      <c r="A101" s="114" t="s">
        <v>498</v>
      </c>
      <c r="B101" s="115" t="s">
        <v>51</v>
      </c>
      <c r="C101" s="23"/>
      <c r="D101" s="23" t="s">
        <v>70</v>
      </c>
      <c r="E101" s="185" t="s">
        <v>70</v>
      </c>
      <c r="F101" s="185">
        <v>0</v>
      </c>
      <c r="G101" s="185" t="s">
        <v>70</v>
      </c>
      <c r="H101" s="185">
        <v>0</v>
      </c>
      <c r="I101" s="185" t="s">
        <v>70</v>
      </c>
      <c r="J101" s="185">
        <v>0</v>
      </c>
      <c r="K101" s="185">
        <f>PRODUCT(IF(E101&lt;&gt;"'-",F101,1),IF(G101&lt;&gt;"-",H101,1),IF(I101&lt;&gt;"-",J101,1))</f>
        <v>0</v>
      </c>
      <c r="L101" s="23"/>
      <c r="M101" s="117" t="e">
        <f>Komponento_parinkimas</f>
        <v>#N/A</v>
      </c>
      <c r="N101" s="117" t="e">
        <f>Komponento_parinkimas</f>
        <v>#N/A</v>
      </c>
      <c r="O101" s="117" t="e">
        <f>Komponento_parinkimas</f>
        <v>#N/A</v>
      </c>
      <c r="P101" s="117" t="e">
        <f>Komponento_parinkimas</f>
        <v>#N/A</v>
      </c>
      <c r="Q101" s="117" t="e">
        <f>Komponento_parinkimas</f>
        <v>#N/A</v>
      </c>
      <c r="R101" s="117" t="e">
        <f>Komponento_parinkimas</f>
        <v>#N/A</v>
      </c>
      <c r="S101" s="117" t="e">
        <f>Komponento_parinkimas</f>
        <v>#N/A</v>
      </c>
      <c r="T101" s="117" t="e">
        <f>Komponento_parinkimas</f>
        <v>#N/A</v>
      </c>
      <c r="U101" s="117" t="e">
        <f>Komponento_parinkimas</f>
        <v>#N/A</v>
      </c>
      <c r="V101" s="117" t="e">
        <f>Komponento_parinkimas</f>
        <v>#N/A</v>
      </c>
      <c r="W101" s="117" t="e">
        <f>Komponento_parinkimas</f>
        <v>#N/A</v>
      </c>
      <c r="X101" s="117" t="e">
        <f>Komponento_parinkimas</f>
        <v>#N/A</v>
      </c>
      <c r="Y101" s="117" t="e">
        <f>Komponento_parinkimas</f>
        <v>#N/A</v>
      </c>
      <c r="Z101" s="117" t="e">
        <f>Komponento_parinkimas</f>
        <v>#N/A</v>
      </c>
      <c r="AA101" s="117" t="e">
        <f>Komponento_parinkimas</f>
        <v>#N/A</v>
      </c>
      <c r="AB101" s="117" t="e">
        <f>Komponento_parinkimas</f>
        <v>#N/A</v>
      </c>
      <c r="AC101" s="117" t="e">
        <f>Komponento_parinkimas</f>
        <v>#N/A</v>
      </c>
      <c r="AD101" s="117" t="e">
        <f>Komponento_parinkimas</f>
        <v>#N/A</v>
      </c>
      <c r="AE101" s="117" t="e">
        <f>Komponento_parinkimas</f>
        <v>#N/A</v>
      </c>
      <c r="AF101" s="117" t="e">
        <f>Komponento_parinkimas</f>
        <v>#N/A</v>
      </c>
      <c r="AG101" s="117" t="e">
        <f>Komponento_parinkimas</f>
        <v>#N/A</v>
      </c>
      <c r="AH101" s="117" t="e">
        <f>Komponento_parinkimas</f>
        <v>#N/A</v>
      </c>
      <c r="AI101" s="117" t="e">
        <f>Komponento_parinkimas</f>
        <v>#N/A</v>
      </c>
      <c r="AJ101" s="117" t="e">
        <f>Komponento_parinkimas</f>
        <v>#N/A</v>
      </c>
      <c r="AK101" s="117" t="e">
        <f>Komponento_parinkimas</f>
        <v>#N/A</v>
      </c>
      <c r="AL101" s="117" t="e">
        <f>Komponento_parinkimas</f>
        <v>#N/A</v>
      </c>
      <c r="AM101" s="117" t="e">
        <f>Komponento_parinkimas</f>
        <v>#N/A</v>
      </c>
      <c r="AN101" s="117" t="e">
        <f>Komponento_parinkimas</f>
        <v>#N/A</v>
      </c>
      <c r="AO101" s="117" t="e">
        <f>Komponento_parinkimas</f>
        <v>#N/A</v>
      </c>
      <c r="AP101" s="117" t="e">
        <f>Komponento_parinkimas</f>
        <v>#N/A</v>
      </c>
      <c r="AQ101" s="117" t="e">
        <f>Komponento_parinkimas</f>
        <v>#N/A</v>
      </c>
      <c r="AR101" s="1"/>
      <c r="AS101" s="1"/>
    </row>
    <row r="102" spans="1:45">
      <c r="A102" s="114" t="s">
        <v>498</v>
      </c>
      <c r="B102" s="115" t="s">
        <v>52</v>
      </c>
      <c r="C102" s="23"/>
      <c r="D102" s="23" t="s">
        <v>70</v>
      </c>
      <c r="E102" s="185" t="s">
        <v>70</v>
      </c>
      <c r="F102" s="185">
        <v>0</v>
      </c>
      <c r="G102" s="185" t="s">
        <v>70</v>
      </c>
      <c r="H102" s="185">
        <v>0</v>
      </c>
      <c r="I102" s="185" t="s">
        <v>70</v>
      </c>
      <c r="J102" s="185">
        <v>0</v>
      </c>
      <c r="K102" s="185">
        <f t="shared" ref="K102:K107" si="9">PRODUCT(IF(E102&lt;&gt;"'-",F102,1),IF(G102&lt;&gt;"-",H102,1),IF(I102&lt;&gt;"-",J102,1))</f>
        <v>0</v>
      </c>
      <c r="L102" s="23"/>
      <c r="M102" s="117" t="e">
        <f>Komponento_parinkimas</f>
        <v>#N/A</v>
      </c>
      <c r="N102" s="117" t="e">
        <f>Komponento_parinkimas</f>
        <v>#N/A</v>
      </c>
      <c r="O102" s="117" t="e">
        <f>Komponento_parinkimas</f>
        <v>#N/A</v>
      </c>
      <c r="P102" s="117" t="e">
        <f>Komponento_parinkimas</f>
        <v>#N/A</v>
      </c>
      <c r="Q102" s="117" t="e">
        <f>Komponento_parinkimas</f>
        <v>#N/A</v>
      </c>
      <c r="R102" s="117" t="e">
        <f>Komponento_parinkimas</f>
        <v>#N/A</v>
      </c>
      <c r="S102" s="117" t="e">
        <f>Komponento_parinkimas</f>
        <v>#N/A</v>
      </c>
      <c r="T102" s="117" t="e">
        <f>Komponento_parinkimas</f>
        <v>#N/A</v>
      </c>
      <c r="U102" s="117" t="e">
        <f>Komponento_parinkimas</f>
        <v>#N/A</v>
      </c>
      <c r="V102" s="117" t="e">
        <f>Komponento_parinkimas</f>
        <v>#N/A</v>
      </c>
      <c r="W102" s="117" t="e">
        <f>Komponento_parinkimas</f>
        <v>#N/A</v>
      </c>
      <c r="X102" s="117" t="e">
        <f>Komponento_parinkimas</f>
        <v>#N/A</v>
      </c>
      <c r="Y102" s="117" t="e">
        <f>Komponento_parinkimas</f>
        <v>#N/A</v>
      </c>
      <c r="Z102" s="117" t="e">
        <f>Komponento_parinkimas</f>
        <v>#N/A</v>
      </c>
      <c r="AA102" s="117" t="e">
        <f>Komponento_parinkimas</f>
        <v>#N/A</v>
      </c>
      <c r="AB102" s="117" t="e">
        <f>Komponento_parinkimas</f>
        <v>#N/A</v>
      </c>
      <c r="AC102" s="117" t="e">
        <f>Komponento_parinkimas</f>
        <v>#N/A</v>
      </c>
      <c r="AD102" s="117" t="e">
        <f>Komponento_parinkimas</f>
        <v>#N/A</v>
      </c>
      <c r="AE102" s="117" t="e">
        <f>Komponento_parinkimas</f>
        <v>#N/A</v>
      </c>
      <c r="AF102" s="117" t="e">
        <f>Komponento_parinkimas</f>
        <v>#N/A</v>
      </c>
      <c r="AG102" s="117" t="e">
        <f>Komponento_parinkimas</f>
        <v>#N/A</v>
      </c>
      <c r="AH102" s="117" t="e">
        <f>Komponento_parinkimas</f>
        <v>#N/A</v>
      </c>
      <c r="AI102" s="117" t="e">
        <f>Komponento_parinkimas</f>
        <v>#N/A</v>
      </c>
      <c r="AJ102" s="117" t="e">
        <f>Komponento_parinkimas</f>
        <v>#N/A</v>
      </c>
      <c r="AK102" s="117" t="e">
        <f>Komponento_parinkimas</f>
        <v>#N/A</v>
      </c>
      <c r="AL102" s="117" t="e">
        <f>Komponento_parinkimas</f>
        <v>#N/A</v>
      </c>
      <c r="AM102" s="117" t="e">
        <f>Komponento_parinkimas</f>
        <v>#N/A</v>
      </c>
      <c r="AN102" s="117" t="e">
        <f>Komponento_parinkimas</f>
        <v>#N/A</v>
      </c>
      <c r="AO102" s="117" t="e">
        <f>Komponento_parinkimas</f>
        <v>#N/A</v>
      </c>
      <c r="AP102" s="117" t="e">
        <f>Komponento_parinkimas</f>
        <v>#N/A</v>
      </c>
      <c r="AQ102" s="117" t="e">
        <f>Komponento_parinkimas</f>
        <v>#N/A</v>
      </c>
      <c r="AR102" s="1"/>
      <c r="AS102" s="1"/>
    </row>
    <row r="103" spans="1:45">
      <c r="A103" s="114" t="s">
        <v>498</v>
      </c>
      <c r="B103" s="115" t="s">
        <v>346</v>
      </c>
      <c r="C103" s="23"/>
      <c r="D103" s="23" t="s">
        <v>70</v>
      </c>
      <c r="E103" s="185" t="s">
        <v>70</v>
      </c>
      <c r="F103" s="185">
        <v>0</v>
      </c>
      <c r="G103" s="185" t="s">
        <v>70</v>
      </c>
      <c r="H103" s="185">
        <v>0</v>
      </c>
      <c r="I103" s="185" t="s">
        <v>70</v>
      </c>
      <c r="J103" s="185">
        <v>0</v>
      </c>
      <c r="K103" s="185">
        <f t="shared" si="9"/>
        <v>0</v>
      </c>
      <c r="L103" s="23"/>
      <c r="M103" s="117" t="e">
        <f>Komponento_parinkimas</f>
        <v>#N/A</v>
      </c>
      <c r="N103" s="117" t="e">
        <f>Komponento_parinkimas</f>
        <v>#N/A</v>
      </c>
      <c r="O103" s="117" t="e">
        <f>Komponento_parinkimas</f>
        <v>#N/A</v>
      </c>
      <c r="P103" s="117" t="e">
        <f>Komponento_parinkimas</f>
        <v>#N/A</v>
      </c>
      <c r="Q103" s="117" t="e">
        <f>Komponento_parinkimas</f>
        <v>#N/A</v>
      </c>
      <c r="R103" s="117" t="e">
        <f>Komponento_parinkimas</f>
        <v>#N/A</v>
      </c>
      <c r="S103" s="117" t="e">
        <f>Komponento_parinkimas</f>
        <v>#N/A</v>
      </c>
      <c r="T103" s="117" t="e">
        <f>Komponento_parinkimas</f>
        <v>#N/A</v>
      </c>
      <c r="U103" s="117" t="e">
        <f>Komponento_parinkimas</f>
        <v>#N/A</v>
      </c>
      <c r="V103" s="117" t="e">
        <f>Komponento_parinkimas</f>
        <v>#N/A</v>
      </c>
      <c r="W103" s="117" t="e">
        <f>Komponento_parinkimas</f>
        <v>#N/A</v>
      </c>
      <c r="X103" s="117" t="e">
        <f>Komponento_parinkimas</f>
        <v>#N/A</v>
      </c>
      <c r="Y103" s="117" t="e">
        <f>Komponento_parinkimas</f>
        <v>#N/A</v>
      </c>
      <c r="Z103" s="117" t="e">
        <f>Komponento_parinkimas</f>
        <v>#N/A</v>
      </c>
      <c r="AA103" s="117" t="e">
        <f>Komponento_parinkimas</f>
        <v>#N/A</v>
      </c>
      <c r="AB103" s="117" t="e">
        <f>Komponento_parinkimas</f>
        <v>#N/A</v>
      </c>
      <c r="AC103" s="117" t="e">
        <f>Komponento_parinkimas</f>
        <v>#N/A</v>
      </c>
      <c r="AD103" s="117" t="e">
        <f>Komponento_parinkimas</f>
        <v>#N/A</v>
      </c>
      <c r="AE103" s="117" t="e">
        <f>Komponento_parinkimas</f>
        <v>#N/A</v>
      </c>
      <c r="AF103" s="117" t="e">
        <f>Komponento_parinkimas</f>
        <v>#N/A</v>
      </c>
      <c r="AG103" s="117" t="e">
        <f>Komponento_parinkimas</f>
        <v>#N/A</v>
      </c>
      <c r="AH103" s="117" t="e">
        <f>Komponento_parinkimas</f>
        <v>#N/A</v>
      </c>
      <c r="AI103" s="117" t="e">
        <f>Komponento_parinkimas</f>
        <v>#N/A</v>
      </c>
      <c r="AJ103" s="117" t="e">
        <f>Komponento_parinkimas</f>
        <v>#N/A</v>
      </c>
      <c r="AK103" s="117" t="e">
        <f>Komponento_parinkimas</f>
        <v>#N/A</v>
      </c>
      <c r="AL103" s="117" t="e">
        <f>Komponento_parinkimas</f>
        <v>#N/A</v>
      </c>
      <c r="AM103" s="117" t="e">
        <f>Komponento_parinkimas</f>
        <v>#N/A</v>
      </c>
      <c r="AN103" s="117" t="e">
        <f>Komponento_parinkimas</f>
        <v>#N/A</v>
      </c>
      <c r="AO103" s="117" t="e">
        <f>Komponento_parinkimas</f>
        <v>#N/A</v>
      </c>
      <c r="AP103" s="117" t="e">
        <f>Komponento_parinkimas</f>
        <v>#N/A</v>
      </c>
      <c r="AQ103" s="117" t="e">
        <f>Komponento_parinkimas</f>
        <v>#N/A</v>
      </c>
      <c r="AR103" s="1"/>
      <c r="AS103" s="1"/>
    </row>
    <row r="104" spans="1:45">
      <c r="A104" s="114" t="s">
        <v>498</v>
      </c>
      <c r="B104" s="115" t="s">
        <v>347</v>
      </c>
      <c r="C104" s="23"/>
      <c r="D104" s="23" t="s">
        <v>70</v>
      </c>
      <c r="E104" s="185" t="s">
        <v>70</v>
      </c>
      <c r="F104" s="185">
        <v>0</v>
      </c>
      <c r="G104" s="185" t="s">
        <v>70</v>
      </c>
      <c r="H104" s="185">
        <v>0</v>
      </c>
      <c r="I104" s="185" t="s">
        <v>70</v>
      </c>
      <c r="J104" s="185">
        <v>0</v>
      </c>
      <c r="K104" s="185">
        <f t="shared" si="9"/>
        <v>0</v>
      </c>
      <c r="L104" s="23"/>
      <c r="M104" s="117" t="e">
        <f>Komponento_parinkimas</f>
        <v>#N/A</v>
      </c>
      <c r="N104" s="117" t="e">
        <f>Komponento_parinkimas</f>
        <v>#N/A</v>
      </c>
      <c r="O104" s="117" t="e">
        <f>Komponento_parinkimas</f>
        <v>#N/A</v>
      </c>
      <c r="P104" s="117" t="e">
        <f>Komponento_parinkimas</f>
        <v>#N/A</v>
      </c>
      <c r="Q104" s="117" t="e">
        <f>Komponento_parinkimas</f>
        <v>#N/A</v>
      </c>
      <c r="R104" s="117" t="e">
        <f>Komponento_parinkimas</f>
        <v>#N/A</v>
      </c>
      <c r="S104" s="117" t="e">
        <f>Komponento_parinkimas</f>
        <v>#N/A</v>
      </c>
      <c r="T104" s="117" t="e">
        <f>Komponento_parinkimas</f>
        <v>#N/A</v>
      </c>
      <c r="U104" s="117" t="e">
        <f>Komponento_parinkimas</f>
        <v>#N/A</v>
      </c>
      <c r="V104" s="117" t="e">
        <f>Komponento_parinkimas</f>
        <v>#N/A</v>
      </c>
      <c r="W104" s="117" t="e">
        <f>Komponento_parinkimas</f>
        <v>#N/A</v>
      </c>
      <c r="X104" s="117" t="e">
        <f>Komponento_parinkimas</f>
        <v>#N/A</v>
      </c>
      <c r="Y104" s="117" t="e">
        <f>Komponento_parinkimas</f>
        <v>#N/A</v>
      </c>
      <c r="Z104" s="117" t="e">
        <f>Komponento_parinkimas</f>
        <v>#N/A</v>
      </c>
      <c r="AA104" s="117" t="e">
        <f>Komponento_parinkimas</f>
        <v>#N/A</v>
      </c>
      <c r="AB104" s="117" t="e">
        <f>Komponento_parinkimas</f>
        <v>#N/A</v>
      </c>
      <c r="AC104" s="117" t="e">
        <f>Komponento_parinkimas</f>
        <v>#N/A</v>
      </c>
      <c r="AD104" s="117" t="e">
        <f>Komponento_parinkimas</f>
        <v>#N/A</v>
      </c>
      <c r="AE104" s="117" t="e">
        <f>Komponento_parinkimas</f>
        <v>#N/A</v>
      </c>
      <c r="AF104" s="117" t="e">
        <f>Komponento_parinkimas</f>
        <v>#N/A</v>
      </c>
      <c r="AG104" s="117" t="e">
        <f>Komponento_parinkimas</f>
        <v>#N/A</v>
      </c>
      <c r="AH104" s="117" t="e">
        <f>Komponento_parinkimas</f>
        <v>#N/A</v>
      </c>
      <c r="AI104" s="117" t="e">
        <f>Komponento_parinkimas</f>
        <v>#N/A</v>
      </c>
      <c r="AJ104" s="117" t="e">
        <f>Komponento_parinkimas</f>
        <v>#N/A</v>
      </c>
      <c r="AK104" s="117" t="e">
        <f>Komponento_parinkimas</f>
        <v>#N/A</v>
      </c>
      <c r="AL104" s="117" t="e">
        <f>Komponento_parinkimas</f>
        <v>#N/A</v>
      </c>
      <c r="AM104" s="117" t="e">
        <f>Komponento_parinkimas</f>
        <v>#N/A</v>
      </c>
      <c r="AN104" s="117" t="e">
        <f>Komponento_parinkimas</f>
        <v>#N/A</v>
      </c>
      <c r="AO104" s="117" t="e">
        <f>Komponento_parinkimas</f>
        <v>#N/A</v>
      </c>
      <c r="AP104" s="117" t="e">
        <f>Komponento_parinkimas</f>
        <v>#N/A</v>
      </c>
      <c r="AQ104" s="117" t="e">
        <f>Komponento_parinkimas</f>
        <v>#N/A</v>
      </c>
      <c r="AR104" s="1"/>
      <c r="AS104" s="1"/>
    </row>
    <row r="105" spans="1:45">
      <c r="A105" s="114" t="s">
        <v>498</v>
      </c>
      <c r="B105" s="115" t="s">
        <v>348</v>
      </c>
      <c r="C105" s="23"/>
      <c r="D105" s="23" t="s">
        <v>70</v>
      </c>
      <c r="E105" s="185" t="s">
        <v>70</v>
      </c>
      <c r="F105" s="185">
        <v>0</v>
      </c>
      <c r="G105" s="185" t="s">
        <v>70</v>
      </c>
      <c r="H105" s="185">
        <v>0</v>
      </c>
      <c r="I105" s="185" t="s">
        <v>70</v>
      </c>
      <c r="J105" s="185">
        <v>0</v>
      </c>
      <c r="K105" s="185">
        <f t="shared" si="9"/>
        <v>0</v>
      </c>
      <c r="L105" s="23"/>
      <c r="M105" s="117" t="e">
        <f>Komponento_parinkimas</f>
        <v>#N/A</v>
      </c>
      <c r="N105" s="117" t="e">
        <f>Komponento_parinkimas</f>
        <v>#N/A</v>
      </c>
      <c r="O105" s="117" t="e">
        <f>Komponento_parinkimas</f>
        <v>#N/A</v>
      </c>
      <c r="P105" s="117" t="e">
        <f>Komponento_parinkimas</f>
        <v>#N/A</v>
      </c>
      <c r="Q105" s="117" t="e">
        <f>Komponento_parinkimas</f>
        <v>#N/A</v>
      </c>
      <c r="R105" s="117" t="e">
        <f>Komponento_parinkimas</f>
        <v>#N/A</v>
      </c>
      <c r="S105" s="117" t="e">
        <f>Komponento_parinkimas</f>
        <v>#N/A</v>
      </c>
      <c r="T105" s="117" t="e">
        <f>Komponento_parinkimas</f>
        <v>#N/A</v>
      </c>
      <c r="U105" s="117" t="e">
        <f>Komponento_parinkimas</f>
        <v>#N/A</v>
      </c>
      <c r="V105" s="117" t="e">
        <f>Komponento_parinkimas</f>
        <v>#N/A</v>
      </c>
      <c r="W105" s="117" t="e">
        <f>Komponento_parinkimas</f>
        <v>#N/A</v>
      </c>
      <c r="X105" s="117" t="e">
        <f>Komponento_parinkimas</f>
        <v>#N/A</v>
      </c>
      <c r="Y105" s="117" t="e">
        <f>Komponento_parinkimas</f>
        <v>#N/A</v>
      </c>
      <c r="Z105" s="117" t="e">
        <f>Komponento_parinkimas</f>
        <v>#N/A</v>
      </c>
      <c r="AA105" s="117" t="e">
        <f>Komponento_parinkimas</f>
        <v>#N/A</v>
      </c>
      <c r="AB105" s="117" t="e">
        <f>Komponento_parinkimas</f>
        <v>#N/A</v>
      </c>
      <c r="AC105" s="117" t="e">
        <f>Komponento_parinkimas</f>
        <v>#N/A</v>
      </c>
      <c r="AD105" s="117" t="e">
        <f>Komponento_parinkimas</f>
        <v>#N/A</v>
      </c>
      <c r="AE105" s="117" t="e">
        <f>Komponento_parinkimas</f>
        <v>#N/A</v>
      </c>
      <c r="AF105" s="117" t="e">
        <f>Komponento_parinkimas</f>
        <v>#N/A</v>
      </c>
      <c r="AG105" s="117" t="e">
        <f>Komponento_parinkimas</f>
        <v>#N/A</v>
      </c>
      <c r="AH105" s="117" t="e">
        <f>Komponento_parinkimas</f>
        <v>#N/A</v>
      </c>
      <c r="AI105" s="117" t="e">
        <f>Komponento_parinkimas</f>
        <v>#N/A</v>
      </c>
      <c r="AJ105" s="117" t="e">
        <f>Komponento_parinkimas</f>
        <v>#N/A</v>
      </c>
      <c r="AK105" s="117" t="e">
        <f>Komponento_parinkimas</f>
        <v>#N/A</v>
      </c>
      <c r="AL105" s="117" t="e">
        <f>Komponento_parinkimas</f>
        <v>#N/A</v>
      </c>
      <c r="AM105" s="117" t="e">
        <f>Komponento_parinkimas</f>
        <v>#N/A</v>
      </c>
      <c r="AN105" s="117" t="e">
        <f>Komponento_parinkimas</f>
        <v>#N/A</v>
      </c>
      <c r="AO105" s="117" t="e">
        <f>Komponento_parinkimas</f>
        <v>#N/A</v>
      </c>
      <c r="AP105" s="117" t="e">
        <f>Komponento_parinkimas</f>
        <v>#N/A</v>
      </c>
      <c r="AQ105" s="117" t="e">
        <f>Komponento_parinkimas</f>
        <v>#N/A</v>
      </c>
      <c r="AR105" s="1"/>
      <c r="AS105" s="1"/>
    </row>
    <row r="106" spans="1:45">
      <c r="A106" s="114" t="s">
        <v>498</v>
      </c>
      <c r="B106" s="115" t="s">
        <v>349</v>
      </c>
      <c r="C106" s="23"/>
      <c r="D106" s="23" t="s">
        <v>70</v>
      </c>
      <c r="E106" s="185" t="s">
        <v>70</v>
      </c>
      <c r="F106" s="185">
        <v>0</v>
      </c>
      <c r="G106" s="185" t="s">
        <v>70</v>
      </c>
      <c r="H106" s="185">
        <v>0</v>
      </c>
      <c r="I106" s="185" t="s">
        <v>70</v>
      </c>
      <c r="J106" s="185">
        <v>0</v>
      </c>
      <c r="K106" s="185">
        <f t="shared" si="9"/>
        <v>0</v>
      </c>
      <c r="L106" s="23"/>
      <c r="M106" s="117" t="e">
        <f>Komponento_parinkimas</f>
        <v>#N/A</v>
      </c>
      <c r="N106" s="117" t="e">
        <f>Komponento_parinkimas</f>
        <v>#N/A</v>
      </c>
      <c r="O106" s="117" t="e">
        <f>Komponento_parinkimas</f>
        <v>#N/A</v>
      </c>
      <c r="P106" s="117" t="e">
        <f>Komponento_parinkimas</f>
        <v>#N/A</v>
      </c>
      <c r="Q106" s="117" t="e">
        <f>Komponento_parinkimas</f>
        <v>#N/A</v>
      </c>
      <c r="R106" s="117" t="e">
        <f>Komponento_parinkimas</f>
        <v>#N/A</v>
      </c>
      <c r="S106" s="117" t="e">
        <f>Komponento_parinkimas</f>
        <v>#N/A</v>
      </c>
      <c r="T106" s="117" t="e">
        <f>Komponento_parinkimas</f>
        <v>#N/A</v>
      </c>
      <c r="U106" s="117" t="e">
        <f>Komponento_parinkimas</f>
        <v>#N/A</v>
      </c>
      <c r="V106" s="117" t="e">
        <f>Komponento_parinkimas</f>
        <v>#N/A</v>
      </c>
      <c r="W106" s="117" t="e">
        <f>Komponento_parinkimas</f>
        <v>#N/A</v>
      </c>
      <c r="X106" s="117" t="e">
        <f>Komponento_parinkimas</f>
        <v>#N/A</v>
      </c>
      <c r="Y106" s="117" t="e">
        <f>Komponento_parinkimas</f>
        <v>#N/A</v>
      </c>
      <c r="Z106" s="117" t="e">
        <f>Komponento_parinkimas</f>
        <v>#N/A</v>
      </c>
      <c r="AA106" s="117" t="e">
        <f>Komponento_parinkimas</f>
        <v>#N/A</v>
      </c>
      <c r="AB106" s="117" t="e">
        <f>Komponento_parinkimas</f>
        <v>#N/A</v>
      </c>
      <c r="AC106" s="117" t="e">
        <f>Komponento_parinkimas</f>
        <v>#N/A</v>
      </c>
      <c r="AD106" s="117" t="e">
        <f>Komponento_parinkimas</f>
        <v>#N/A</v>
      </c>
      <c r="AE106" s="117" t="e">
        <f>Komponento_parinkimas</f>
        <v>#N/A</v>
      </c>
      <c r="AF106" s="117" t="e">
        <f>Komponento_parinkimas</f>
        <v>#N/A</v>
      </c>
      <c r="AG106" s="117" t="e">
        <f>Komponento_parinkimas</f>
        <v>#N/A</v>
      </c>
      <c r="AH106" s="117" t="e">
        <f>Komponento_parinkimas</f>
        <v>#N/A</v>
      </c>
      <c r="AI106" s="117" t="e">
        <f>Komponento_parinkimas</f>
        <v>#N/A</v>
      </c>
      <c r="AJ106" s="117" t="e">
        <f>Komponento_parinkimas</f>
        <v>#N/A</v>
      </c>
      <c r="AK106" s="117" t="e">
        <f>Komponento_parinkimas</f>
        <v>#N/A</v>
      </c>
      <c r="AL106" s="117" t="e">
        <f>Komponento_parinkimas</f>
        <v>#N/A</v>
      </c>
      <c r="AM106" s="117" t="e">
        <f>Komponento_parinkimas</f>
        <v>#N/A</v>
      </c>
      <c r="AN106" s="117" t="e">
        <f>Komponento_parinkimas</f>
        <v>#N/A</v>
      </c>
      <c r="AO106" s="117" t="e">
        <f>Komponento_parinkimas</f>
        <v>#N/A</v>
      </c>
      <c r="AP106" s="117" t="e">
        <f>Komponento_parinkimas</f>
        <v>#N/A</v>
      </c>
      <c r="AQ106" s="117" t="e">
        <f>Komponento_parinkimas</f>
        <v>#N/A</v>
      </c>
      <c r="AR106" s="1"/>
      <c r="AS106" s="1"/>
    </row>
    <row r="107" spans="1:45">
      <c r="A107" s="114" t="s">
        <v>498</v>
      </c>
      <c r="B107" s="115" t="s">
        <v>350</v>
      </c>
      <c r="C107" s="23"/>
      <c r="D107" s="23" t="s">
        <v>70</v>
      </c>
      <c r="E107" s="185" t="s">
        <v>70</v>
      </c>
      <c r="F107" s="185">
        <v>0</v>
      </c>
      <c r="G107" s="185" t="s">
        <v>70</v>
      </c>
      <c r="H107" s="185">
        <v>0</v>
      </c>
      <c r="I107" s="185" t="s">
        <v>70</v>
      </c>
      <c r="J107" s="185">
        <v>0</v>
      </c>
      <c r="K107" s="185">
        <f t="shared" si="9"/>
        <v>0</v>
      </c>
      <c r="L107" s="23"/>
      <c r="M107" s="117" t="e">
        <f>Komponento_parinkimas</f>
        <v>#N/A</v>
      </c>
      <c r="N107" s="117" t="e">
        <f>Komponento_parinkimas</f>
        <v>#N/A</v>
      </c>
      <c r="O107" s="117" t="e">
        <f>Komponento_parinkimas</f>
        <v>#N/A</v>
      </c>
      <c r="P107" s="117" t="e">
        <f>Komponento_parinkimas</f>
        <v>#N/A</v>
      </c>
      <c r="Q107" s="117" t="e">
        <f>Komponento_parinkimas</f>
        <v>#N/A</v>
      </c>
      <c r="R107" s="117" t="e">
        <f>Komponento_parinkimas</f>
        <v>#N/A</v>
      </c>
      <c r="S107" s="117" t="e">
        <f>Komponento_parinkimas</f>
        <v>#N/A</v>
      </c>
      <c r="T107" s="117" t="e">
        <f>Komponento_parinkimas</f>
        <v>#N/A</v>
      </c>
      <c r="U107" s="117" t="e">
        <f>Komponento_parinkimas</f>
        <v>#N/A</v>
      </c>
      <c r="V107" s="117" t="e">
        <f>Komponento_parinkimas</f>
        <v>#N/A</v>
      </c>
      <c r="W107" s="117" t="e">
        <f>Komponento_parinkimas</f>
        <v>#N/A</v>
      </c>
      <c r="X107" s="117" t="e">
        <f>Komponento_parinkimas</f>
        <v>#N/A</v>
      </c>
      <c r="Y107" s="117" t="e">
        <f>Komponento_parinkimas</f>
        <v>#N/A</v>
      </c>
      <c r="Z107" s="117" t="e">
        <f>Komponento_parinkimas</f>
        <v>#N/A</v>
      </c>
      <c r="AA107" s="117" t="e">
        <f>Komponento_parinkimas</f>
        <v>#N/A</v>
      </c>
      <c r="AB107" s="117" t="e">
        <f>Komponento_parinkimas</f>
        <v>#N/A</v>
      </c>
      <c r="AC107" s="117" t="e">
        <f>Komponento_parinkimas</f>
        <v>#N/A</v>
      </c>
      <c r="AD107" s="117" t="e">
        <f>Komponento_parinkimas</f>
        <v>#N/A</v>
      </c>
      <c r="AE107" s="117" t="e">
        <f>Komponento_parinkimas</f>
        <v>#N/A</v>
      </c>
      <c r="AF107" s="117" t="e">
        <f>Komponento_parinkimas</f>
        <v>#N/A</v>
      </c>
      <c r="AG107" s="117" t="e">
        <f>Komponento_parinkimas</f>
        <v>#N/A</v>
      </c>
      <c r="AH107" s="117" t="e">
        <f>Komponento_parinkimas</f>
        <v>#N/A</v>
      </c>
      <c r="AI107" s="117" t="e">
        <f>Komponento_parinkimas</f>
        <v>#N/A</v>
      </c>
      <c r="AJ107" s="117" t="e">
        <f>Komponento_parinkimas</f>
        <v>#N/A</v>
      </c>
      <c r="AK107" s="117" t="e">
        <f>Komponento_parinkimas</f>
        <v>#N/A</v>
      </c>
      <c r="AL107" s="117" t="e">
        <f>Komponento_parinkimas</f>
        <v>#N/A</v>
      </c>
      <c r="AM107" s="117" t="e">
        <f>Komponento_parinkimas</f>
        <v>#N/A</v>
      </c>
      <c r="AN107" s="117" t="e">
        <f>Komponento_parinkimas</f>
        <v>#N/A</v>
      </c>
      <c r="AO107" s="117" t="e">
        <f>Komponento_parinkimas</f>
        <v>#N/A</v>
      </c>
      <c r="AP107" s="117" t="e">
        <f>Komponento_parinkimas</f>
        <v>#N/A</v>
      </c>
      <c r="AQ107" s="117" t="e">
        <f>Komponento_parinkimas</f>
        <v>#N/A</v>
      </c>
      <c r="AR107" s="1"/>
      <c r="AS107" s="1"/>
    </row>
    <row r="108" spans="1:45">
      <c r="A108" s="114" t="s">
        <v>498</v>
      </c>
      <c r="B108" s="120" t="s">
        <v>53</v>
      </c>
      <c r="C108" s="112"/>
      <c r="D108" s="112"/>
      <c r="E108" s="193"/>
      <c r="F108" s="194"/>
      <c r="G108" s="194"/>
      <c r="H108" s="194"/>
      <c r="I108" s="194"/>
      <c r="J108" s="194"/>
      <c r="K108" s="192"/>
      <c r="L108" s="119"/>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
      <c r="AS108" s="1"/>
    </row>
    <row r="109" spans="1:45">
      <c r="A109" s="114" t="s">
        <v>498</v>
      </c>
      <c r="B109" s="115" t="s">
        <v>351</v>
      </c>
      <c r="C109" s="23"/>
      <c r="D109" s="23" t="s">
        <v>70</v>
      </c>
      <c r="E109" s="185" t="s">
        <v>70</v>
      </c>
      <c r="F109" s="185">
        <v>0</v>
      </c>
      <c r="G109" s="185" t="s">
        <v>70</v>
      </c>
      <c r="H109" s="185">
        <v>0</v>
      </c>
      <c r="I109" s="185" t="s">
        <v>70</v>
      </c>
      <c r="J109" s="185">
        <v>0</v>
      </c>
      <c r="K109" s="185">
        <f>PRODUCT(IF(E109&lt;&gt;"'-",F109,1),IF(G109&lt;&gt;"-",H109,1),IF(I109&lt;&gt;"-",J109,1))</f>
        <v>0</v>
      </c>
      <c r="L109" s="23"/>
      <c r="M109" s="117" t="e">
        <f>Komponento_parinkimas</f>
        <v>#N/A</v>
      </c>
      <c r="N109" s="117" t="e">
        <f>Komponento_parinkimas</f>
        <v>#N/A</v>
      </c>
      <c r="O109" s="117" t="e">
        <f>Komponento_parinkimas</f>
        <v>#N/A</v>
      </c>
      <c r="P109" s="117" t="e">
        <f>Komponento_parinkimas</f>
        <v>#N/A</v>
      </c>
      <c r="Q109" s="117" t="e">
        <f>Komponento_parinkimas</f>
        <v>#N/A</v>
      </c>
      <c r="R109" s="117" t="e">
        <f>Komponento_parinkimas</f>
        <v>#N/A</v>
      </c>
      <c r="S109" s="117" t="e">
        <f>Komponento_parinkimas</f>
        <v>#N/A</v>
      </c>
      <c r="T109" s="117" t="e">
        <f>Komponento_parinkimas</f>
        <v>#N/A</v>
      </c>
      <c r="U109" s="117" t="e">
        <f>Komponento_parinkimas</f>
        <v>#N/A</v>
      </c>
      <c r="V109" s="117" t="e">
        <f>Komponento_parinkimas</f>
        <v>#N/A</v>
      </c>
      <c r="W109" s="117" t="e">
        <f>Komponento_parinkimas</f>
        <v>#N/A</v>
      </c>
      <c r="X109" s="117" t="e">
        <f>Komponento_parinkimas</f>
        <v>#N/A</v>
      </c>
      <c r="Y109" s="117" t="e">
        <f>Komponento_parinkimas</f>
        <v>#N/A</v>
      </c>
      <c r="Z109" s="117" t="e">
        <f>Komponento_parinkimas</f>
        <v>#N/A</v>
      </c>
      <c r="AA109" s="117" t="e">
        <f>Komponento_parinkimas</f>
        <v>#N/A</v>
      </c>
      <c r="AB109" s="117" t="e">
        <f>Komponento_parinkimas</f>
        <v>#N/A</v>
      </c>
      <c r="AC109" s="117" t="e">
        <f>Komponento_parinkimas</f>
        <v>#N/A</v>
      </c>
      <c r="AD109" s="117" t="e">
        <f>Komponento_parinkimas</f>
        <v>#N/A</v>
      </c>
      <c r="AE109" s="117" t="e">
        <f>Komponento_parinkimas</f>
        <v>#N/A</v>
      </c>
      <c r="AF109" s="117" t="e">
        <f>Komponento_parinkimas</f>
        <v>#N/A</v>
      </c>
      <c r="AG109" s="117" t="e">
        <f>Komponento_parinkimas</f>
        <v>#N/A</v>
      </c>
      <c r="AH109" s="117" t="e">
        <f>Komponento_parinkimas</f>
        <v>#N/A</v>
      </c>
      <c r="AI109" s="117" t="e">
        <f>Komponento_parinkimas</f>
        <v>#N/A</v>
      </c>
      <c r="AJ109" s="117" t="e">
        <f>Komponento_parinkimas</f>
        <v>#N/A</v>
      </c>
      <c r="AK109" s="117" t="e">
        <f>Komponento_parinkimas</f>
        <v>#N/A</v>
      </c>
      <c r="AL109" s="117" t="e">
        <f>Komponento_parinkimas</f>
        <v>#N/A</v>
      </c>
      <c r="AM109" s="117" t="e">
        <f>Komponento_parinkimas</f>
        <v>#N/A</v>
      </c>
      <c r="AN109" s="117" t="e">
        <f>Komponento_parinkimas</f>
        <v>#N/A</v>
      </c>
      <c r="AO109" s="117" t="e">
        <f>Komponento_parinkimas</f>
        <v>#N/A</v>
      </c>
      <c r="AP109" s="117" t="e">
        <f>Komponento_parinkimas</f>
        <v>#N/A</v>
      </c>
      <c r="AQ109" s="117" t="e">
        <f>Komponento_parinkimas</f>
        <v>#N/A</v>
      </c>
      <c r="AR109" s="1"/>
      <c r="AS109" s="1"/>
    </row>
    <row r="110" spans="1:45">
      <c r="A110" s="114" t="s">
        <v>498</v>
      </c>
      <c r="B110" s="115" t="s">
        <v>352</v>
      </c>
      <c r="C110" s="23"/>
      <c r="D110" s="23" t="s">
        <v>70</v>
      </c>
      <c r="E110" s="185" t="s">
        <v>70</v>
      </c>
      <c r="F110" s="185">
        <v>0</v>
      </c>
      <c r="G110" s="185" t="s">
        <v>70</v>
      </c>
      <c r="H110" s="185">
        <v>0</v>
      </c>
      <c r="I110" s="185" t="s">
        <v>70</v>
      </c>
      <c r="J110" s="185">
        <v>0</v>
      </c>
      <c r="K110" s="185">
        <f>PRODUCT(IF(E110&lt;&gt;"'-",F110,1),IF(G110&lt;&gt;"-",H110,1),IF(I110&lt;&gt;"-",J110,1))</f>
        <v>0</v>
      </c>
      <c r="L110" s="23"/>
      <c r="M110" s="117" t="e">
        <f>Komponento_parinkimas</f>
        <v>#N/A</v>
      </c>
      <c r="N110" s="117" t="e">
        <f>Komponento_parinkimas</f>
        <v>#N/A</v>
      </c>
      <c r="O110" s="117" t="e">
        <f>Komponento_parinkimas</f>
        <v>#N/A</v>
      </c>
      <c r="P110" s="117" t="e">
        <f>Komponento_parinkimas</f>
        <v>#N/A</v>
      </c>
      <c r="Q110" s="117" t="e">
        <f>Komponento_parinkimas</f>
        <v>#N/A</v>
      </c>
      <c r="R110" s="117" t="e">
        <f>Komponento_parinkimas</f>
        <v>#N/A</v>
      </c>
      <c r="S110" s="117" t="e">
        <f>Komponento_parinkimas</f>
        <v>#N/A</v>
      </c>
      <c r="T110" s="117" t="e">
        <f>Komponento_parinkimas</f>
        <v>#N/A</v>
      </c>
      <c r="U110" s="117" t="e">
        <f>Komponento_parinkimas</f>
        <v>#N/A</v>
      </c>
      <c r="V110" s="117" t="e">
        <f>Komponento_parinkimas</f>
        <v>#N/A</v>
      </c>
      <c r="W110" s="117" t="e">
        <f>Komponento_parinkimas</f>
        <v>#N/A</v>
      </c>
      <c r="X110" s="117" t="e">
        <f>Komponento_parinkimas</f>
        <v>#N/A</v>
      </c>
      <c r="Y110" s="117" t="e">
        <f>Komponento_parinkimas</f>
        <v>#N/A</v>
      </c>
      <c r="Z110" s="117" t="e">
        <f>Komponento_parinkimas</f>
        <v>#N/A</v>
      </c>
      <c r="AA110" s="117" t="e">
        <f>Komponento_parinkimas</f>
        <v>#N/A</v>
      </c>
      <c r="AB110" s="117" t="e">
        <f>Komponento_parinkimas</f>
        <v>#N/A</v>
      </c>
      <c r="AC110" s="117" t="e">
        <f>Komponento_parinkimas</f>
        <v>#N/A</v>
      </c>
      <c r="AD110" s="117" t="e">
        <f>Komponento_parinkimas</f>
        <v>#N/A</v>
      </c>
      <c r="AE110" s="117" t="e">
        <f>Komponento_parinkimas</f>
        <v>#N/A</v>
      </c>
      <c r="AF110" s="117" t="e">
        <f>Komponento_parinkimas</f>
        <v>#N/A</v>
      </c>
      <c r="AG110" s="117" t="e">
        <f>Komponento_parinkimas</f>
        <v>#N/A</v>
      </c>
      <c r="AH110" s="117" t="e">
        <f>Komponento_parinkimas</f>
        <v>#N/A</v>
      </c>
      <c r="AI110" s="117" t="e">
        <f>Komponento_parinkimas</f>
        <v>#N/A</v>
      </c>
      <c r="AJ110" s="117" t="e">
        <f>Komponento_parinkimas</f>
        <v>#N/A</v>
      </c>
      <c r="AK110" s="117" t="e">
        <f>Komponento_parinkimas</f>
        <v>#N/A</v>
      </c>
      <c r="AL110" s="117" t="e">
        <f>Komponento_parinkimas</f>
        <v>#N/A</v>
      </c>
      <c r="AM110" s="117" t="e">
        <f>Komponento_parinkimas</f>
        <v>#N/A</v>
      </c>
      <c r="AN110" s="117" t="e">
        <f>Komponento_parinkimas</f>
        <v>#N/A</v>
      </c>
      <c r="AO110" s="117" t="e">
        <f>Komponento_parinkimas</f>
        <v>#N/A</v>
      </c>
      <c r="AP110" s="117" t="e">
        <f>Komponento_parinkimas</f>
        <v>#N/A</v>
      </c>
      <c r="AQ110" s="117" t="e">
        <f>Komponento_parinkimas</f>
        <v>#N/A</v>
      </c>
      <c r="AR110" s="1"/>
      <c r="AS110" s="1"/>
    </row>
    <row r="111" spans="1:45">
      <c r="A111" s="114" t="s">
        <v>498</v>
      </c>
      <c r="B111" s="115" t="s">
        <v>353</v>
      </c>
      <c r="C111" s="23"/>
      <c r="D111" s="23" t="s">
        <v>70</v>
      </c>
      <c r="E111" s="185" t="s">
        <v>70</v>
      </c>
      <c r="F111" s="185">
        <v>0</v>
      </c>
      <c r="G111" s="185" t="s">
        <v>70</v>
      </c>
      <c r="H111" s="185">
        <v>0</v>
      </c>
      <c r="I111" s="185" t="s">
        <v>70</v>
      </c>
      <c r="J111" s="185">
        <v>0</v>
      </c>
      <c r="K111" s="185">
        <f>PRODUCT(IF(E111&lt;&gt;"'-",F111,1),IF(G111&lt;&gt;"-",H111,1),IF(I111&lt;&gt;"-",J111,1))</f>
        <v>0</v>
      </c>
      <c r="L111" s="23"/>
      <c r="M111" s="117" t="e">
        <f>Komponento_parinkimas</f>
        <v>#N/A</v>
      </c>
      <c r="N111" s="117" t="e">
        <f>Komponento_parinkimas</f>
        <v>#N/A</v>
      </c>
      <c r="O111" s="117" t="e">
        <f>Komponento_parinkimas</f>
        <v>#N/A</v>
      </c>
      <c r="P111" s="117" t="e">
        <f>Komponento_parinkimas</f>
        <v>#N/A</v>
      </c>
      <c r="Q111" s="117" t="e">
        <f>Komponento_parinkimas</f>
        <v>#N/A</v>
      </c>
      <c r="R111" s="117" t="e">
        <f>Komponento_parinkimas</f>
        <v>#N/A</v>
      </c>
      <c r="S111" s="117" t="e">
        <f>Komponento_parinkimas</f>
        <v>#N/A</v>
      </c>
      <c r="T111" s="117" t="e">
        <f>Komponento_parinkimas</f>
        <v>#N/A</v>
      </c>
      <c r="U111" s="117" t="e">
        <f>Komponento_parinkimas</f>
        <v>#N/A</v>
      </c>
      <c r="V111" s="117" t="e">
        <f>Komponento_parinkimas</f>
        <v>#N/A</v>
      </c>
      <c r="W111" s="117" t="e">
        <f>Komponento_parinkimas</f>
        <v>#N/A</v>
      </c>
      <c r="X111" s="117" t="e">
        <f>Komponento_parinkimas</f>
        <v>#N/A</v>
      </c>
      <c r="Y111" s="117" t="e">
        <f>Komponento_parinkimas</f>
        <v>#N/A</v>
      </c>
      <c r="Z111" s="117" t="e">
        <f>Komponento_parinkimas</f>
        <v>#N/A</v>
      </c>
      <c r="AA111" s="117" t="e">
        <f>Komponento_parinkimas</f>
        <v>#N/A</v>
      </c>
      <c r="AB111" s="117" t="e">
        <f>Komponento_parinkimas</f>
        <v>#N/A</v>
      </c>
      <c r="AC111" s="117" t="e">
        <f>Komponento_parinkimas</f>
        <v>#N/A</v>
      </c>
      <c r="AD111" s="117" t="e">
        <f>Komponento_parinkimas</f>
        <v>#N/A</v>
      </c>
      <c r="AE111" s="117" t="e">
        <f>Komponento_parinkimas</f>
        <v>#N/A</v>
      </c>
      <c r="AF111" s="117" t="e">
        <f>Komponento_parinkimas</f>
        <v>#N/A</v>
      </c>
      <c r="AG111" s="117" t="e">
        <f>Komponento_parinkimas</f>
        <v>#N/A</v>
      </c>
      <c r="AH111" s="117" t="e">
        <f>Komponento_parinkimas</f>
        <v>#N/A</v>
      </c>
      <c r="AI111" s="117" t="e">
        <f>Komponento_parinkimas</f>
        <v>#N/A</v>
      </c>
      <c r="AJ111" s="117" t="e">
        <f>Komponento_parinkimas</f>
        <v>#N/A</v>
      </c>
      <c r="AK111" s="117" t="e">
        <f>Komponento_parinkimas</f>
        <v>#N/A</v>
      </c>
      <c r="AL111" s="117" t="e">
        <f>Komponento_parinkimas</f>
        <v>#N/A</v>
      </c>
      <c r="AM111" s="117" t="e">
        <f>Komponento_parinkimas</f>
        <v>#N/A</v>
      </c>
      <c r="AN111" s="117" t="e">
        <f>Komponento_parinkimas</f>
        <v>#N/A</v>
      </c>
      <c r="AO111" s="117" t="e">
        <f>Komponento_parinkimas</f>
        <v>#N/A</v>
      </c>
      <c r="AP111" s="117" t="e">
        <f>Komponento_parinkimas</f>
        <v>#N/A</v>
      </c>
      <c r="AQ111" s="117" t="e">
        <f>Komponento_parinkimas</f>
        <v>#N/A</v>
      </c>
      <c r="AR111" s="1"/>
      <c r="AS111" s="1"/>
    </row>
    <row r="112" spans="1:45">
      <c r="A112" s="114" t="s">
        <v>499</v>
      </c>
      <c r="B112" s="120" t="s">
        <v>50</v>
      </c>
      <c r="C112" s="112"/>
      <c r="D112" s="112"/>
      <c r="E112" s="193"/>
      <c r="F112" s="194"/>
      <c r="G112" s="194"/>
      <c r="H112" s="194"/>
      <c r="I112" s="194"/>
      <c r="J112" s="194"/>
      <c r="K112" s="195"/>
      <c r="L112" s="119"/>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
      <c r="AS112" s="1"/>
    </row>
    <row r="113" spans="1:45">
      <c r="A113" s="114" t="s">
        <v>499</v>
      </c>
      <c r="B113" s="115" t="s">
        <v>51</v>
      </c>
      <c r="C113" s="23"/>
      <c r="D113" s="23" t="s">
        <v>70</v>
      </c>
      <c r="E113" s="185" t="s">
        <v>70</v>
      </c>
      <c r="F113" s="185">
        <v>0</v>
      </c>
      <c r="G113" s="185" t="s">
        <v>70</v>
      </c>
      <c r="H113" s="185">
        <v>0</v>
      </c>
      <c r="I113" s="185" t="s">
        <v>70</v>
      </c>
      <c r="J113" s="185">
        <v>0</v>
      </c>
      <c r="K113" s="185">
        <f t="shared" ref="K113:K119" si="10">PRODUCT(IF(E113&lt;&gt;"'-",F113,1),IF(G113&lt;&gt;"-",H113,1),IF(I113&lt;&gt;"-",J113,1))</f>
        <v>0</v>
      </c>
      <c r="L113" s="23"/>
      <c r="M113" s="117" t="e">
        <f>Komponento_parinkimas</f>
        <v>#N/A</v>
      </c>
      <c r="N113" s="117" t="e">
        <f>Komponento_parinkimas</f>
        <v>#N/A</v>
      </c>
      <c r="O113" s="117" t="e">
        <f>Komponento_parinkimas</f>
        <v>#N/A</v>
      </c>
      <c r="P113" s="117" t="e">
        <f>Komponento_parinkimas</f>
        <v>#N/A</v>
      </c>
      <c r="Q113" s="117" t="e">
        <f>Komponento_parinkimas</f>
        <v>#N/A</v>
      </c>
      <c r="R113" s="117" t="e">
        <f>Komponento_parinkimas</f>
        <v>#N/A</v>
      </c>
      <c r="S113" s="117" t="e">
        <f>Komponento_parinkimas</f>
        <v>#N/A</v>
      </c>
      <c r="T113" s="117" t="e">
        <f>Komponento_parinkimas</f>
        <v>#N/A</v>
      </c>
      <c r="U113" s="117" t="e">
        <f>Komponento_parinkimas</f>
        <v>#N/A</v>
      </c>
      <c r="V113" s="117" t="e">
        <f>Komponento_parinkimas</f>
        <v>#N/A</v>
      </c>
      <c r="W113" s="117" t="e">
        <f>Komponento_parinkimas</f>
        <v>#N/A</v>
      </c>
      <c r="X113" s="117" t="e">
        <f>Komponento_parinkimas</f>
        <v>#N/A</v>
      </c>
      <c r="Y113" s="117" t="e">
        <f>Komponento_parinkimas</f>
        <v>#N/A</v>
      </c>
      <c r="Z113" s="117" t="e">
        <f>Komponento_parinkimas</f>
        <v>#N/A</v>
      </c>
      <c r="AA113" s="117" t="e">
        <f>Komponento_parinkimas</f>
        <v>#N/A</v>
      </c>
      <c r="AB113" s="117" t="e">
        <f>Komponento_parinkimas</f>
        <v>#N/A</v>
      </c>
      <c r="AC113" s="117" t="e">
        <f>Komponento_parinkimas</f>
        <v>#N/A</v>
      </c>
      <c r="AD113" s="117" t="e">
        <f>Komponento_parinkimas</f>
        <v>#N/A</v>
      </c>
      <c r="AE113" s="117" t="e">
        <f>Komponento_parinkimas</f>
        <v>#N/A</v>
      </c>
      <c r="AF113" s="117" t="e">
        <f>Komponento_parinkimas</f>
        <v>#N/A</v>
      </c>
      <c r="AG113" s="117" t="e">
        <f>Komponento_parinkimas</f>
        <v>#N/A</v>
      </c>
      <c r="AH113" s="117" t="e">
        <f>Komponento_parinkimas</f>
        <v>#N/A</v>
      </c>
      <c r="AI113" s="117" t="e">
        <f>Komponento_parinkimas</f>
        <v>#N/A</v>
      </c>
      <c r="AJ113" s="117" t="e">
        <f>Komponento_parinkimas</f>
        <v>#N/A</v>
      </c>
      <c r="AK113" s="117" t="e">
        <f>Komponento_parinkimas</f>
        <v>#N/A</v>
      </c>
      <c r="AL113" s="117" t="e">
        <f>Komponento_parinkimas</f>
        <v>#N/A</v>
      </c>
      <c r="AM113" s="117" t="e">
        <f>Komponento_parinkimas</f>
        <v>#N/A</v>
      </c>
      <c r="AN113" s="117" t="e">
        <f>Komponento_parinkimas</f>
        <v>#N/A</v>
      </c>
      <c r="AO113" s="117" t="e">
        <f>Komponento_parinkimas</f>
        <v>#N/A</v>
      </c>
      <c r="AP113" s="117" t="e">
        <f>Komponento_parinkimas</f>
        <v>#N/A</v>
      </c>
      <c r="AQ113" s="117" t="e">
        <f>Komponento_parinkimas</f>
        <v>#N/A</v>
      </c>
      <c r="AR113" s="1"/>
      <c r="AS113" s="1"/>
    </row>
    <row r="114" spans="1:45">
      <c r="A114" s="114" t="s">
        <v>499</v>
      </c>
      <c r="B114" s="115" t="s">
        <v>52</v>
      </c>
      <c r="C114" s="23"/>
      <c r="D114" s="23" t="s">
        <v>70</v>
      </c>
      <c r="E114" s="185" t="s">
        <v>70</v>
      </c>
      <c r="F114" s="185">
        <v>0</v>
      </c>
      <c r="G114" s="185" t="s">
        <v>70</v>
      </c>
      <c r="H114" s="185">
        <v>0</v>
      </c>
      <c r="I114" s="185" t="s">
        <v>70</v>
      </c>
      <c r="J114" s="185">
        <v>0</v>
      </c>
      <c r="K114" s="185">
        <f t="shared" si="10"/>
        <v>0</v>
      </c>
      <c r="L114" s="23"/>
      <c r="M114" s="117" t="e">
        <f>Komponento_parinkimas</f>
        <v>#N/A</v>
      </c>
      <c r="N114" s="117" t="e">
        <f>Komponento_parinkimas</f>
        <v>#N/A</v>
      </c>
      <c r="O114" s="117" t="e">
        <f>Komponento_parinkimas</f>
        <v>#N/A</v>
      </c>
      <c r="P114" s="117" t="e">
        <f>Komponento_parinkimas</f>
        <v>#N/A</v>
      </c>
      <c r="Q114" s="117" t="e">
        <f>Komponento_parinkimas</f>
        <v>#N/A</v>
      </c>
      <c r="R114" s="117" t="e">
        <f>Komponento_parinkimas</f>
        <v>#N/A</v>
      </c>
      <c r="S114" s="117" t="e">
        <f>Komponento_parinkimas</f>
        <v>#N/A</v>
      </c>
      <c r="T114" s="117" t="e">
        <f>Komponento_parinkimas</f>
        <v>#N/A</v>
      </c>
      <c r="U114" s="117" t="e">
        <f>Komponento_parinkimas</f>
        <v>#N/A</v>
      </c>
      <c r="V114" s="117" t="e">
        <f>Komponento_parinkimas</f>
        <v>#N/A</v>
      </c>
      <c r="W114" s="117" t="e">
        <f>Komponento_parinkimas</f>
        <v>#N/A</v>
      </c>
      <c r="X114" s="117" t="e">
        <f>Komponento_parinkimas</f>
        <v>#N/A</v>
      </c>
      <c r="Y114" s="117" t="e">
        <f>Komponento_parinkimas</f>
        <v>#N/A</v>
      </c>
      <c r="Z114" s="117" t="e">
        <f>Komponento_parinkimas</f>
        <v>#N/A</v>
      </c>
      <c r="AA114" s="117" t="e">
        <f>Komponento_parinkimas</f>
        <v>#N/A</v>
      </c>
      <c r="AB114" s="117" t="e">
        <f>Komponento_parinkimas</f>
        <v>#N/A</v>
      </c>
      <c r="AC114" s="117" t="e">
        <f>Komponento_parinkimas</f>
        <v>#N/A</v>
      </c>
      <c r="AD114" s="117" t="e">
        <f>Komponento_parinkimas</f>
        <v>#N/A</v>
      </c>
      <c r="AE114" s="117" t="e">
        <f>Komponento_parinkimas</f>
        <v>#N/A</v>
      </c>
      <c r="AF114" s="117" t="e">
        <f>Komponento_parinkimas</f>
        <v>#N/A</v>
      </c>
      <c r="AG114" s="117" t="e">
        <f>Komponento_parinkimas</f>
        <v>#N/A</v>
      </c>
      <c r="AH114" s="117" t="e">
        <f>Komponento_parinkimas</f>
        <v>#N/A</v>
      </c>
      <c r="AI114" s="117" t="e">
        <f>Komponento_parinkimas</f>
        <v>#N/A</v>
      </c>
      <c r="AJ114" s="117" t="e">
        <f>Komponento_parinkimas</f>
        <v>#N/A</v>
      </c>
      <c r="AK114" s="117" t="e">
        <f>Komponento_parinkimas</f>
        <v>#N/A</v>
      </c>
      <c r="AL114" s="117" t="e">
        <f>Komponento_parinkimas</f>
        <v>#N/A</v>
      </c>
      <c r="AM114" s="117" t="e">
        <f>Komponento_parinkimas</f>
        <v>#N/A</v>
      </c>
      <c r="AN114" s="117" t="e">
        <f>Komponento_parinkimas</f>
        <v>#N/A</v>
      </c>
      <c r="AO114" s="117" t="e">
        <f>Komponento_parinkimas</f>
        <v>#N/A</v>
      </c>
      <c r="AP114" s="117" t="e">
        <f>Komponento_parinkimas</f>
        <v>#N/A</v>
      </c>
      <c r="AQ114" s="117" t="e">
        <f>Komponento_parinkimas</f>
        <v>#N/A</v>
      </c>
      <c r="AR114" s="1"/>
      <c r="AS114" s="1"/>
    </row>
    <row r="115" spans="1:45">
      <c r="A115" s="114" t="s">
        <v>499</v>
      </c>
      <c r="B115" s="115" t="s">
        <v>346</v>
      </c>
      <c r="C115" s="23"/>
      <c r="D115" s="23" t="s">
        <v>70</v>
      </c>
      <c r="E115" s="185" t="s">
        <v>70</v>
      </c>
      <c r="F115" s="185">
        <v>0</v>
      </c>
      <c r="G115" s="185" t="s">
        <v>70</v>
      </c>
      <c r="H115" s="185">
        <v>0</v>
      </c>
      <c r="I115" s="185" t="s">
        <v>70</v>
      </c>
      <c r="J115" s="185">
        <v>0</v>
      </c>
      <c r="K115" s="185">
        <f t="shared" si="10"/>
        <v>0</v>
      </c>
      <c r="L115" s="23"/>
      <c r="M115" s="117" t="e">
        <f>Komponento_parinkimas</f>
        <v>#N/A</v>
      </c>
      <c r="N115" s="117" t="e">
        <f>Komponento_parinkimas</f>
        <v>#N/A</v>
      </c>
      <c r="O115" s="117" t="e">
        <f>Komponento_parinkimas</f>
        <v>#N/A</v>
      </c>
      <c r="P115" s="117" t="e">
        <f>Komponento_parinkimas</f>
        <v>#N/A</v>
      </c>
      <c r="Q115" s="117" t="e">
        <f>Komponento_parinkimas</f>
        <v>#N/A</v>
      </c>
      <c r="R115" s="117" t="e">
        <f>Komponento_parinkimas</f>
        <v>#N/A</v>
      </c>
      <c r="S115" s="117" t="e">
        <f>Komponento_parinkimas</f>
        <v>#N/A</v>
      </c>
      <c r="T115" s="117" t="e">
        <f>Komponento_parinkimas</f>
        <v>#N/A</v>
      </c>
      <c r="U115" s="117" t="e">
        <f>Komponento_parinkimas</f>
        <v>#N/A</v>
      </c>
      <c r="V115" s="117" t="e">
        <f>Komponento_parinkimas</f>
        <v>#N/A</v>
      </c>
      <c r="W115" s="117" t="e">
        <f>Komponento_parinkimas</f>
        <v>#N/A</v>
      </c>
      <c r="X115" s="117" t="e">
        <f>Komponento_parinkimas</f>
        <v>#N/A</v>
      </c>
      <c r="Y115" s="117" t="e">
        <f>Komponento_parinkimas</f>
        <v>#N/A</v>
      </c>
      <c r="Z115" s="117" t="e">
        <f>Komponento_parinkimas</f>
        <v>#N/A</v>
      </c>
      <c r="AA115" s="117" t="e">
        <f>Komponento_parinkimas</f>
        <v>#N/A</v>
      </c>
      <c r="AB115" s="117" t="e">
        <f>Komponento_parinkimas</f>
        <v>#N/A</v>
      </c>
      <c r="AC115" s="117" t="e">
        <f>Komponento_parinkimas</f>
        <v>#N/A</v>
      </c>
      <c r="AD115" s="117" t="e">
        <f>Komponento_parinkimas</f>
        <v>#N/A</v>
      </c>
      <c r="AE115" s="117" t="e">
        <f>Komponento_parinkimas</f>
        <v>#N/A</v>
      </c>
      <c r="AF115" s="117" t="e">
        <f>Komponento_parinkimas</f>
        <v>#N/A</v>
      </c>
      <c r="AG115" s="117" t="e">
        <f>Komponento_parinkimas</f>
        <v>#N/A</v>
      </c>
      <c r="AH115" s="117" t="e">
        <f>Komponento_parinkimas</f>
        <v>#N/A</v>
      </c>
      <c r="AI115" s="117" t="e">
        <f>Komponento_parinkimas</f>
        <v>#N/A</v>
      </c>
      <c r="AJ115" s="117" t="e">
        <f>Komponento_parinkimas</f>
        <v>#N/A</v>
      </c>
      <c r="AK115" s="117" t="e">
        <f>Komponento_parinkimas</f>
        <v>#N/A</v>
      </c>
      <c r="AL115" s="117" t="e">
        <f>Komponento_parinkimas</f>
        <v>#N/A</v>
      </c>
      <c r="AM115" s="117" t="e">
        <f>Komponento_parinkimas</f>
        <v>#N/A</v>
      </c>
      <c r="AN115" s="117" t="e">
        <f>Komponento_parinkimas</f>
        <v>#N/A</v>
      </c>
      <c r="AO115" s="117" t="e">
        <f>Komponento_parinkimas</f>
        <v>#N/A</v>
      </c>
      <c r="AP115" s="117" t="e">
        <f>Komponento_parinkimas</f>
        <v>#N/A</v>
      </c>
      <c r="AQ115" s="117" t="e">
        <f>Komponento_parinkimas</f>
        <v>#N/A</v>
      </c>
      <c r="AR115" s="1"/>
      <c r="AS115" s="1"/>
    </row>
    <row r="116" spans="1:45">
      <c r="A116" s="114" t="s">
        <v>499</v>
      </c>
      <c r="B116" s="115" t="s">
        <v>347</v>
      </c>
      <c r="C116" s="23"/>
      <c r="D116" s="23" t="s">
        <v>70</v>
      </c>
      <c r="E116" s="185" t="s">
        <v>70</v>
      </c>
      <c r="F116" s="185">
        <v>0</v>
      </c>
      <c r="G116" s="185" t="s">
        <v>70</v>
      </c>
      <c r="H116" s="185">
        <v>0</v>
      </c>
      <c r="I116" s="185" t="s">
        <v>70</v>
      </c>
      <c r="J116" s="185">
        <v>0</v>
      </c>
      <c r="K116" s="185">
        <f t="shared" si="10"/>
        <v>0</v>
      </c>
      <c r="L116" s="23"/>
      <c r="M116" s="117" t="e">
        <f>Komponento_parinkimas</f>
        <v>#N/A</v>
      </c>
      <c r="N116" s="117" t="e">
        <f>Komponento_parinkimas</f>
        <v>#N/A</v>
      </c>
      <c r="O116" s="117" t="e">
        <f>Komponento_parinkimas</f>
        <v>#N/A</v>
      </c>
      <c r="P116" s="117" t="e">
        <f>Komponento_parinkimas</f>
        <v>#N/A</v>
      </c>
      <c r="Q116" s="117" t="e">
        <f>Komponento_parinkimas</f>
        <v>#N/A</v>
      </c>
      <c r="R116" s="117" t="e">
        <f>Komponento_parinkimas</f>
        <v>#N/A</v>
      </c>
      <c r="S116" s="117" t="e">
        <f>Komponento_parinkimas</f>
        <v>#N/A</v>
      </c>
      <c r="T116" s="117" t="e">
        <f>Komponento_parinkimas</f>
        <v>#N/A</v>
      </c>
      <c r="U116" s="117" t="e">
        <f>Komponento_parinkimas</f>
        <v>#N/A</v>
      </c>
      <c r="V116" s="117" t="e">
        <f>Komponento_parinkimas</f>
        <v>#N/A</v>
      </c>
      <c r="W116" s="117" t="e">
        <f>Komponento_parinkimas</f>
        <v>#N/A</v>
      </c>
      <c r="X116" s="117" t="e">
        <f>Komponento_parinkimas</f>
        <v>#N/A</v>
      </c>
      <c r="Y116" s="117" t="e">
        <f>Komponento_parinkimas</f>
        <v>#N/A</v>
      </c>
      <c r="Z116" s="117" t="e">
        <f>Komponento_parinkimas</f>
        <v>#N/A</v>
      </c>
      <c r="AA116" s="117" t="e">
        <f>Komponento_parinkimas</f>
        <v>#N/A</v>
      </c>
      <c r="AB116" s="117" t="e">
        <f>Komponento_parinkimas</f>
        <v>#N/A</v>
      </c>
      <c r="AC116" s="117" t="e">
        <f>Komponento_parinkimas</f>
        <v>#N/A</v>
      </c>
      <c r="AD116" s="117" t="e">
        <f>Komponento_parinkimas</f>
        <v>#N/A</v>
      </c>
      <c r="AE116" s="117" t="e">
        <f>Komponento_parinkimas</f>
        <v>#N/A</v>
      </c>
      <c r="AF116" s="117" t="e">
        <f>Komponento_parinkimas</f>
        <v>#N/A</v>
      </c>
      <c r="AG116" s="117" t="e">
        <f>Komponento_parinkimas</f>
        <v>#N/A</v>
      </c>
      <c r="AH116" s="117" t="e">
        <f>Komponento_parinkimas</f>
        <v>#N/A</v>
      </c>
      <c r="AI116" s="117" t="e">
        <f>Komponento_parinkimas</f>
        <v>#N/A</v>
      </c>
      <c r="AJ116" s="117" t="e">
        <f>Komponento_parinkimas</f>
        <v>#N/A</v>
      </c>
      <c r="AK116" s="117" t="e">
        <f>Komponento_parinkimas</f>
        <v>#N/A</v>
      </c>
      <c r="AL116" s="117" t="e">
        <f>Komponento_parinkimas</f>
        <v>#N/A</v>
      </c>
      <c r="AM116" s="117" t="e">
        <f>Komponento_parinkimas</f>
        <v>#N/A</v>
      </c>
      <c r="AN116" s="117" t="e">
        <f>Komponento_parinkimas</f>
        <v>#N/A</v>
      </c>
      <c r="AO116" s="117" t="e">
        <f>Komponento_parinkimas</f>
        <v>#N/A</v>
      </c>
      <c r="AP116" s="117" t="e">
        <f>Komponento_parinkimas</f>
        <v>#N/A</v>
      </c>
      <c r="AQ116" s="117" t="e">
        <f>Komponento_parinkimas</f>
        <v>#N/A</v>
      </c>
      <c r="AR116" s="1"/>
      <c r="AS116" s="1"/>
    </row>
    <row r="117" spans="1:45">
      <c r="A117" s="114" t="s">
        <v>499</v>
      </c>
      <c r="B117" s="115" t="s">
        <v>348</v>
      </c>
      <c r="C117" s="23"/>
      <c r="D117" s="23" t="s">
        <v>70</v>
      </c>
      <c r="E117" s="185" t="s">
        <v>70</v>
      </c>
      <c r="F117" s="185">
        <v>0</v>
      </c>
      <c r="G117" s="185" t="s">
        <v>70</v>
      </c>
      <c r="H117" s="185">
        <v>0</v>
      </c>
      <c r="I117" s="185" t="s">
        <v>70</v>
      </c>
      <c r="J117" s="185">
        <v>0</v>
      </c>
      <c r="K117" s="185">
        <f t="shared" si="10"/>
        <v>0</v>
      </c>
      <c r="L117" s="23"/>
      <c r="M117" s="117" t="e">
        <f>Komponento_parinkimas</f>
        <v>#N/A</v>
      </c>
      <c r="N117" s="117" t="e">
        <f>Komponento_parinkimas</f>
        <v>#N/A</v>
      </c>
      <c r="O117" s="117" t="e">
        <f>Komponento_parinkimas</f>
        <v>#N/A</v>
      </c>
      <c r="P117" s="117" t="e">
        <f>Komponento_parinkimas</f>
        <v>#N/A</v>
      </c>
      <c r="Q117" s="117" t="e">
        <f>Komponento_parinkimas</f>
        <v>#N/A</v>
      </c>
      <c r="R117" s="117" t="e">
        <f>Komponento_parinkimas</f>
        <v>#N/A</v>
      </c>
      <c r="S117" s="117" t="e">
        <f>Komponento_parinkimas</f>
        <v>#N/A</v>
      </c>
      <c r="T117" s="117" t="e">
        <f>Komponento_parinkimas</f>
        <v>#N/A</v>
      </c>
      <c r="U117" s="117" t="e">
        <f>Komponento_parinkimas</f>
        <v>#N/A</v>
      </c>
      <c r="V117" s="117" t="e">
        <f>Komponento_parinkimas</f>
        <v>#N/A</v>
      </c>
      <c r="W117" s="117" t="e">
        <f>Komponento_parinkimas</f>
        <v>#N/A</v>
      </c>
      <c r="X117" s="117" t="e">
        <f>Komponento_parinkimas</f>
        <v>#N/A</v>
      </c>
      <c r="Y117" s="117" t="e">
        <f>Komponento_parinkimas</f>
        <v>#N/A</v>
      </c>
      <c r="Z117" s="117" t="e">
        <f>Komponento_parinkimas</f>
        <v>#N/A</v>
      </c>
      <c r="AA117" s="117" t="e">
        <f>Komponento_parinkimas</f>
        <v>#N/A</v>
      </c>
      <c r="AB117" s="117" t="e">
        <f>Komponento_parinkimas</f>
        <v>#N/A</v>
      </c>
      <c r="AC117" s="117" t="e">
        <f>Komponento_parinkimas</f>
        <v>#N/A</v>
      </c>
      <c r="AD117" s="117" t="e">
        <f>Komponento_parinkimas</f>
        <v>#N/A</v>
      </c>
      <c r="AE117" s="117" t="e">
        <f>Komponento_parinkimas</f>
        <v>#N/A</v>
      </c>
      <c r="AF117" s="117" t="e">
        <f>Komponento_parinkimas</f>
        <v>#N/A</v>
      </c>
      <c r="AG117" s="117" t="e">
        <f>Komponento_parinkimas</f>
        <v>#N/A</v>
      </c>
      <c r="AH117" s="117" t="e">
        <f>Komponento_parinkimas</f>
        <v>#N/A</v>
      </c>
      <c r="AI117" s="117" t="e">
        <f>Komponento_parinkimas</f>
        <v>#N/A</v>
      </c>
      <c r="AJ117" s="117" t="e">
        <f>Komponento_parinkimas</f>
        <v>#N/A</v>
      </c>
      <c r="AK117" s="117" t="e">
        <f>Komponento_parinkimas</f>
        <v>#N/A</v>
      </c>
      <c r="AL117" s="117" t="e">
        <f>Komponento_parinkimas</f>
        <v>#N/A</v>
      </c>
      <c r="AM117" s="117" t="e">
        <f>Komponento_parinkimas</f>
        <v>#N/A</v>
      </c>
      <c r="AN117" s="117" t="e">
        <f>Komponento_parinkimas</f>
        <v>#N/A</v>
      </c>
      <c r="AO117" s="117" t="e">
        <f>Komponento_parinkimas</f>
        <v>#N/A</v>
      </c>
      <c r="AP117" s="117" t="e">
        <f>Komponento_parinkimas</f>
        <v>#N/A</v>
      </c>
      <c r="AQ117" s="117" t="e">
        <f>Komponento_parinkimas</f>
        <v>#N/A</v>
      </c>
      <c r="AR117" s="1"/>
      <c r="AS117" s="1"/>
    </row>
    <row r="118" spans="1:45">
      <c r="A118" s="114" t="s">
        <v>499</v>
      </c>
      <c r="B118" s="115" t="s">
        <v>349</v>
      </c>
      <c r="C118" s="23"/>
      <c r="D118" s="23" t="s">
        <v>70</v>
      </c>
      <c r="E118" s="185" t="s">
        <v>70</v>
      </c>
      <c r="F118" s="185">
        <v>0</v>
      </c>
      <c r="G118" s="185" t="s">
        <v>70</v>
      </c>
      <c r="H118" s="185">
        <v>0</v>
      </c>
      <c r="I118" s="185" t="s">
        <v>70</v>
      </c>
      <c r="J118" s="185">
        <v>0</v>
      </c>
      <c r="K118" s="185">
        <f t="shared" si="10"/>
        <v>0</v>
      </c>
      <c r="L118" s="23"/>
      <c r="M118" s="117" t="e">
        <f>Komponento_parinkimas</f>
        <v>#N/A</v>
      </c>
      <c r="N118" s="117" t="e">
        <f>Komponento_parinkimas</f>
        <v>#N/A</v>
      </c>
      <c r="O118" s="117" t="e">
        <f>Komponento_parinkimas</f>
        <v>#N/A</v>
      </c>
      <c r="P118" s="117" t="e">
        <f>Komponento_parinkimas</f>
        <v>#N/A</v>
      </c>
      <c r="Q118" s="117" t="e">
        <f>Komponento_parinkimas</f>
        <v>#N/A</v>
      </c>
      <c r="R118" s="117" t="e">
        <f>Komponento_parinkimas</f>
        <v>#N/A</v>
      </c>
      <c r="S118" s="117" t="e">
        <f>Komponento_parinkimas</f>
        <v>#N/A</v>
      </c>
      <c r="T118" s="117" t="e">
        <f>Komponento_parinkimas</f>
        <v>#N/A</v>
      </c>
      <c r="U118" s="117" t="e">
        <f>Komponento_parinkimas</f>
        <v>#N/A</v>
      </c>
      <c r="V118" s="117" t="e">
        <f>Komponento_parinkimas</f>
        <v>#N/A</v>
      </c>
      <c r="W118" s="117" t="e">
        <f>Komponento_parinkimas</f>
        <v>#N/A</v>
      </c>
      <c r="X118" s="117" t="e">
        <f>Komponento_parinkimas</f>
        <v>#N/A</v>
      </c>
      <c r="Y118" s="117" t="e">
        <f>Komponento_parinkimas</f>
        <v>#N/A</v>
      </c>
      <c r="Z118" s="117" t="e">
        <f>Komponento_parinkimas</f>
        <v>#N/A</v>
      </c>
      <c r="AA118" s="117" t="e">
        <f>Komponento_parinkimas</f>
        <v>#N/A</v>
      </c>
      <c r="AB118" s="117" t="e">
        <f>Komponento_parinkimas</f>
        <v>#N/A</v>
      </c>
      <c r="AC118" s="117" t="e">
        <f>Komponento_parinkimas</f>
        <v>#N/A</v>
      </c>
      <c r="AD118" s="117" t="e">
        <f>Komponento_parinkimas</f>
        <v>#N/A</v>
      </c>
      <c r="AE118" s="117" t="e">
        <f>Komponento_parinkimas</f>
        <v>#N/A</v>
      </c>
      <c r="AF118" s="117" t="e">
        <f>Komponento_parinkimas</f>
        <v>#N/A</v>
      </c>
      <c r="AG118" s="117" t="e">
        <f>Komponento_parinkimas</f>
        <v>#N/A</v>
      </c>
      <c r="AH118" s="117" t="e">
        <f>Komponento_parinkimas</f>
        <v>#N/A</v>
      </c>
      <c r="AI118" s="117" t="e">
        <f>Komponento_parinkimas</f>
        <v>#N/A</v>
      </c>
      <c r="AJ118" s="117" t="e">
        <f>Komponento_parinkimas</f>
        <v>#N/A</v>
      </c>
      <c r="AK118" s="117" t="e">
        <f>Komponento_parinkimas</f>
        <v>#N/A</v>
      </c>
      <c r="AL118" s="117" t="e">
        <f>Komponento_parinkimas</f>
        <v>#N/A</v>
      </c>
      <c r="AM118" s="117" t="e">
        <f>Komponento_parinkimas</f>
        <v>#N/A</v>
      </c>
      <c r="AN118" s="117" t="e">
        <f>Komponento_parinkimas</f>
        <v>#N/A</v>
      </c>
      <c r="AO118" s="117" t="e">
        <f>Komponento_parinkimas</f>
        <v>#N/A</v>
      </c>
      <c r="AP118" s="117" t="e">
        <f>Komponento_parinkimas</f>
        <v>#N/A</v>
      </c>
      <c r="AQ118" s="117" t="e">
        <f>Komponento_parinkimas</f>
        <v>#N/A</v>
      </c>
      <c r="AR118" s="1"/>
      <c r="AS118" s="1"/>
    </row>
    <row r="119" spans="1:45">
      <c r="A119" s="114" t="s">
        <v>499</v>
      </c>
      <c r="B119" s="115" t="s">
        <v>350</v>
      </c>
      <c r="C119" s="23"/>
      <c r="D119" s="23" t="s">
        <v>70</v>
      </c>
      <c r="E119" s="185" t="s">
        <v>70</v>
      </c>
      <c r="F119" s="185">
        <v>0</v>
      </c>
      <c r="G119" s="185" t="s">
        <v>70</v>
      </c>
      <c r="H119" s="185">
        <v>0</v>
      </c>
      <c r="I119" s="185" t="s">
        <v>70</v>
      </c>
      <c r="J119" s="185">
        <v>0</v>
      </c>
      <c r="K119" s="185">
        <f t="shared" si="10"/>
        <v>0</v>
      </c>
      <c r="L119" s="23"/>
      <c r="M119" s="117" t="e">
        <f>Komponento_parinkimas</f>
        <v>#N/A</v>
      </c>
      <c r="N119" s="117" t="e">
        <f>Komponento_parinkimas</f>
        <v>#N/A</v>
      </c>
      <c r="O119" s="117" t="e">
        <f>Komponento_parinkimas</f>
        <v>#N/A</v>
      </c>
      <c r="P119" s="117" t="e">
        <f>Komponento_parinkimas</f>
        <v>#N/A</v>
      </c>
      <c r="Q119" s="117" t="e">
        <f>Komponento_parinkimas</f>
        <v>#N/A</v>
      </c>
      <c r="R119" s="117" t="e">
        <f>Komponento_parinkimas</f>
        <v>#N/A</v>
      </c>
      <c r="S119" s="117" t="e">
        <f>Komponento_parinkimas</f>
        <v>#N/A</v>
      </c>
      <c r="T119" s="117" t="e">
        <f>Komponento_parinkimas</f>
        <v>#N/A</v>
      </c>
      <c r="U119" s="117" t="e">
        <f>Komponento_parinkimas</f>
        <v>#N/A</v>
      </c>
      <c r="V119" s="117" t="e">
        <f>Komponento_parinkimas</f>
        <v>#N/A</v>
      </c>
      <c r="W119" s="117" t="e">
        <f>Komponento_parinkimas</f>
        <v>#N/A</v>
      </c>
      <c r="X119" s="117" t="e">
        <f>Komponento_parinkimas</f>
        <v>#N/A</v>
      </c>
      <c r="Y119" s="117" t="e">
        <f>Komponento_parinkimas</f>
        <v>#N/A</v>
      </c>
      <c r="Z119" s="117" t="e">
        <f>Komponento_parinkimas</f>
        <v>#N/A</v>
      </c>
      <c r="AA119" s="117" t="e">
        <f>Komponento_parinkimas</f>
        <v>#N/A</v>
      </c>
      <c r="AB119" s="117" t="e">
        <f>Komponento_parinkimas</f>
        <v>#N/A</v>
      </c>
      <c r="AC119" s="117" t="e">
        <f>Komponento_parinkimas</f>
        <v>#N/A</v>
      </c>
      <c r="AD119" s="117" t="e">
        <f>Komponento_parinkimas</f>
        <v>#N/A</v>
      </c>
      <c r="AE119" s="117" t="e">
        <f>Komponento_parinkimas</f>
        <v>#N/A</v>
      </c>
      <c r="AF119" s="117" t="e">
        <f>Komponento_parinkimas</f>
        <v>#N/A</v>
      </c>
      <c r="AG119" s="117" t="e">
        <f>Komponento_parinkimas</f>
        <v>#N/A</v>
      </c>
      <c r="AH119" s="117" t="e">
        <f>Komponento_parinkimas</f>
        <v>#N/A</v>
      </c>
      <c r="AI119" s="117" t="e">
        <f>Komponento_parinkimas</f>
        <v>#N/A</v>
      </c>
      <c r="AJ119" s="117" t="e">
        <f>Komponento_parinkimas</f>
        <v>#N/A</v>
      </c>
      <c r="AK119" s="117" t="e">
        <f>Komponento_parinkimas</f>
        <v>#N/A</v>
      </c>
      <c r="AL119" s="117" t="e">
        <f>Komponento_parinkimas</f>
        <v>#N/A</v>
      </c>
      <c r="AM119" s="117" t="e">
        <f>Komponento_parinkimas</f>
        <v>#N/A</v>
      </c>
      <c r="AN119" s="117" t="e">
        <f>Komponento_parinkimas</f>
        <v>#N/A</v>
      </c>
      <c r="AO119" s="117" t="e">
        <f>Komponento_parinkimas</f>
        <v>#N/A</v>
      </c>
      <c r="AP119" s="117" t="e">
        <f>Komponento_parinkimas</f>
        <v>#N/A</v>
      </c>
      <c r="AQ119" s="117" t="e">
        <f>Komponento_parinkimas</f>
        <v>#N/A</v>
      </c>
      <c r="AR119" s="1"/>
      <c r="AS119" s="1"/>
    </row>
    <row r="120" spans="1:45">
      <c r="A120" s="114" t="s">
        <v>499</v>
      </c>
      <c r="B120" s="120" t="s">
        <v>53</v>
      </c>
      <c r="C120" s="112"/>
      <c r="D120" s="112"/>
      <c r="E120" s="193"/>
      <c r="F120" s="194"/>
      <c r="G120" s="194"/>
      <c r="H120" s="194"/>
      <c r="I120" s="194"/>
      <c r="J120" s="194"/>
      <c r="K120" s="195"/>
      <c r="L120" s="119"/>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
      <c r="AS120" s="1"/>
    </row>
    <row r="121" spans="1:45">
      <c r="A121" s="114" t="s">
        <v>499</v>
      </c>
      <c r="B121" s="115" t="s">
        <v>351</v>
      </c>
      <c r="C121" s="23"/>
      <c r="D121" s="23" t="s">
        <v>70</v>
      </c>
      <c r="E121" s="185" t="s">
        <v>70</v>
      </c>
      <c r="F121" s="185">
        <v>0</v>
      </c>
      <c r="G121" s="185" t="s">
        <v>70</v>
      </c>
      <c r="H121" s="185">
        <v>0</v>
      </c>
      <c r="I121" s="185" t="s">
        <v>70</v>
      </c>
      <c r="J121" s="185">
        <v>0</v>
      </c>
      <c r="K121" s="185">
        <f>PRODUCT(IF(E121&lt;&gt;"'-",F121,1),IF(G121&lt;&gt;"-",H121,1),IF(I121&lt;&gt;"-",J121,1))</f>
        <v>0</v>
      </c>
      <c r="L121" s="23"/>
      <c r="M121" s="117" t="e">
        <f>Komponento_parinkimas</f>
        <v>#N/A</v>
      </c>
      <c r="N121" s="117" t="e">
        <f>Komponento_parinkimas</f>
        <v>#N/A</v>
      </c>
      <c r="O121" s="117" t="e">
        <f>Komponento_parinkimas</f>
        <v>#N/A</v>
      </c>
      <c r="P121" s="117" t="e">
        <f>Komponento_parinkimas</f>
        <v>#N/A</v>
      </c>
      <c r="Q121" s="117" t="e">
        <f>Komponento_parinkimas</f>
        <v>#N/A</v>
      </c>
      <c r="R121" s="117" t="e">
        <f>Komponento_parinkimas</f>
        <v>#N/A</v>
      </c>
      <c r="S121" s="117" t="e">
        <f>Komponento_parinkimas</f>
        <v>#N/A</v>
      </c>
      <c r="T121" s="117" t="e">
        <f>Komponento_parinkimas</f>
        <v>#N/A</v>
      </c>
      <c r="U121" s="117" t="e">
        <f>Komponento_parinkimas</f>
        <v>#N/A</v>
      </c>
      <c r="V121" s="117" t="e">
        <f>Komponento_parinkimas</f>
        <v>#N/A</v>
      </c>
      <c r="W121" s="117" t="e">
        <f>Komponento_parinkimas</f>
        <v>#N/A</v>
      </c>
      <c r="X121" s="117" t="e">
        <f>Komponento_parinkimas</f>
        <v>#N/A</v>
      </c>
      <c r="Y121" s="117" t="e">
        <f>Komponento_parinkimas</f>
        <v>#N/A</v>
      </c>
      <c r="Z121" s="117" t="e">
        <f>Komponento_parinkimas</f>
        <v>#N/A</v>
      </c>
      <c r="AA121" s="117" t="e">
        <f>Komponento_parinkimas</f>
        <v>#N/A</v>
      </c>
      <c r="AB121" s="117" t="e">
        <f>Komponento_parinkimas</f>
        <v>#N/A</v>
      </c>
      <c r="AC121" s="117" t="e">
        <f>Komponento_parinkimas</f>
        <v>#N/A</v>
      </c>
      <c r="AD121" s="117" t="e">
        <f>Komponento_parinkimas</f>
        <v>#N/A</v>
      </c>
      <c r="AE121" s="117" t="e">
        <f>Komponento_parinkimas</f>
        <v>#N/A</v>
      </c>
      <c r="AF121" s="117" t="e">
        <f>Komponento_parinkimas</f>
        <v>#N/A</v>
      </c>
      <c r="AG121" s="117" t="e">
        <f>Komponento_parinkimas</f>
        <v>#N/A</v>
      </c>
      <c r="AH121" s="117" t="e">
        <f>Komponento_parinkimas</f>
        <v>#N/A</v>
      </c>
      <c r="AI121" s="117" t="e">
        <f>Komponento_parinkimas</f>
        <v>#N/A</v>
      </c>
      <c r="AJ121" s="117" t="e">
        <f>Komponento_parinkimas</f>
        <v>#N/A</v>
      </c>
      <c r="AK121" s="117" t="e">
        <f>Komponento_parinkimas</f>
        <v>#N/A</v>
      </c>
      <c r="AL121" s="117" t="e">
        <f>Komponento_parinkimas</f>
        <v>#N/A</v>
      </c>
      <c r="AM121" s="117" t="e">
        <f>Komponento_parinkimas</f>
        <v>#N/A</v>
      </c>
      <c r="AN121" s="117" t="e">
        <f>Komponento_parinkimas</f>
        <v>#N/A</v>
      </c>
      <c r="AO121" s="117" t="e">
        <f>Komponento_parinkimas</f>
        <v>#N/A</v>
      </c>
      <c r="AP121" s="117" t="e">
        <f>Komponento_parinkimas</f>
        <v>#N/A</v>
      </c>
      <c r="AQ121" s="117" t="e">
        <f>Komponento_parinkimas</f>
        <v>#N/A</v>
      </c>
      <c r="AR121" s="1"/>
      <c r="AS121" s="1"/>
    </row>
    <row r="122" spans="1:45">
      <c r="A122" s="114" t="s">
        <v>499</v>
      </c>
      <c r="B122" s="115" t="s">
        <v>352</v>
      </c>
      <c r="C122" s="23"/>
      <c r="D122" s="23" t="s">
        <v>70</v>
      </c>
      <c r="E122" s="185" t="s">
        <v>70</v>
      </c>
      <c r="F122" s="185">
        <v>0</v>
      </c>
      <c r="G122" s="185" t="s">
        <v>70</v>
      </c>
      <c r="H122" s="185">
        <v>0</v>
      </c>
      <c r="I122" s="185" t="s">
        <v>70</v>
      </c>
      <c r="J122" s="185">
        <v>0</v>
      </c>
      <c r="K122" s="185">
        <f>PRODUCT(IF(E122&lt;&gt;"'-",F122,1),IF(G122&lt;&gt;"-",H122,1),IF(I122&lt;&gt;"-",J122,1))</f>
        <v>0</v>
      </c>
      <c r="L122" s="23"/>
      <c r="M122" s="117" t="e">
        <f>Komponento_parinkimas</f>
        <v>#N/A</v>
      </c>
      <c r="N122" s="117" t="e">
        <f>Komponento_parinkimas</f>
        <v>#N/A</v>
      </c>
      <c r="O122" s="117" t="e">
        <f>Komponento_parinkimas</f>
        <v>#N/A</v>
      </c>
      <c r="P122" s="117" t="e">
        <f>Komponento_parinkimas</f>
        <v>#N/A</v>
      </c>
      <c r="Q122" s="117" t="e">
        <f>Komponento_parinkimas</f>
        <v>#N/A</v>
      </c>
      <c r="R122" s="117" t="e">
        <f>Komponento_parinkimas</f>
        <v>#N/A</v>
      </c>
      <c r="S122" s="117" t="e">
        <f>Komponento_parinkimas</f>
        <v>#N/A</v>
      </c>
      <c r="T122" s="117" t="e">
        <f>Komponento_parinkimas</f>
        <v>#N/A</v>
      </c>
      <c r="U122" s="117" t="e">
        <f>Komponento_parinkimas</f>
        <v>#N/A</v>
      </c>
      <c r="V122" s="117" t="e">
        <f>Komponento_parinkimas</f>
        <v>#N/A</v>
      </c>
      <c r="W122" s="117" t="e">
        <f>Komponento_parinkimas</f>
        <v>#N/A</v>
      </c>
      <c r="X122" s="117" t="e">
        <f>Komponento_parinkimas</f>
        <v>#N/A</v>
      </c>
      <c r="Y122" s="117" t="e">
        <f>Komponento_parinkimas</f>
        <v>#N/A</v>
      </c>
      <c r="Z122" s="117" t="e">
        <f>Komponento_parinkimas</f>
        <v>#N/A</v>
      </c>
      <c r="AA122" s="117" t="e">
        <f>Komponento_parinkimas</f>
        <v>#N/A</v>
      </c>
      <c r="AB122" s="117" t="e">
        <f>Komponento_parinkimas</f>
        <v>#N/A</v>
      </c>
      <c r="AC122" s="117" t="e">
        <f>Komponento_parinkimas</f>
        <v>#N/A</v>
      </c>
      <c r="AD122" s="117" t="e">
        <f>Komponento_parinkimas</f>
        <v>#N/A</v>
      </c>
      <c r="AE122" s="117" t="e">
        <f>Komponento_parinkimas</f>
        <v>#N/A</v>
      </c>
      <c r="AF122" s="117" t="e">
        <f>Komponento_parinkimas</f>
        <v>#N/A</v>
      </c>
      <c r="AG122" s="117" t="e">
        <f>Komponento_parinkimas</f>
        <v>#N/A</v>
      </c>
      <c r="AH122" s="117" t="e">
        <f>Komponento_parinkimas</f>
        <v>#N/A</v>
      </c>
      <c r="AI122" s="117" t="e">
        <f>Komponento_parinkimas</f>
        <v>#N/A</v>
      </c>
      <c r="AJ122" s="117" t="e">
        <f>Komponento_parinkimas</f>
        <v>#N/A</v>
      </c>
      <c r="AK122" s="117" t="e">
        <f>Komponento_parinkimas</f>
        <v>#N/A</v>
      </c>
      <c r="AL122" s="117" t="e">
        <f>Komponento_parinkimas</f>
        <v>#N/A</v>
      </c>
      <c r="AM122" s="117" t="e">
        <f>Komponento_parinkimas</f>
        <v>#N/A</v>
      </c>
      <c r="AN122" s="117" t="e">
        <f>Komponento_parinkimas</f>
        <v>#N/A</v>
      </c>
      <c r="AO122" s="117" t="e">
        <f>Komponento_parinkimas</f>
        <v>#N/A</v>
      </c>
      <c r="AP122" s="117" t="e">
        <f>Komponento_parinkimas</f>
        <v>#N/A</v>
      </c>
      <c r="AQ122" s="117" t="e">
        <f>Komponento_parinkimas</f>
        <v>#N/A</v>
      </c>
      <c r="AR122" s="1"/>
      <c r="AS122" s="1"/>
    </row>
    <row r="123" spans="1:45">
      <c r="A123" s="114" t="s">
        <v>499</v>
      </c>
      <c r="B123" s="115" t="s">
        <v>353</v>
      </c>
      <c r="C123" s="23"/>
      <c r="D123" s="23" t="s">
        <v>70</v>
      </c>
      <c r="E123" s="185" t="s">
        <v>70</v>
      </c>
      <c r="F123" s="185">
        <v>0</v>
      </c>
      <c r="G123" s="185" t="s">
        <v>70</v>
      </c>
      <c r="H123" s="185">
        <v>0</v>
      </c>
      <c r="I123" s="185" t="s">
        <v>70</v>
      </c>
      <c r="J123" s="185">
        <v>0</v>
      </c>
      <c r="K123" s="185">
        <f>PRODUCT(IF(E123&lt;&gt;"'-",F123,1),IF(G123&lt;&gt;"-",H123,1),IF(I123&lt;&gt;"-",J123,1))</f>
        <v>0</v>
      </c>
      <c r="L123" s="23"/>
      <c r="M123" s="117" t="e">
        <f>Komponento_parinkimas</f>
        <v>#N/A</v>
      </c>
      <c r="N123" s="117" t="e">
        <f>Komponento_parinkimas</f>
        <v>#N/A</v>
      </c>
      <c r="O123" s="117" t="e">
        <f>Komponento_parinkimas</f>
        <v>#N/A</v>
      </c>
      <c r="P123" s="117" t="e">
        <f>Komponento_parinkimas</f>
        <v>#N/A</v>
      </c>
      <c r="Q123" s="117" t="e">
        <f>Komponento_parinkimas</f>
        <v>#N/A</v>
      </c>
      <c r="R123" s="117" t="e">
        <f>Komponento_parinkimas</f>
        <v>#N/A</v>
      </c>
      <c r="S123" s="117" t="e">
        <f>Komponento_parinkimas</f>
        <v>#N/A</v>
      </c>
      <c r="T123" s="117" t="e">
        <f>Komponento_parinkimas</f>
        <v>#N/A</v>
      </c>
      <c r="U123" s="117" t="e">
        <f>Komponento_parinkimas</f>
        <v>#N/A</v>
      </c>
      <c r="V123" s="117" t="e">
        <f>Komponento_parinkimas</f>
        <v>#N/A</v>
      </c>
      <c r="W123" s="117" t="e">
        <f>Komponento_parinkimas</f>
        <v>#N/A</v>
      </c>
      <c r="X123" s="117" t="e">
        <f>Komponento_parinkimas</f>
        <v>#N/A</v>
      </c>
      <c r="Y123" s="117" t="e">
        <f>Komponento_parinkimas</f>
        <v>#N/A</v>
      </c>
      <c r="Z123" s="117" t="e">
        <f>Komponento_parinkimas</f>
        <v>#N/A</v>
      </c>
      <c r="AA123" s="117" t="e">
        <f>Komponento_parinkimas</f>
        <v>#N/A</v>
      </c>
      <c r="AB123" s="117" t="e">
        <f>Komponento_parinkimas</f>
        <v>#N/A</v>
      </c>
      <c r="AC123" s="117" t="e">
        <f>Komponento_parinkimas</f>
        <v>#N/A</v>
      </c>
      <c r="AD123" s="117" t="e">
        <f>Komponento_parinkimas</f>
        <v>#N/A</v>
      </c>
      <c r="AE123" s="117" t="e">
        <f>Komponento_parinkimas</f>
        <v>#N/A</v>
      </c>
      <c r="AF123" s="117" t="e">
        <f>Komponento_parinkimas</f>
        <v>#N/A</v>
      </c>
      <c r="AG123" s="117" t="e">
        <f>Komponento_parinkimas</f>
        <v>#N/A</v>
      </c>
      <c r="AH123" s="117" t="e">
        <f>Komponento_parinkimas</f>
        <v>#N/A</v>
      </c>
      <c r="AI123" s="117" t="e">
        <f>Komponento_parinkimas</f>
        <v>#N/A</v>
      </c>
      <c r="AJ123" s="117" t="e">
        <f>Komponento_parinkimas</f>
        <v>#N/A</v>
      </c>
      <c r="AK123" s="117" t="e">
        <f>Komponento_parinkimas</f>
        <v>#N/A</v>
      </c>
      <c r="AL123" s="117" t="e">
        <f>Komponento_parinkimas</f>
        <v>#N/A</v>
      </c>
      <c r="AM123" s="117" t="e">
        <f>Komponento_parinkimas</f>
        <v>#N/A</v>
      </c>
      <c r="AN123" s="117" t="e">
        <f>Komponento_parinkimas</f>
        <v>#N/A</v>
      </c>
      <c r="AO123" s="117" t="e">
        <f>Komponento_parinkimas</f>
        <v>#N/A</v>
      </c>
      <c r="AP123" s="117" t="e">
        <f>Komponento_parinkimas</f>
        <v>#N/A</v>
      </c>
      <c r="AQ123" s="117" t="e">
        <f>Komponento_parinkimas</f>
        <v>#N/A</v>
      </c>
      <c r="AR123" s="1"/>
      <c r="AS123" s="1"/>
    </row>
    <row r="124" spans="1:45">
      <c r="A124" s="114" t="s">
        <v>500</v>
      </c>
      <c r="B124" s="120" t="s">
        <v>50</v>
      </c>
      <c r="C124" s="112"/>
      <c r="D124" s="112"/>
      <c r="E124" s="193"/>
      <c r="F124" s="194"/>
      <c r="G124" s="194"/>
      <c r="H124" s="194"/>
      <c r="I124" s="194"/>
      <c r="J124" s="194"/>
      <c r="K124" s="195"/>
      <c r="L124" s="119"/>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
      <c r="AS124" s="1"/>
    </row>
    <row r="125" spans="1:45">
      <c r="A125" s="114" t="s">
        <v>500</v>
      </c>
      <c r="B125" s="115" t="s">
        <v>51</v>
      </c>
      <c r="C125" s="23"/>
      <c r="D125" s="23" t="s">
        <v>70</v>
      </c>
      <c r="E125" s="185" t="s">
        <v>70</v>
      </c>
      <c r="F125" s="185">
        <v>0</v>
      </c>
      <c r="G125" s="185" t="s">
        <v>70</v>
      </c>
      <c r="H125" s="185">
        <v>0</v>
      </c>
      <c r="I125" s="185" t="s">
        <v>70</v>
      </c>
      <c r="J125" s="185">
        <v>0</v>
      </c>
      <c r="K125" s="185">
        <f t="shared" ref="K125:K131" si="11">PRODUCT(IF(E125&lt;&gt;"'-",F125,1),IF(G125&lt;&gt;"-",H125,1),IF(I125&lt;&gt;"-",J125,1))</f>
        <v>0</v>
      </c>
      <c r="L125" s="23"/>
      <c r="M125" s="117" t="e">
        <f>Komponento_parinkimas</f>
        <v>#N/A</v>
      </c>
      <c r="N125" s="117" t="e">
        <f>Komponento_parinkimas</f>
        <v>#N/A</v>
      </c>
      <c r="O125" s="117" t="e">
        <f>Komponento_parinkimas</f>
        <v>#N/A</v>
      </c>
      <c r="P125" s="117" t="e">
        <f>Komponento_parinkimas</f>
        <v>#N/A</v>
      </c>
      <c r="Q125" s="117" t="e">
        <f>Komponento_parinkimas</f>
        <v>#N/A</v>
      </c>
      <c r="R125" s="117" t="e">
        <f>Komponento_parinkimas</f>
        <v>#N/A</v>
      </c>
      <c r="S125" s="117" t="e">
        <f>Komponento_parinkimas</f>
        <v>#N/A</v>
      </c>
      <c r="T125" s="117" t="e">
        <f>Komponento_parinkimas</f>
        <v>#N/A</v>
      </c>
      <c r="U125" s="117" t="e">
        <f>Komponento_parinkimas</f>
        <v>#N/A</v>
      </c>
      <c r="V125" s="117" t="e">
        <f>Komponento_parinkimas</f>
        <v>#N/A</v>
      </c>
      <c r="W125" s="117" t="e">
        <f>Komponento_parinkimas</f>
        <v>#N/A</v>
      </c>
      <c r="X125" s="117" t="e">
        <f>Komponento_parinkimas</f>
        <v>#N/A</v>
      </c>
      <c r="Y125" s="117" t="e">
        <f>Komponento_parinkimas</f>
        <v>#N/A</v>
      </c>
      <c r="Z125" s="117" t="e">
        <f>Komponento_parinkimas</f>
        <v>#N/A</v>
      </c>
      <c r="AA125" s="117" t="e">
        <f>Komponento_parinkimas</f>
        <v>#N/A</v>
      </c>
      <c r="AB125" s="117" t="e">
        <f>Komponento_parinkimas</f>
        <v>#N/A</v>
      </c>
      <c r="AC125" s="117" t="e">
        <f>Komponento_parinkimas</f>
        <v>#N/A</v>
      </c>
      <c r="AD125" s="117" t="e">
        <f>Komponento_parinkimas</f>
        <v>#N/A</v>
      </c>
      <c r="AE125" s="117" t="e">
        <f>Komponento_parinkimas</f>
        <v>#N/A</v>
      </c>
      <c r="AF125" s="117" t="e">
        <f>Komponento_parinkimas</f>
        <v>#N/A</v>
      </c>
      <c r="AG125" s="117" t="e">
        <f>Komponento_parinkimas</f>
        <v>#N/A</v>
      </c>
      <c r="AH125" s="117" t="e">
        <f>Komponento_parinkimas</f>
        <v>#N/A</v>
      </c>
      <c r="AI125" s="117" t="e">
        <f>Komponento_parinkimas</f>
        <v>#N/A</v>
      </c>
      <c r="AJ125" s="117" t="e">
        <f>Komponento_parinkimas</f>
        <v>#N/A</v>
      </c>
      <c r="AK125" s="117" t="e">
        <f>Komponento_parinkimas</f>
        <v>#N/A</v>
      </c>
      <c r="AL125" s="117" t="e">
        <f>Komponento_parinkimas</f>
        <v>#N/A</v>
      </c>
      <c r="AM125" s="117" t="e">
        <f>Komponento_parinkimas</f>
        <v>#N/A</v>
      </c>
      <c r="AN125" s="117" t="e">
        <f>Komponento_parinkimas</f>
        <v>#N/A</v>
      </c>
      <c r="AO125" s="117" t="e">
        <f>Komponento_parinkimas</f>
        <v>#N/A</v>
      </c>
      <c r="AP125" s="117" t="e">
        <f>Komponento_parinkimas</f>
        <v>#N/A</v>
      </c>
      <c r="AQ125" s="117" t="e">
        <f>Komponento_parinkimas</f>
        <v>#N/A</v>
      </c>
      <c r="AR125" s="1"/>
      <c r="AS125" s="1"/>
    </row>
    <row r="126" spans="1:45">
      <c r="A126" s="114" t="s">
        <v>500</v>
      </c>
      <c r="B126" s="115" t="s">
        <v>52</v>
      </c>
      <c r="C126" s="23"/>
      <c r="D126" s="23" t="s">
        <v>70</v>
      </c>
      <c r="E126" s="185" t="s">
        <v>70</v>
      </c>
      <c r="F126" s="185">
        <v>0</v>
      </c>
      <c r="G126" s="185" t="s">
        <v>70</v>
      </c>
      <c r="H126" s="185">
        <v>0</v>
      </c>
      <c r="I126" s="185" t="s">
        <v>70</v>
      </c>
      <c r="J126" s="185">
        <v>0</v>
      </c>
      <c r="K126" s="185">
        <f t="shared" si="11"/>
        <v>0</v>
      </c>
      <c r="L126" s="23"/>
      <c r="M126" s="117" t="e">
        <f>Komponento_parinkimas</f>
        <v>#N/A</v>
      </c>
      <c r="N126" s="117" t="e">
        <f>Komponento_parinkimas</f>
        <v>#N/A</v>
      </c>
      <c r="O126" s="117" t="e">
        <f>Komponento_parinkimas</f>
        <v>#N/A</v>
      </c>
      <c r="P126" s="117" t="e">
        <f>Komponento_parinkimas</f>
        <v>#N/A</v>
      </c>
      <c r="Q126" s="117" t="e">
        <f>Komponento_parinkimas</f>
        <v>#N/A</v>
      </c>
      <c r="R126" s="117" t="e">
        <f>Komponento_parinkimas</f>
        <v>#N/A</v>
      </c>
      <c r="S126" s="117" t="e">
        <f>Komponento_parinkimas</f>
        <v>#N/A</v>
      </c>
      <c r="T126" s="117" t="e">
        <f>Komponento_parinkimas</f>
        <v>#N/A</v>
      </c>
      <c r="U126" s="117" t="e">
        <f>Komponento_parinkimas</f>
        <v>#N/A</v>
      </c>
      <c r="V126" s="117" t="e">
        <f>Komponento_parinkimas</f>
        <v>#N/A</v>
      </c>
      <c r="W126" s="117" t="e">
        <f>Komponento_parinkimas</f>
        <v>#N/A</v>
      </c>
      <c r="X126" s="117" t="e">
        <f>Komponento_parinkimas</f>
        <v>#N/A</v>
      </c>
      <c r="Y126" s="117" t="e">
        <f>Komponento_parinkimas</f>
        <v>#N/A</v>
      </c>
      <c r="Z126" s="117" t="e">
        <f>Komponento_parinkimas</f>
        <v>#N/A</v>
      </c>
      <c r="AA126" s="117" t="e">
        <f>Komponento_parinkimas</f>
        <v>#N/A</v>
      </c>
      <c r="AB126" s="117" t="e">
        <f>Komponento_parinkimas</f>
        <v>#N/A</v>
      </c>
      <c r="AC126" s="117" t="e">
        <f>Komponento_parinkimas</f>
        <v>#N/A</v>
      </c>
      <c r="AD126" s="117" t="e">
        <f>Komponento_parinkimas</f>
        <v>#N/A</v>
      </c>
      <c r="AE126" s="117" t="e">
        <f>Komponento_parinkimas</f>
        <v>#N/A</v>
      </c>
      <c r="AF126" s="117" t="e">
        <f>Komponento_parinkimas</f>
        <v>#N/A</v>
      </c>
      <c r="AG126" s="117" t="e">
        <f>Komponento_parinkimas</f>
        <v>#N/A</v>
      </c>
      <c r="AH126" s="117" t="e">
        <f>Komponento_parinkimas</f>
        <v>#N/A</v>
      </c>
      <c r="AI126" s="117" t="e">
        <f>Komponento_parinkimas</f>
        <v>#N/A</v>
      </c>
      <c r="AJ126" s="117" t="e">
        <f>Komponento_parinkimas</f>
        <v>#N/A</v>
      </c>
      <c r="AK126" s="117" t="e">
        <f>Komponento_parinkimas</f>
        <v>#N/A</v>
      </c>
      <c r="AL126" s="117" t="e">
        <f>Komponento_parinkimas</f>
        <v>#N/A</v>
      </c>
      <c r="AM126" s="117" t="e">
        <f>Komponento_parinkimas</f>
        <v>#N/A</v>
      </c>
      <c r="AN126" s="117" t="e">
        <f>Komponento_parinkimas</f>
        <v>#N/A</v>
      </c>
      <c r="AO126" s="117" t="e">
        <f>Komponento_parinkimas</f>
        <v>#N/A</v>
      </c>
      <c r="AP126" s="117" t="e">
        <f>Komponento_parinkimas</f>
        <v>#N/A</v>
      </c>
      <c r="AQ126" s="117" t="e">
        <f>Komponento_parinkimas</f>
        <v>#N/A</v>
      </c>
      <c r="AR126" s="1"/>
      <c r="AS126" s="1"/>
    </row>
    <row r="127" spans="1:45">
      <c r="A127" s="114" t="s">
        <v>500</v>
      </c>
      <c r="B127" s="115" t="s">
        <v>346</v>
      </c>
      <c r="C127" s="23"/>
      <c r="D127" s="23" t="s">
        <v>70</v>
      </c>
      <c r="E127" s="185" t="s">
        <v>70</v>
      </c>
      <c r="F127" s="185">
        <v>0</v>
      </c>
      <c r="G127" s="185" t="s">
        <v>70</v>
      </c>
      <c r="H127" s="185">
        <v>0</v>
      </c>
      <c r="I127" s="185" t="s">
        <v>70</v>
      </c>
      <c r="J127" s="185">
        <v>0</v>
      </c>
      <c r="K127" s="185">
        <f t="shared" si="11"/>
        <v>0</v>
      </c>
      <c r="L127" s="23"/>
      <c r="M127" s="117" t="e">
        <f>Komponento_parinkimas</f>
        <v>#N/A</v>
      </c>
      <c r="N127" s="117" t="e">
        <f>Komponento_parinkimas</f>
        <v>#N/A</v>
      </c>
      <c r="O127" s="117" t="e">
        <f>Komponento_parinkimas</f>
        <v>#N/A</v>
      </c>
      <c r="P127" s="117" t="e">
        <f>Komponento_parinkimas</f>
        <v>#N/A</v>
      </c>
      <c r="Q127" s="117" t="e">
        <f>Komponento_parinkimas</f>
        <v>#N/A</v>
      </c>
      <c r="R127" s="117" t="e">
        <f>Komponento_parinkimas</f>
        <v>#N/A</v>
      </c>
      <c r="S127" s="117" t="e">
        <f>Komponento_parinkimas</f>
        <v>#N/A</v>
      </c>
      <c r="T127" s="117" t="e">
        <f>Komponento_parinkimas</f>
        <v>#N/A</v>
      </c>
      <c r="U127" s="117" t="e">
        <f>Komponento_parinkimas</f>
        <v>#N/A</v>
      </c>
      <c r="V127" s="117" t="e">
        <f>Komponento_parinkimas</f>
        <v>#N/A</v>
      </c>
      <c r="W127" s="117" t="e">
        <f>Komponento_parinkimas</f>
        <v>#N/A</v>
      </c>
      <c r="X127" s="117" t="e">
        <f>Komponento_parinkimas</f>
        <v>#N/A</v>
      </c>
      <c r="Y127" s="117" t="e">
        <f>Komponento_parinkimas</f>
        <v>#N/A</v>
      </c>
      <c r="Z127" s="117" t="e">
        <f>Komponento_parinkimas</f>
        <v>#N/A</v>
      </c>
      <c r="AA127" s="117" t="e">
        <f>Komponento_parinkimas</f>
        <v>#N/A</v>
      </c>
      <c r="AB127" s="117" t="e">
        <f>Komponento_parinkimas</f>
        <v>#N/A</v>
      </c>
      <c r="AC127" s="117" t="e">
        <f>Komponento_parinkimas</f>
        <v>#N/A</v>
      </c>
      <c r="AD127" s="117" t="e">
        <f>Komponento_parinkimas</f>
        <v>#N/A</v>
      </c>
      <c r="AE127" s="117" t="e">
        <f>Komponento_parinkimas</f>
        <v>#N/A</v>
      </c>
      <c r="AF127" s="117" t="e">
        <f>Komponento_parinkimas</f>
        <v>#N/A</v>
      </c>
      <c r="AG127" s="117" t="e">
        <f>Komponento_parinkimas</f>
        <v>#N/A</v>
      </c>
      <c r="AH127" s="117" t="e">
        <f>Komponento_parinkimas</f>
        <v>#N/A</v>
      </c>
      <c r="AI127" s="117" t="e">
        <f>Komponento_parinkimas</f>
        <v>#N/A</v>
      </c>
      <c r="AJ127" s="117" t="e">
        <f>Komponento_parinkimas</f>
        <v>#N/A</v>
      </c>
      <c r="AK127" s="117" t="e">
        <f>Komponento_parinkimas</f>
        <v>#N/A</v>
      </c>
      <c r="AL127" s="117" t="e">
        <f>Komponento_parinkimas</f>
        <v>#N/A</v>
      </c>
      <c r="AM127" s="117" t="e">
        <f>Komponento_parinkimas</f>
        <v>#N/A</v>
      </c>
      <c r="AN127" s="117" t="e">
        <f>Komponento_parinkimas</f>
        <v>#N/A</v>
      </c>
      <c r="AO127" s="117" t="e">
        <f>Komponento_parinkimas</f>
        <v>#N/A</v>
      </c>
      <c r="AP127" s="117" t="e">
        <f>Komponento_parinkimas</f>
        <v>#N/A</v>
      </c>
      <c r="AQ127" s="117" t="e">
        <f>Komponento_parinkimas</f>
        <v>#N/A</v>
      </c>
      <c r="AR127" s="1"/>
      <c r="AS127" s="1"/>
    </row>
    <row r="128" spans="1:45">
      <c r="A128" s="114" t="s">
        <v>500</v>
      </c>
      <c r="B128" s="115" t="s">
        <v>347</v>
      </c>
      <c r="C128" s="23"/>
      <c r="D128" s="23" t="s">
        <v>70</v>
      </c>
      <c r="E128" s="185" t="s">
        <v>70</v>
      </c>
      <c r="F128" s="185">
        <v>0</v>
      </c>
      <c r="G128" s="185" t="s">
        <v>70</v>
      </c>
      <c r="H128" s="185">
        <v>0</v>
      </c>
      <c r="I128" s="185" t="s">
        <v>70</v>
      </c>
      <c r="J128" s="185">
        <v>0</v>
      </c>
      <c r="K128" s="185">
        <f t="shared" si="11"/>
        <v>0</v>
      </c>
      <c r="L128" s="23"/>
      <c r="M128" s="117" t="e">
        <f>Komponento_parinkimas</f>
        <v>#N/A</v>
      </c>
      <c r="N128" s="117" t="e">
        <f>Komponento_parinkimas</f>
        <v>#N/A</v>
      </c>
      <c r="O128" s="117" t="e">
        <f>Komponento_parinkimas</f>
        <v>#N/A</v>
      </c>
      <c r="P128" s="117" t="e">
        <f>Komponento_parinkimas</f>
        <v>#N/A</v>
      </c>
      <c r="Q128" s="117" t="e">
        <f>Komponento_parinkimas</f>
        <v>#N/A</v>
      </c>
      <c r="R128" s="117" t="e">
        <f>Komponento_parinkimas</f>
        <v>#N/A</v>
      </c>
      <c r="S128" s="117" t="e">
        <f>Komponento_parinkimas</f>
        <v>#N/A</v>
      </c>
      <c r="T128" s="117" t="e">
        <f>Komponento_parinkimas</f>
        <v>#N/A</v>
      </c>
      <c r="U128" s="117" t="e">
        <f>Komponento_parinkimas</f>
        <v>#N/A</v>
      </c>
      <c r="V128" s="117" t="e">
        <f>Komponento_parinkimas</f>
        <v>#N/A</v>
      </c>
      <c r="W128" s="117" t="e">
        <f>Komponento_parinkimas</f>
        <v>#N/A</v>
      </c>
      <c r="X128" s="117" t="e">
        <f>Komponento_parinkimas</f>
        <v>#N/A</v>
      </c>
      <c r="Y128" s="117" t="e">
        <f>Komponento_parinkimas</f>
        <v>#N/A</v>
      </c>
      <c r="Z128" s="117" t="e">
        <f>Komponento_parinkimas</f>
        <v>#N/A</v>
      </c>
      <c r="AA128" s="117" t="e">
        <f>Komponento_parinkimas</f>
        <v>#N/A</v>
      </c>
      <c r="AB128" s="117" t="e">
        <f>Komponento_parinkimas</f>
        <v>#N/A</v>
      </c>
      <c r="AC128" s="117" t="e">
        <f>Komponento_parinkimas</f>
        <v>#N/A</v>
      </c>
      <c r="AD128" s="117" t="e">
        <f>Komponento_parinkimas</f>
        <v>#N/A</v>
      </c>
      <c r="AE128" s="117" t="e">
        <f>Komponento_parinkimas</f>
        <v>#N/A</v>
      </c>
      <c r="AF128" s="117" t="e">
        <f>Komponento_parinkimas</f>
        <v>#N/A</v>
      </c>
      <c r="AG128" s="117" t="e">
        <f>Komponento_parinkimas</f>
        <v>#N/A</v>
      </c>
      <c r="AH128" s="117" t="e">
        <f>Komponento_parinkimas</f>
        <v>#N/A</v>
      </c>
      <c r="AI128" s="117" t="e">
        <f>Komponento_parinkimas</f>
        <v>#N/A</v>
      </c>
      <c r="AJ128" s="117" t="e">
        <f>Komponento_parinkimas</f>
        <v>#N/A</v>
      </c>
      <c r="AK128" s="117" t="e">
        <f>Komponento_parinkimas</f>
        <v>#N/A</v>
      </c>
      <c r="AL128" s="117" t="e">
        <f>Komponento_parinkimas</f>
        <v>#N/A</v>
      </c>
      <c r="AM128" s="117" t="e">
        <f>Komponento_parinkimas</f>
        <v>#N/A</v>
      </c>
      <c r="AN128" s="117" t="e">
        <f>Komponento_parinkimas</f>
        <v>#N/A</v>
      </c>
      <c r="AO128" s="117" t="e">
        <f>Komponento_parinkimas</f>
        <v>#N/A</v>
      </c>
      <c r="AP128" s="117" t="e">
        <f>Komponento_parinkimas</f>
        <v>#N/A</v>
      </c>
      <c r="AQ128" s="117" t="e">
        <f>Komponento_parinkimas</f>
        <v>#N/A</v>
      </c>
      <c r="AR128" s="1"/>
      <c r="AS128" s="1"/>
    </row>
    <row r="129" spans="1:45">
      <c r="A129" s="114" t="s">
        <v>500</v>
      </c>
      <c r="B129" s="115" t="s">
        <v>348</v>
      </c>
      <c r="C129" s="23"/>
      <c r="D129" s="23" t="s">
        <v>70</v>
      </c>
      <c r="E129" s="185" t="s">
        <v>70</v>
      </c>
      <c r="F129" s="185">
        <v>0</v>
      </c>
      <c r="G129" s="185" t="s">
        <v>70</v>
      </c>
      <c r="H129" s="185">
        <v>0</v>
      </c>
      <c r="I129" s="185" t="s">
        <v>70</v>
      </c>
      <c r="J129" s="185">
        <v>0</v>
      </c>
      <c r="K129" s="185">
        <f t="shared" si="11"/>
        <v>0</v>
      </c>
      <c r="L129" s="23"/>
      <c r="M129" s="117" t="e">
        <f>Komponento_parinkimas</f>
        <v>#N/A</v>
      </c>
      <c r="N129" s="117" t="e">
        <f>Komponento_parinkimas</f>
        <v>#N/A</v>
      </c>
      <c r="O129" s="117" t="e">
        <f>Komponento_parinkimas</f>
        <v>#N/A</v>
      </c>
      <c r="P129" s="117" t="e">
        <f>Komponento_parinkimas</f>
        <v>#N/A</v>
      </c>
      <c r="Q129" s="117" t="e">
        <f>Komponento_parinkimas</f>
        <v>#N/A</v>
      </c>
      <c r="R129" s="117" t="e">
        <f>Komponento_parinkimas</f>
        <v>#N/A</v>
      </c>
      <c r="S129" s="117" t="e">
        <f>Komponento_parinkimas</f>
        <v>#N/A</v>
      </c>
      <c r="T129" s="117" t="e">
        <f>Komponento_parinkimas</f>
        <v>#N/A</v>
      </c>
      <c r="U129" s="117" t="e">
        <f>Komponento_parinkimas</f>
        <v>#N/A</v>
      </c>
      <c r="V129" s="117" t="e">
        <f>Komponento_parinkimas</f>
        <v>#N/A</v>
      </c>
      <c r="W129" s="117" t="e">
        <f>Komponento_parinkimas</f>
        <v>#N/A</v>
      </c>
      <c r="X129" s="117" t="e">
        <f>Komponento_parinkimas</f>
        <v>#N/A</v>
      </c>
      <c r="Y129" s="117" t="e">
        <f>Komponento_parinkimas</f>
        <v>#N/A</v>
      </c>
      <c r="Z129" s="117" t="e">
        <f>Komponento_parinkimas</f>
        <v>#N/A</v>
      </c>
      <c r="AA129" s="117" t="e">
        <f>Komponento_parinkimas</f>
        <v>#N/A</v>
      </c>
      <c r="AB129" s="117" t="e">
        <f>Komponento_parinkimas</f>
        <v>#N/A</v>
      </c>
      <c r="AC129" s="117" t="e">
        <f>Komponento_parinkimas</f>
        <v>#N/A</v>
      </c>
      <c r="AD129" s="117" t="e">
        <f>Komponento_parinkimas</f>
        <v>#N/A</v>
      </c>
      <c r="AE129" s="117" t="e">
        <f>Komponento_parinkimas</f>
        <v>#N/A</v>
      </c>
      <c r="AF129" s="117" t="e">
        <f>Komponento_parinkimas</f>
        <v>#N/A</v>
      </c>
      <c r="AG129" s="117" t="e">
        <f>Komponento_parinkimas</f>
        <v>#N/A</v>
      </c>
      <c r="AH129" s="117" t="e">
        <f>Komponento_parinkimas</f>
        <v>#N/A</v>
      </c>
      <c r="AI129" s="117" t="e">
        <f>Komponento_parinkimas</f>
        <v>#N/A</v>
      </c>
      <c r="AJ129" s="117" t="e">
        <f>Komponento_parinkimas</f>
        <v>#N/A</v>
      </c>
      <c r="AK129" s="117" t="e">
        <f>Komponento_parinkimas</f>
        <v>#N/A</v>
      </c>
      <c r="AL129" s="117" t="e">
        <f>Komponento_parinkimas</f>
        <v>#N/A</v>
      </c>
      <c r="AM129" s="117" t="e">
        <f>Komponento_parinkimas</f>
        <v>#N/A</v>
      </c>
      <c r="AN129" s="117" t="e">
        <f>Komponento_parinkimas</f>
        <v>#N/A</v>
      </c>
      <c r="AO129" s="117" t="e">
        <f>Komponento_parinkimas</f>
        <v>#N/A</v>
      </c>
      <c r="AP129" s="117" t="e">
        <f>Komponento_parinkimas</f>
        <v>#N/A</v>
      </c>
      <c r="AQ129" s="117" t="e">
        <f>Komponento_parinkimas</f>
        <v>#N/A</v>
      </c>
      <c r="AR129" s="1"/>
      <c r="AS129" s="1"/>
    </row>
    <row r="130" spans="1:45">
      <c r="A130" s="114" t="s">
        <v>500</v>
      </c>
      <c r="B130" s="115" t="s">
        <v>349</v>
      </c>
      <c r="C130" s="23"/>
      <c r="D130" s="23" t="s">
        <v>70</v>
      </c>
      <c r="E130" s="185" t="s">
        <v>70</v>
      </c>
      <c r="F130" s="185">
        <v>0</v>
      </c>
      <c r="G130" s="185" t="s">
        <v>70</v>
      </c>
      <c r="H130" s="185">
        <v>0</v>
      </c>
      <c r="I130" s="185" t="s">
        <v>70</v>
      </c>
      <c r="J130" s="185">
        <v>0</v>
      </c>
      <c r="K130" s="185">
        <f t="shared" si="11"/>
        <v>0</v>
      </c>
      <c r="L130" s="23"/>
      <c r="M130" s="117" t="e">
        <f>Komponento_parinkimas</f>
        <v>#N/A</v>
      </c>
      <c r="N130" s="117" t="e">
        <f>Komponento_parinkimas</f>
        <v>#N/A</v>
      </c>
      <c r="O130" s="117" t="e">
        <f>Komponento_parinkimas</f>
        <v>#N/A</v>
      </c>
      <c r="P130" s="117" t="e">
        <f>Komponento_parinkimas</f>
        <v>#N/A</v>
      </c>
      <c r="Q130" s="117" t="e">
        <f>Komponento_parinkimas</f>
        <v>#N/A</v>
      </c>
      <c r="R130" s="117" t="e">
        <f>Komponento_parinkimas</f>
        <v>#N/A</v>
      </c>
      <c r="S130" s="117" t="e">
        <f>Komponento_parinkimas</f>
        <v>#N/A</v>
      </c>
      <c r="T130" s="117" t="e">
        <f>Komponento_parinkimas</f>
        <v>#N/A</v>
      </c>
      <c r="U130" s="117" t="e">
        <f>Komponento_parinkimas</f>
        <v>#N/A</v>
      </c>
      <c r="V130" s="117" t="e">
        <f>Komponento_parinkimas</f>
        <v>#N/A</v>
      </c>
      <c r="W130" s="117" t="e">
        <f>Komponento_parinkimas</f>
        <v>#N/A</v>
      </c>
      <c r="X130" s="117" t="e">
        <f>Komponento_parinkimas</f>
        <v>#N/A</v>
      </c>
      <c r="Y130" s="117" t="e">
        <f>Komponento_parinkimas</f>
        <v>#N/A</v>
      </c>
      <c r="Z130" s="117" t="e">
        <f>Komponento_parinkimas</f>
        <v>#N/A</v>
      </c>
      <c r="AA130" s="117" t="e">
        <f>Komponento_parinkimas</f>
        <v>#N/A</v>
      </c>
      <c r="AB130" s="117" t="e">
        <f>Komponento_parinkimas</f>
        <v>#N/A</v>
      </c>
      <c r="AC130" s="117" t="e">
        <f>Komponento_parinkimas</f>
        <v>#N/A</v>
      </c>
      <c r="AD130" s="117" t="e">
        <f>Komponento_parinkimas</f>
        <v>#N/A</v>
      </c>
      <c r="AE130" s="117" t="e">
        <f>Komponento_parinkimas</f>
        <v>#N/A</v>
      </c>
      <c r="AF130" s="117" t="e">
        <f>Komponento_parinkimas</f>
        <v>#N/A</v>
      </c>
      <c r="AG130" s="117" t="e">
        <f>Komponento_parinkimas</f>
        <v>#N/A</v>
      </c>
      <c r="AH130" s="117" t="e">
        <f>Komponento_parinkimas</f>
        <v>#N/A</v>
      </c>
      <c r="AI130" s="117" t="e">
        <f>Komponento_parinkimas</f>
        <v>#N/A</v>
      </c>
      <c r="AJ130" s="117" t="e">
        <f>Komponento_parinkimas</f>
        <v>#N/A</v>
      </c>
      <c r="AK130" s="117" t="e">
        <f>Komponento_parinkimas</f>
        <v>#N/A</v>
      </c>
      <c r="AL130" s="117" t="e">
        <f>Komponento_parinkimas</f>
        <v>#N/A</v>
      </c>
      <c r="AM130" s="117" t="e">
        <f>Komponento_parinkimas</f>
        <v>#N/A</v>
      </c>
      <c r="AN130" s="117" t="e">
        <f>Komponento_parinkimas</f>
        <v>#N/A</v>
      </c>
      <c r="AO130" s="117" t="e">
        <f>Komponento_parinkimas</f>
        <v>#N/A</v>
      </c>
      <c r="AP130" s="117" t="e">
        <f>Komponento_parinkimas</f>
        <v>#N/A</v>
      </c>
      <c r="AQ130" s="117" t="e">
        <f>Komponento_parinkimas</f>
        <v>#N/A</v>
      </c>
      <c r="AR130" s="1"/>
      <c r="AS130" s="1"/>
    </row>
    <row r="131" spans="1:45">
      <c r="A131" s="114" t="s">
        <v>500</v>
      </c>
      <c r="B131" s="115" t="s">
        <v>350</v>
      </c>
      <c r="C131" s="23"/>
      <c r="D131" s="23" t="s">
        <v>70</v>
      </c>
      <c r="E131" s="185" t="s">
        <v>70</v>
      </c>
      <c r="F131" s="185">
        <v>0</v>
      </c>
      <c r="G131" s="185" t="s">
        <v>70</v>
      </c>
      <c r="H131" s="185">
        <v>0</v>
      </c>
      <c r="I131" s="185" t="s">
        <v>70</v>
      </c>
      <c r="J131" s="185">
        <v>0</v>
      </c>
      <c r="K131" s="185">
        <f t="shared" si="11"/>
        <v>0</v>
      </c>
      <c r="L131" s="23"/>
      <c r="M131" s="117" t="e">
        <f>Komponento_parinkimas</f>
        <v>#N/A</v>
      </c>
      <c r="N131" s="117" t="e">
        <f>Komponento_parinkimas</f>
        <v>#N/A</v>
      </c>
      <c r="O131" s="117" t="e">
        <f>Komponento_parinkimas</f>
        <v>#N/A</v>
      </c>
      <c r="P131" s="117" t="e">
        <f>Komponento_parinkimas</f>
        <v>#N/A</v>
      </c>
      <c r="Q131" s="117" t="e">
        <f>Komponento_parinkimas</f>
        <v>#N/A</v>
      </c>
      <c r="R131" s="117" t="e">
        <f>Komponento_parinkimas</f>
        <v>#N/A</v>
      </c>
      <c r="S131" s="117" t="e">
        <f>Komponento_parinkimas</f>
        <v>#N/A</v>
      </c>
      <c r="T131" s="117" t="e">
        <f>Komponento_parinkimas</f>
        <v>#N/A</v>
      </c>
      <c r="U131" s="117" t="e">
        <f>Komponento_parinkimas</f>
        <v>#N/A</v>
      </c>
      <c r="V131" s="117" t="e">
        <f>Komponento_parinkimas</f>
        <v>#N/A</v>
      </c>
      <c r="W131" s="117" t="e">
        <f>Komponento_parinkimas</f>
        <v>#N/A</v>
      </c>
      <c r="X131" s="117" t="e">
        <f>Komponento_parinkimas</f>
        <v>#N/A</v>
      </c>
      <c r="Y131" s="117" t="e">
        <f>Komponento_parinkimas</f>
        <v>#N/A</v>
      </c>
      <c r="Z131" s="117" t="e">
        <f>Komponento_parinkimas</f>
        <v>#N/A</v>
      </c>
      <c r="AA131" s="117" t="e">
        <f>Komponento_parinkimas</f>
        <v>#N/A</v>
      </c>
      <c r="AB131" s="117" t="e">
        <f>Komponento_parinkimas</f>
        <v>#N/A</v>
      </c>
      <c r="AC131" s="117" t="e">
        <f>Komponento_parinkimas</f>
        <v>#N/A</v>
      </c>
      <c r="AD131" s="117" t="e">
        <f>Komponento_parinkimas</f>
        <v>#N/A</v>
      </c>
      <c r="AE131" s="117" t="e">
        <f>Komponento_parinkimas</f>
        <v>#N/A</v>
      </c>
      <c r="AF131" s="117" t="e">
        <f>Komponento_parinkimas</f>
        <v>#N/A</v>
      </c>
      <c r="AG131" s="117" t="e">
        <f>Komponento_parinkimas</f>
        <v>#N/A</v>
      </c>
      <c r="AH131" s="117" t="e">
        <f>Komponento_parinkimas</f>
        <v>#N/A</v>
      </c>
      <c r="AI131" s="117" t="e">
        <f>Komponento_parinkimas</f>
        <v>#N/A</v>
      </c>
      <c r="AJ131" s="117" t="e">
        <f>Komponento_parinkimas</f>
        <v>#N/A</v>
      </c>
      <c r="AK131" s="117" t="e">
        <f>Komponento_parinkimas</f>
        <v>#N/A</v>
      </c>
      <c r="AL131" s="117" t="e">
        <f>Komponento_parinkimas</f>
        <v>#N/A</v>
      </c>
      <c r="AM131" s="117" t="e">
        <f>Komponento_parinkimas</f>
        <v>#N/A</v>
      </c>
      <c r="AN131" s="117" t="e">
        <f>Komponento_parinkimas</f>
        <v>#N/A</v>
      </c>
      <c r="AO131" s="117" t="e">
        <f>Komponento_parinkimas</f>
        <v>#N/A</v>
      </c>
      <c r="AP131" s="117" t="e">
        <f>Komponento_parinkimas</f>
        <v>#N/A</v>
      </c>
      <c r="AQ131" s="117" t="e">
        <f>Komponento_parinkimas</f>
        <v>#N/A</v>
      </c>
      <c r="AR131" s="1"/>
      <c r="AS131" s="1"/>
    </row>
    <row r="132" spans="1:45">
      <c r="A132" s="114" t="s">
        <v>500</v>
      </c>
      <c r="B132" s="120" t="s">
        <v>53</v>
      </c>
      <c r="C132" s="112"/>
      <c r="D132" s="112"/>
      <c r="E132" s="193"/>
      <c r="F132" s="194"/>
      <c r="G132" s="194"/>
      <c r="H132" s="194"/>
      <c r="I132" s="194"/>
      <c r="J132" s="194"/>
      <c r="K132" s="195"/>
      <c r="L132" s="119"/>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
      <c r="AS132" s="1"/>
    </row>
    <row r="133" spans="1:45">
      <c r="A133" s="114" t="s">
        <v>500</v>
      </c>
      <c r="B133" s="115" t="s">
        <v>351</v>
      </c>
      <c r="C133" s="23"/>
      <c r="D133" s="23" t="s">
        <v>70</v>
      </c>
      <c r="E133" s="185" t="s">
        <v>70</v>
      </c>
      <c r="F133" s="185">
        <v>0</v>
      </c>
      <c r="G133" s="185" t="s">
        <v>70</v>
      </c>
      <c r="H133" s="185">
        <v>0</v>
      </c>
      <c r="I133" s="185" t="s">
        <v>70</v>
      </c>
      <c r="J133" s="185">
        <v>0</v>
      </c>
      <c r="K133" s="185">
        <f>PRODUCT(IF(E133&lt;&gt;"'-",F133,1),IF(G133&lt;&gt;"-",H133,1),IF(I133&lt;&gt;"-",J133,1))</f>
        <v>0</v>
      </c>
      <c r="L133" s="23"/>
      <c r="M133" s="117" t="e">
        <f>Komponento_parinkimas</f>
        <v>#N/A</v>
      </c>
      <c r="N133" s="117" t="e">
        <f>Komponento_parinkimas</f>
        <v>#N/A</v>
      </c>
      <c r="O133" s="117" t="e">
        <f>Komponento_parinkimas</f>
        <v>#N/A</v>
      </c>
      <c r="P133" s="117" t="e">
        <f>Komponento_parinkimas</f>
        <v>#N/A</v>
      </c>
      <c r="Q133" s="117" t="e">
        <f>Komponento_parinkimas</f>
        <v>#N/A</v>
      </c>
      <c r="R133" s="117" t="e">
        <f>Komponento_parinkimas</f>
        <v>#N/A</v>
      </c>
      <c r="S133" s="117" t="e">
        <f>Komponento_parinkimas</f>
        <v>#N/A</v>
      </c>
      <c r="T133" s="117" t="e">
        <f>Komponento_parinkimas</f>
        <v>#N/A</v>
      </c>
      <c r="U133" s="117" t="e">
        <f>Komponento_parinkimas</f>
        <v>#N/A</v>
      </c>
      <c r="V133" s="117" t="e">
        <f>Komponento_parinkimas</f>
        <v>#N/A</v>
      </c>
      <c r="W133" s="117" t="e">
        <f>Komponento_parinkimas</f>
        <v>#N/A</v>
      </c>
      <c r="X133" s="117" t="e">
        <f>Komponento_parinkimas</f>
        <v>#N/A</v>
      </c>
      <c r="Y133" s="117" t="e">
        <f>Komponento_parinkimas</f>
        <v>#N/A</v>
      </c>
      <c r="Z133" s="117" t="e">
        <f>Komponento_parinkimas</f>
        <v>#N/A</v>
      </c>
      <c r="AA133" s="117" t="e">
        <f>Komponento_parinkimas</f>
        <v>#N/A</v>
      </c>
      <c r="AB133" s="117" t="e">
        <f>Komponento_parinkimas</f>
        <v>#N/A</v>
      </c>
      <c r="AC133" s="117" t="e">
        <f>Komponento_parinkimas</f>
        <v>#N/A</v>
      </c>
      <c r="AD133" s="117" t="e">
        <f>Komponento_parinkimas</f>
        <v>#N/A</v>
      </c>
      <c r="AE133" s="117" t="e">
        <f>Komponento_parinkimas</f>
        <v>#N/A</v>
      </c>
      <c r="AF133" s="117" t="e">
        <f>Komponento_parinkimas</f>
        <v>#N/A</v>
      </c>
      <c r="AG133" s="117" t="e">
        <f>Komponento_parinkimas</f>
        <v>#N/A</v>
      </c>
      <c r="AH133" s="117" t="e">
        <f>Komponento_parinkimas</f>
        <v>#N/A</v>
      </c>
      <c r="AI133" s="117" t="e">
        <f>Komponento_parinkimas</f>
        <v>#N/A</v>
      </c>
      <c r="AJ133" s="117" t="e">
        <f>Komponento_parinkimas</f>
        <v>#N/A</v>
      </c>
      <c r="AK133" s="117" t="e">
        <f>Komponento_parinkimas</f>
        <v>#N/A</v>
      </c>
      <c r="AL133" s="117" t="e">
        <f>Komponento_parinkimas</f>
        <v>#N/A</v>
      </c>
      <c r="AM133" s="117" t="e">
        <f>Komponento_parinkimas</f>
        <v>#N/A</v>
      </c>
      <c r="AN133" s="117" t="e">
        <f>Komponento_parinkimas</f>
        <v>#N/A</v>
      </c>
      <c r="AO133" s="117" t="e">
        <f>Komponento_parinkimas</f>
        <v>#N/A</v>
      </c>
      <c r="AP133" s="117" t="e">
        <f>Komponento_parinkimas</f>
        <v>#N/A</v>
      </c>
      <c r="AQ133" s="117" t="e">
        <f>Komponento_parinkimas</f>
        <v>#N/A</v>
      </c>
      <c r="AR133" s="1"/>
      <c r="AS133" s="1"/>
    </row>
    <row r="134" spans="1:45">
      <c r="A134" s="114" t="s">
        <v>500</v>
      </c>
      <c r="B134" s="115" t="s">
        <v>352</v>
      </c>
      <c r="C134" s="23"/>
      <c r="D134" s="23" t="s">
        <v>70</v>
      </c>
      <c r="E134" s="185" t="s">
        <v>70</v>
      </c>
      <c r="F134" s="185">
        <v>0</v>
      </c>
      <c r="G134" s="185" t="s">
        <v>70</v>
      </c>
      <c r="H134" s="185">
        <v>0</v>
      </c>
      <c r="I134" s="185" t="s">
        <v>70</v>
      </c>
      <c r="J134" s="185">
        <v>0</v>
      </c>
      <c r="K134" s="185">
        <f>PRODUCT(IF(E134&lt;&gt;"'-",F134,1),IF(G134&lt;&gt;"-",H134,1),IF(I134&lt;&gt;"-",J134,1))</f>
        <v>0</v>
      </c>
      <c r="L134" s="23"/>
      <c r="M134" s="117" t="e">
        <f>Komponento_parinkimas</f>
        <v>#N/A</v>
      </c>
      <c r="N134" s="117" t="e">
        <f>Komponento_parinkimas</f>
        <v>#N/A</v>
      </c>
      <c r="O134" s="117" t="e">
        <f>Komponento_parinkimas</f>
        <v>#N/A</v>
      </c>
      <c r="P134" s="117" t="e">
        <f>Komponento_parinkimas</f>
        <v>#N/A</v>
      </c>
      <c r="Q134" s="117" t="e">
        <f>Komponento_parinkimas</f>
        <v>#N/A</v>
      </c>
      <c r="R134" s="117" t="e">
        <f>Komponento_parinkimas</f>
        <v>#N/A</v>
      </c>
      <c r="S134" s="117" t="e">
        <f>Komponento_parinkimas</f>
        <v>#N/A</v>
      </c>
      <c r="T134" s="117" t="e">
        <f>Komponento_parinkimas</f>
        <v>#N/A</v>
      </c>
      <c r="U134" s="117" t="e">
        <f>Komponento_parinkimas</f>
        <v>#N/A</v>
      </c>
      <c r="V134" s="117" t="e">
        <f>Komponento_parinkimas</f>
        <v>#N/A</v>
      </c>
      <c r="W134" s="117" t="e">
        <f>Komponento_parinkimas</f>
        <v>#N/A</v>
      </c>
      <c r="X134" s="117" t="e">
        <f>Komponento_parinkimas</f>
        <v>#N/A</v>
      </c>
      <c r="Y134" s="117" t="e">
        <f>Komponento_parinkimas</f>
        <v>#N/A</v>
      </c>
      <c r="Z134" s="117" t="e">
        <f>Komponento_parinkimas</f>
        <v>#N/A</v>
      </c>
      <c r="AA134" s="117" t="e">
        <f>Komponento_parinkimas</f>
        <v>#N/A</v>
      </c>
      <c r="AB134" s="117" t="e">
        <f>Komponento_parinkimas</f>
        <v>#N/A</v>
      </c>
      <c r="AC134" s="117" t="e">
        <f>Komponento_parinkimas</f>
        <v>#N/A</v>
      </c>
      <c r="AD134" s="117" t="e">
        <f>Komponento_parinkimas</f>
        <v>#N/A</v>
      </c>
      <c r="AE134" s="117" t="e">
        <f>Komponento_parinkimas</f>
        <v>#N/A</v>
      </c>
      <c r="AF134" s="117" t="e">
        <f>Komponento_parinkimas</f>
        <v>#N/A</v>
      </c>
      <c r="AG134" s="117" t="e">
        <f>Komponento_parinkimas</f>
        <v>#N/A</v>
      </c>
      <c r="AH134" s="117" t="e">
        <f>Komponento_parinkimas</f>
        <v>#N/A</v>
      </c>
      <c r="AI134" s="117" t="e">
        <f>Komponento_parinkimas</f>
        <v>#N/A</v>
      </c>
      <c r="AJ134" s="117" t="e">
        <f>Komponento_parinkimas</f>
        <v>#N/A</v>
      </c>
      <c r="AK134" s="117" t="e">
        <f>Komponento_parinkimas</f>
        <v>#N/A</v>
      </c>
      <c r="AL134" s="117" t="e">
        <f>Komponento_parinkimas</f>
        <v>#N/A</v>
      </c>
      <c r="AM134" s="117" t="e">
        <f>Komponento_parinkimas</f>
        <v>#N/A</v>
      </c>
      <c r="AN134" s="117" t="e">
        <f>Komponento_parinkimas</f>
        <v>#N/A</v>
      </c>
      <c r="AO134" s="117" t="e">
        <f>Komponento_parinkimas</f>
        <v>#N/A</v>
      </c>
      <c r="AP134" s="117" t="e">
        <f>Komponento_parinkimas</f>
        <v>#N/A</v>
      </c>
      <c r="AQ134" s="117" t="e">
        <f>Komponento_parinkimas</f>
        <v>#N/A</v>
      </c>
      <c r="AR134" s="1"/>
      <c r="AS134" s="1"/>
    </row>
    <row r="135" spans="1:45">
      <c r="A135" s="114" t="s">
        <v>500</v>
      </c>
      <c r="B135" s="115" t="s">
        <v>353</v>
      </c>
      <c r="C135" s="23"/>
      <c r="D135" s="23" t="s">
        <v>70</v>
      </c>
      <c r="E135" s="185" t="s">
        <v>70</v>
      </c>
      <c r="F135" s="185">
        <v>0</v>
      </c>
      <c r="G135" s="185" t="s">
        <v>70</v>
      </c>
      <c r="H135" s="185">
        <v>0</v>
      </c>
      <c r="I135" s="185" t="s">
        <v>70</v>
      </c>
      <c r="J135" s="185">
        <v>0</v>
      </c>
      <c r="K135" s="185">
        <f>PRODUCT(IF(E135&lt;&gt;"'-",F135,1),IF(G135&lt;&gt;"-",H135,1),IF(I135&lt;&gt;"-",J135,1))</f>
        <v>0</v>
      </c>
      <c r="L135" s="23"/>
      <c r="M135" s="117" t="e">
        <f>Komponento_parinkimas</f>
        <v>#N/A</v>
      </c>
      <c r="N135" s="117" t="e">
        <f>Komponento_parinkimas</f>
        <v>#N/A</v>
      </c>
      <c r="O135" s="117" t="e">
        <f>Komponento_parinkimas</f>
        <v>#N/A</v>
      </c>
      <c r="P135" s="117" t="e">
        <f>Komponento_parinkimas</f>
        <v>#N/A</v>
      </c>
      <c r="Q135" s="117" t="e">
        <f>Komponento_parinkimas</f>
        <v>#N/A</v>
      </c>
      <c r="R135" s="117" t="e">
        <f>Komponento_parinkimas</f>
        <v>#N/A</v>
      </c>
      <c r="S135" s="117" t="e">
        <f>Komponento_parinkimas</f>
        <v>#N/A</v>
      </c>
      <c r="T135" s="117" t="e">
        <f>Komponento_parinkimas</f>
        <v>#N/A</v>
      </c>
      <c r="U135" s="117" t="e">
        <f>Komponento_parinkimas</f>
        <v>#N/A</v>
      </c>
      <c r="V135" s="117" t="e">
        <f>Komponento_parinkimas</f>
        <v>#N/A</v>
      </c>
      <c r="W135" s="117" t="e">
        <f>Komponento_parinkimas</f>
        <v>#N/A</v>
      </c>
      <c r="X135" s="117" t="e">
        <f>Komponento_parinkimas</f>
        <v>#N/A</v>
      </c>
      <c r="Y135" s="117" t="e">
        <f>Komponento_parinkimas</f>
        <v>#N/A</v>
      </c>
      <c r="Z135" s="117" t="e">
        <f>Komponento_parinkimas</f>
        <v>#N/A</v>
      </c>
      <c r="AA135" s="117" t="e">
        <f>Komponento_parinkimas</f>
        <v>#N/A</v>
      </c>
      <c r="AB135" s="117" t="e">
        <f>Komponento_parinkimas</f>
        <v>#N/A</v>
      </c>
      <c r="AC135" s="117" t="e">
        <f>Komponento_parinkimas</f>
        <v>#N/A</v>
      </c>
      <c r="AD135" s="117" t="e">
        <f>Komponento_parinkimas</f>
        <v>#N/A</v>
      </c>
      <c r="AE135" s="117" t="e">
        <f>Komponento_parinkimas</f>
        <v>#N/A</v>
      </c>
      <c r="AF135" s="117" t="e">
        <f>Komponento_parinkimas</f>
        <v>#N/A</v>
      </c>
      <c r="AG135" s="117" t="e">
        <f>Komponento_parinkimas</f>
        <v>#N/A</v>
      </c>
      <c r="AH135" s="117" t="e">
        <f>Komponento_parinkimas</f>
        <v>#N/A</v>
      </c>
      <c r="AI135" s="117" t="e">
        <f>Komponento_parinkimas</f>
        <v>#N/A</v>
      </c>
      <c r="AJ135" s="117" t="e">
        <f>Komponento_parinkimas</f>
        <v>#N/A</v>
      </c>
      <c r="AK135" s="117" t="e">
        <f>Komponento_parinkimas</f>
        <v>#N/A</v>
      </c>
      <c r="AL135" s="117" t="e">
        <f>Komponento_parinkimas</f>
        <v>#N/A</v>
      </c>
      <c r="AM135" s="117" t="e">
        <f>Komponento_parinkimas</f>
        <v>#N/A</v>
      </c>
      <c r="AN135" s="117" t="e">
        <f>Komponento_parinkimas</f>
        <v>#N/A</v>
      </c>
      <c r="AO135" s="117" t="e">
        <f>Komponento_parinkimas</f>
        <v>#N/A</v>
      </c>
      <c r="AP135" s="117" t="e">
        <f>Komponento_parinkimas</f>
        <v>#N/A</v>
      </c>
      <c r="AQ135" s="117" t="e">
        <f>Komponento_parinkimas</f>
        <v>#N/A</v>
      </c>
      <c r="AR135" s="1"/>
      <c r="AS135" s="1"/>
    </row>
    <row r="136" spans="1:45">
      <c r="A136" s="114" t="s">
        <v>501</v>
      </c>
      <c r="B136" s="120" t="s">
        <v>50</v>
      </c>
      <c r="C136" s="112"/>
      <c r="D136" s="112"/>
      <c r="E136" s="193"/>
      <c r="F136" s="194"/>
      <c r="G136" s="194"/>
      <c r="H136" s="194"/>
      <c r="I136" s="194"/>
      <c r="J136" s="194"/>
      <c r="K136" s="195"/>
      <c r="L136" s="119"/>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
      <c r="AS136" s="1"/>
    </row>
    <row r="137" spans="1:45">
      <c r="A137" s="114" t="s">
        <v>501</v>
      </c>
      <c r="B137" s="115" t="s">
        <v>51</v>
      </c>
      <c r="C137" s="23"/>
      <c r="D137" s="23" t="s">
        <v>70</v>
      </c>
      <c r="E137" s="185" t="s">
        <v>70</v>
      </c>
      <c r="F137" s="185">
        <v>0</v>
      </c>
      <c r="G137" s="185" t="s">
        <v>70</v>
      </c>
      <c r="H137" s="185">
        <v>0</v>
      </c>
      <c r="I137" s="185" t="s">
        <v>70</v>
      </c>
      <c r="J137" s="185">
        <v>0</v>
      </c>
      <c r="K137" s="185">
        <f t="shared" ref="K137:K143" si="12">PRODUCT(IF(E137&lt;&gt;"'-",F137,1),IF(G137&lt;&gt;"-",H137,1),IF(I137&lt;&gt;"-",J137,1))</f>
        <v>0</v>
      </c>
      <c r="L137" s="23"/>
      <c r="M137" s="117" t="e">
        <f>Komponento_parinkimas</f>
        <v>#N/A</v>
      </c>
      <c r="N137" s="117" t="e">
        <f>Komponento_parinkimas</f>
        <v>#N/A</v>
      </c>
      <c r="O137" s="117" t="e">
        <f>Komponento_parinkimas</f>
        <v>#N/A</v>
      </c>
      <c r="P137" s="117" t="e">
        <f>Komponento_parinkimas</f>
        <v>#N/A</v>
      </c>
      <c r="Q137" s="117" t="e">
        <f>Komponento_parinkimas</f>
        <v>#N/A</v>
      </c>
      <c r="R137" s="117" t="e">
        <f>Komponento_parinkimas</f>
        <v>#N/A</v>
      </c>
      <c r="S137" s="117" t="e">
        <f>Komponento_parinkimas</f>
        <v>#N/A</v>
      </c>
      <c r="T137" s="117" t="e">
        <f>Komponento_parinkimas</f>
        <v>#N/A</v>
      </c>
      <c r="U137" s="117" t="e">
        <f>Komponento_parinkimas</f>
        <v>#N/A</v>
      </c>
      <c r="V137" s="117" t="e">
        <f>Komponento_parinkimas</f>
        <v>#N/A</v>
      </c>
      <c r="W137" s="117" t="e">
        <f>Komponento_parinkimas</f>
        <v>#N/A</v>
      </c>
      <c r="X137" s="117" t="e">
        <f>Komponento_parinkimas</f>
        <v>#N/A</v>
      </c>
      <c r="Y137" s="117" t="e">
        <f>Komponento_parinkimas</f>
        <v>#N/A</v>
      </c>
      <c r="Z137" s="117" t="e">
        <f>Komponento_parinkimas</f>
        <v>#N/A</v>
      </c>
      <c r="AA137" s="117" t="e">
        <f>Komponento_parinkimas</f>
        <v>#N/A</v>
      </c>
      <c r="AB137" s="117" t="e">
        <f>Komponento_parinkimas</f>
        <v>#N/A</v>
      </c>
      <c r="AC137" s="117" t="e">
        <f>Komponento_parinkimas</f>
        <v>#N/A</v>
      </c>
      <c r="AD137" s="117" t="e">
        <f>Komponento_parinkimas</f>
        <v>#N/A</v>
      </c>
      <c r="AE137" s="117" t="e">
        <f>Komponento_parinkimas</f>
        <v>#N/A</v>
      </c>
      <c r="AF137" s="117" t="e">
        <f>Komponento_parinkimas</f>
        <v>#N/A</v>
      </c>
      <c r="AG137" s="117" t="e">
        <f>Komponento_parinkimas</f>
        <v>#N/A</v>
      </c>
      <c r="AH137" s="117" t="e">
        <f>Komponento_parinkimas</f>
        <v>#N/A</v>
      </c>
      <c r="AI137" s="117" t="e">
        <f>Komponento_parinkimas</f>
        <v>#N/A</v>
      </c>
      <c r="AJ137" s="117" t="e">
        <f>Komponento_parinkimas</f>
        <v>#N/A</v>
      </c>
      <c r="AK137" s="117" t="e">
        <f>Komponento_parinkimas</f>
        <v>#N/A</v>
      </c>
      <c r="AL137" s="117" t="e">
        <f>Komponento_parinkimas</f>
        <v>#N/A</v>
      </c>
      <c r="AM137" s="117" t="e">
        <f>Komponento_parinkimas</f>
        <v>#N/A</v>
      </c>
      <c r="AN137" s="117" t="e">
        <f>Komponento_parinkimas</f>
        <v>#N/A</v>
      </c>
      <c r="AO137" s="117" t="e">
        <f>Komponento_parinkimas</f>
        <v>#N/A</v>
      </c>
      <c r="AP137" s="117" t="e">
        <f>Komponento_parinkimas</f>
        <v>#N/A</v>
      </c>
      <c r="AQ137" s="117" t="e">
        <f>Komponento_parinkimas</f>
        <v>#N/A</v>
      </c>
      <c r="AR137" s="1"/>
      <c r="AS137" s="1"/>
    </row>
    <row r="138" spans="1:45">
      <c r="A138" s="114" t="s">
        <v>501</v>
      </c>
      <c r="B138" s="115" t="s">
        <v>52</v>
      </c>
      <c r="C138" s="23"/>
      <c r="D138" s="23" t="s">
        <v>70</v>
      </c>
      <c r="E138" s="185" t="s">
        <v>70</v>
      </c>
      <c r="F138" s="185">
        <v>0</v>
      </c>
      <c r="G138" s="185" t="s">
        <v>70</v>
      </c>
      <c r="H138" s="185">
        <v>0</v>
      </c>
      <c r="I138" s="185" t="s">
        <v>70</v>
      </c>
      <c r="J138" s="185">
        <v>0</v>
      </c>
      <c r="K138" s="185">
        <f t="shared" si="12"/>
        <v>0</v>
      </c>
      <c r="L138" s="23"/>
      <c r="M138" s="117" t="e">
        <f>Komponento_parinkimas</f>
        <v>#N/A</v>
      </c>
      <c r="N138" s="117" t="e">
        <f>Komponento_parinkimas</f>
        <v>#N/A</v>
      </c>
      <c r="O138" s="117" t="e">
        <f>Komponento_parinkimas</f>
        <v>#N/A</v>
      </c>
      <c r="P138" s="117" t="e">
        <f>Komponento_parinkimas</f>
        <v>#N/A</v>
      </c>
      <c r="Q138" s="117" t="e">
        <f>Komponento_parinkimas</f>
        <v>#N/A</v>
      </c>
      <c r="R138" s="117" t="e">
        <f>Komponento_parinkimas</f>
        <v>#N/A</v>
      </c>
      <c r="S138" s="117" t="e">
        <f>Komponento_parinkimas</f>
        <v>#N/A</v>
      </c>
      <c r="T138" s="117" t="e">
        <f>Komponento_parinkimas</f>
        <v>#N/A</v>
      </c>
      <c r="U138" s="117" t="e">
        <f>Komponento_parinkimas</f>
        <v>#N/A</v>
      </c>
      <c r="V138" s="117" t="e">
        <f>Komponento_parinkimas</f>
        <v>#N/A</v>
      </c>
      <c r="W138" s="117" t="e">
        <f>Komponento_parinkimas</f>
        <v>#N/A</v>
      </c>
      <c r="X138" s="117" t="e">
        <f>Komponento_parinkimas</f>
        <v>#N/A</v>
      </c>
      <c r="Y138" s="117" t="e">
        <f>Komponento_parinkimas</f>
        <v>#N/A</v>
      </c>
      <c r="Z138" s="117" t="e">
        <f>Komponento_parinkimas</f>
        <v>#N/A</v>
      </c>
      <c r="AA138" s="117" t="e">
        <f>Komponento_parinkimas</f>
        <v>#N/A</v>
      </c>
      <c r="AB138" s="117" t="e">
        <f>Komponento_parinkimas</f>
        <v>#N/A</v>
      </c>
      <c r="AC138" s="117" t="e">
        <f>Komponento_parinkimas</f>
        <v>#N/A</v>
      </c>
      <c r="AD138" s="117" t="e">
        <f>Komponento_parinkimas</f>
        <v>#N/A</v>
      </c>
      <c r="AE138" s="117" t="e">
        <f>Komponento_parinkimas</f>
        <v>#N/A</v>
      </c>
      <c r="AF138" s="117" t="e">
        <f>Komponento_parinkimas</f>
        <v>#N/A</v>
      </c>
      <c r="AG138" s="117" t="e">
        <f>Komponento_parinkimas</f>
        <v>#N/A</v>
      </c>
      <c r="AH138" s="117" t="e">
        <f>Komponento_parinkimas</f>
        <v>#N/A</v>
      </c>
      <c r="AI138" s="117" t="e">
        <f>Komponento_parinkimas</f>
        <v>#N/A</v>
      </c>
      <c r="AJ138" s="117" t="e">
        <f>Komponento_parinkimas</f>
        <v>#N/A</v>
      </c>
      <c r="AK138" s="117" t="e">
        <f>Komponento_parinkimas</f>
        <v>#N/A</v>
      </c>
      <c r="AL138" s="117" t="e">
        <f>Komponento_parinkimas</f>
        <v>#N/A</v>
      </c>
      <c r="AM138" s="117" t="e">
        <f>Komponento_parinkimas</f>
        <v>#N/A</v>
      </c>
      <c r="AN138" s="117" t="e">
        <f>Komponento_parinkimas</f>
        <v>#N/A</v>
      </c>
      <c r="AO138" s="117" t="e">
        <f>Komponento_parinkimas</f>
        <v>#N/A</v>
      </c>
      <c r="AP138" s="117" t="e">
        <f>Komponento_parinkimas</f>
        <v>#N/A</v>
      </c>
      <c r="AQ138" s="117" t="e">
        <f>Komponento_parinkimas</f>
        <v>#N/A</v>
      </c>
      <c r="AR138" s="1"/>
      <c r="AS138" s="1"/>
    </row>
    <row r="139" spans="1:45">
      <c r="A139" s="114" t="s">
        <v>501</v>
      </c>
      <c r="B139" s="115" t="s">
        <v>346</v>
      </c>
      <c r="C139" s="23"/>
      <c r="D139" s="23" t="s">
        <v>70</v>
      </c>
      <c r="E139" s="185" t="s">
        <v>70</v>
      </c>
      <c r="F139" s="185">
        <v>0</v>
      </c>
      <c r="G139" s="185" t="s">
        <v>70</v>
      </c>
      <c r="H139" s="185">
        <v>0</v>
      </c>
      <c r="I139" s="185" t="s">
        <v>70</v>
      </c>
      <c r="J139" s="185">
        <v>0</v>
      </c>
      <c r="K139" s="185">
        <f t="shared" si="12"/>
        <v>0</v>
      </c>
      <c r="L139" s="23"/>
      <c r="M139" s="117" t="e">
        <f>Komponento_parinkimas</f>
        <v>#N/A</v>
      </c>
      <c r="N139" s="117" t="e">
        <f>Komponento_parinkimas</f>
        <v>#N/A</v>
      </c>
      <c r="O139" s="117" t="e">
        <f>Komponento_parinkimas</f>
        <v>#N/A</v>
      </c>
      <c r="P139" s="117" t="e">
        <f>Komponento_parinkimas</f>
        <v>#N/A</v>
      </c>
      <c r="Q139" s="117" t="e">
        <f>Komponento_parinkimas</f>
        <v>#N/A</v>
      </c>
      <c r="R139" s="117" t="e">
        <f>Komponento_parinkimas</f>
        <v>#N/A</v>
      </c>
      <c r="S139" s="117" t="e">
        <f>Komponento_parinkimas</f>
        <v>#N/A</v>
      </c>
      <c r="T139" s="117" t="e">
        <f>Komponento_parinkimas</f>
        <v>#N/A</v>
      </c>
      <c r="U139" s="117" t="e">
        <f>Komponento_parinkimas</f>
        <v>#N/A</v>
      </c>
      <c r="V139" s="117" t="e">
        <f>Komponento_parinkimas</f>
        <v>#N/A</v>
      </c>
      <c r="W139" s="117" t="e">
        <f>Komponento_parinkimas</f>
        <v>#N/A</v>
      </c>
      <c r="X139" s="117" t="e">
        <f>Komponento_parinkimas</f>
        <v>#N/A</v>
      </c>
      <c r="Y139" s="117" t="e">
        <f>Komponento_parinkimas</f>
        <v>#N/A</v>
      </c>
      <c r="Z139" s="117" t="e">
        <f>Komponento_parinkimas</f>
        <v>#N/A</v>
      </c>
      <c r="AA139" s="117" t="e">
        <f>Komponento_parinkimas</f>
        <v>#N/A</v>
      </c>
      <c r="AB139" s="117" t="e">
        <f>Komponento_parinkimas</f>
        <v>#N/A</v>
      </c>
      <c r="AC139" s="117" t="e">
        <f>Komponento_parinkimas</f>
        <v>#N/A</v>
      </c>
      <c r="AD139" s="117" t="e">
        <f>Komponento_parinkimas</f>
        <v>#N/A</v>
      </c>
      <c r="AE139" s="117" t="e">
        <f>Komponento_parinkimas</f>
        <v>#N/A</v>
      </c>
      <c r="AF139" s="117" t="e">
        <f>Komponento_parinkimas</f>
        <v>#N/A</v>
      </c>
      <c r="AG139" s="117" t="e">
        <f>Komponento_parinkimas</f>
        <v>#N/A</v>
      </c>
      <c r="AH139" s="117" t="e">
        <f>Komponento_parinkimas</f>
        <v>#N/A</v>
      </c>
      <c r="AI139" s="117" t="e">
        <f>Komponento_parinkimas</f>
        <v>#N/A</v>
      </c>
      <c r="AJ139" s="117" t="e">
        <f>Komponento_parinkimas</f>
        <v>#N/A</v>
      </c>
      <c r="AK139" s="117" t="e">
        <f>Komponento_parinkimas</f>
        <v>#N/A</v>
      </c>
      <c r="AL139" s="117" t="e">
        <f>Komponento_parinkimas</f>
        <v>#N/A</v>
      </c>
      <c r="AM139" s="117" t="e">
        <f>Komponento_parinkimas</f>
        <v>#N/A</v>
      </c>
      <c r="AN139" s="117" t="e">
        <f>Komponento_parinkimas</f>
        <v>#N/A</v>
      </c>
      <c r="AO139" s="117" t="e">
        <f>Komponento_parinkimas</f>
        <v>#N/A</v>
      </c>
      <c r="AP139" s="117" t="e">
        <f>Komponento_parinkimas</f>
        <v>#N/A</v>
      </c>
      <c r="AQ139" s="117" t="e">
        <f>Komponento_parinkimas</f>
        <v>#N/A</v>
      </c>
      <c r="AR139" s="1"/>
      <c r="AS139" s="1"/>
    </row>
    <row r="140" spans="1:45">
      <c r="A140" s="114" t="s">
        <v>501</v>
      </c>
      <c r="B140" s="115" t="s">
        <v>347</v>
      </c>
      <c r="C140" s="23"/>
      <c r="D140" s="23" t="s">
        <v>70</v>
      </c>
      <c r="E140" s="185" t="s">
        <v>70</v>
      </c>
      <c r="F140" s="185">
        <v>0</v>
      </c>
      <c r="G140" s="185" t="s">
        <v>70</v>
      </c>
      <c r="H140" s="185">
        <v>0</v>
      </c>
      <c r="I140" s="185" t="s">
        <v>70</v>
      </c>
      <c r="J140" s="185">
        <v>0</v>
      </c>
      <c r="K140" s="185">
        <f t="shared" si="12"/>
        <v>0</v>
      </c>
      <c r="L140" s="23"/>
      <c r="M140" s="117" t="e">
        <f>Komponento_parinkimas</f>
        <v>#N/A</v>
      </c>
      <c r="N140" s="117" t="e">
        <f>Komponento_parinkimas</f>
        <v>#N/A</v>
      </c>
      <c r="O140" s="117" t="e">
        <f>Komponento_parinkimas</f>
        <v>#N/A</v>
      </c>
      <c r="P140" s="117" t="e">
        <f>Komponento_parinkimas</f>
        <v>#N/A</v>
      </c>
      <c r="Q140" s="117" t="e">
        <f>Komponento_parinkimas</f>
        <v>#N/A</v>
      </c>
      <c r="R140" s="117" t="e">
        <f>Komponento_parinkimas</f>
        <v>#N/A</v>
      </c>
      <c r="S140" s="117" t="e">
        <f>Komponento_parinkimas</f>
        <v>#N/A</v>
      </c>
      <c r="T140" s="117" t="e">
        <f>Komponento_parinkimas</f>
        <v>#N/A</v>
      </c>
      <c r="U140" s="117" t="e">
        <f>Komponento_parinkimas</f>
        <v>#N/A</v>
      </c>
      <c r="V140" s="117" t="e">
        <f>Komponento_parinkimas</f>
        <v>#N/A</v>
      </c>
      <c r="W140" s="117" t="e">
        <f>Komponento_parinkimas</f>
        <v>#N/A</v>
      </c>
      <c r="X140" s="117" t="e">
        <f>Komponento_parinkimas</f>
        <v>#N/A</v>
      </c>
      <c r="Y140" s="117" t="e">
        <f>Komponento_parinkimas</f>
        <v>#N/A</v>
      </c>
      <c r="Z140" s="117" t="e">
        <f>Komponento_parinkimas</f>
        <v>#N/A</v>
      </c>
      <c r="AA140" s="117" t="e">
        <f>Komponento_parinkimas</f>
        <v>#N/A</v>
      </c>
      <c r="AB140" s="117" t="e">
        <f>Komponento_parinkimas</f>
        <v>#N/A</v>
      </c>
      <c r="AC140" s="117" t="e">
        <f>Komponento_parinkimas</f>
        <v>#N/A</v>
      </c>
      <c r="AD140" s="117" t="e">
        <f>Komponento_parinkimas</f>
        <v>#N/A</v>
      </c>
      <c r="AE140" s="117" t="e">
        <f>Komponento_parinkimas</f>
        <v>#N/A</v>
      </c>
      <c r="AF140" s="117" t="e">
        <f>Komponento_parinkimas</f>
        <v>#N/A</v>
      </c>
      <c r="AG140" s="117" t="e">
        <f>Komponento_parinkimas</f>
        <v>#N/A</v>
      </c>
      <c r="AH140" s="117" t="e">
        <f>Komponento_parinkimas</f>
        <v>#N/A</v>
      </c>
      <c r="AI140" s="117" t="e">
        <f>Komponento_parinkimas</f>
        <v>#N/A</v>
      </c>
      <c r="AJ140" s="117" t="e">
        <f>Komponento_parinkimas</f>
        <v>#N/A</v>
      </c>
      <c r="AK140" s="117" t="e">
        <f>Komponento_parinkimas</f>
        <v>#N/A</v>
      </c>
      <c r="AL140" s="117" t="e">
        <f>Komponento_parinkimas</f>
        <v>#N/A</v>
      </c>
      <c r="AM140" s="117" t="e">
        <f>Komponento_parinkimas</f>
        <v>#N/A</v>
      </c>
      <c r="AN140" s="117" t="e">
        <f>Komponento_parinkimas</f>
        <v>#N/A</v>
      </c>
      <c r="AO140" s="117" t="e">
        <f>Komponento_parinkimas</f>
        <v>#N/A</v>
      </c>
      <c r="AP140" s="117" t="e">
        <f>Komponento_parinkimas</f>
        <v>#N/A</v>
      </c>
      <c r="AQ140" s="117" t="e">
        <f>Komponento_parinkimas</f>
        <v>#N/A</v>
      </c>
      <c r="AR140" s="1"/>
      <c r="AS140" s="1"/>
    </row>
    <row r="141" spans="1:45">
      <c r="A141" s="114" t="s">
        <v>501</v>
      </c>
      <c r="B141" s="115" t="s">
        <v>348</v>
      </c>
      <c r="C141" s="23"/>
      <c r="D141" s="23" t="s">
        <v>70</v>
      </c>
      <c r="E141" s="185" t="s">
        <v>70</v>
      </c>
      <c r="F141" s="185">
        <v>0</v>
      </c>
      <c r="G141" s="185" t="s">
        <v>70</v>
      </c>
      <c r="H141" s="185">
        <v>0</v>
      </c>
      <c r="I141" s="185" t="s">
        <v>70</v>
      </c>
      <c r="J141" s="185">
        <v>0</v>
      </c>
      <c r="K141" s="185">
        <f t="shared" si="12"/>
        <v>0</v>
      </c>
      <c r="L141" s="23"/>
      <c r="M141" s="117" t="e">
        <f>Komponento_parinkimas</f>
        <v>#N/A</v>
      </c>
      <c r="N141" s="117" t="e">
        <f>Komponento_parinkimas</f>
        <v>#N/A</v>
      </c>
      <c r="O141" s="117" t="e">
        <f>Komponento_parinkimas</f>
        <v>#N/A</v>
      </c>
      <c r="P141" s="117" t="e">
        <f>Komponento_parinkimas</f>
        <v>#N/A</v>
      </c>
      <c r="Q141" s="117" t="e">
        <f>Komponento_parinkimas</f>
        <v>#N/A</v>
      </c>
      <c r="R141" s="117" t="e">
        <f>Komponento_parinkimas</f>
        <v>#N/A</v>
      </c>
      <c r="S141" s="117" t="e">
        <f>Komponento_parinkimas</f>
        <v>#N/A</v>
      </c>
      <c r="T141" s="117" t="e">
        <f>Komponento_parinkimas</f>
        <v>#N/A</v>
      </c>
      <c r="U141" s="117" t="e">
        <f>Komponento_parinkimas</f>
        <v>#N/A</v>
      </c>
      <c r="V141" s="117" t="e">
        <f>Komponento_parinkimas</f>
        <v>#N/A</v>
      </c>
      <c r="W141" s="117" t="e">
        <f>Komponento_parinkimas</f>
        <v>#N/A</v>
      </c>
      <c r="X141" s="117" t="e">
        <f>Komponento_parinkimas</f>
        <v>#N/A</v>
      </c>
      <c r="Y141" s="117" t="e">
        <f>Komponento_parinkimas</f>
        <v>#N/A</v>
      </c>
      <c r="Z141" s="117" t="e">
        <f>Komponento_parinkimas</f>
        <v>#N/A</v>
      </c>
      <c r="AA141" s="117" t="e">
        <f>Komponento_parinkimas</f>
        <v>#N/A</v>
      </c>
      <c r="AB141" s="117" t="e">
        <f>Komponento_parinkimas</f>
        <v>#N/A</v>
      </c>
      <c r="AC141" s="117" t="e">
        <f>Komponento_parinkimas</f>
        <v>#N/A</v>
      </c>
      <c r="AD141" s="117" t="e">
        <f>Komponento_parinkimas</f>
        <v>#N/A</v>
      </c>
      <c r="AE141" s="117" t="e">
        <f>Komponento_parinkimas</f>
        <v>#N/A</v>
      </c>
      <c r="AF141" s="117" t="e">
        <f>Komponento_parinkimas</f>
        <v>#N/A</v>
      </c>
      <c r="AG141" s="117" t="e">
        <f>Komponento_parinkimas</f>
        <v>#N/A</v>
      </c>
      <c r="AH141" s="117" t="e">
        <f>Komponento_parinkimas</f>
        <v>#N/A</v>
      </c>
      <c r="AI141" s="117" t="e">
        <f>Komponento_parinkimas</f>
        <v>#N/A</v>
      </c>
      <c r="AJ141" s="117" t="e">
        <f>Komponento_parinkimas</f>
        <v>#N/A</v>
      </c>
      <c r="AK141" s="117" t="e">
        <f>Komponento_parinkimas</f>
        <v>#N/A</v>
      </c>
      <c r="AL141" s="117" t="e">
        <f>Komponento_parinkimas</f>
        <v>#N/A</v>
      </c>
      <c r="AM141" s="117" t="e">
        <f>Komponento_parinkimas</f>
        <v>#N/A</v>
      </c>
      <c r="AN141" s="117" t="e">
        <f>Komponento_parinkimas</f>
        <v>#N/A</v>
      </c>
      <c r="AO141" s="117" t="e">
        <f>Komponento_parinkimas</f>
        <v>#N/A</v>
      </c>
      <c r="AP141" s="117" t="e">
        <f>Komponento_parinkimas</f>
        <v>#N/A</v>
      </c>
      <c r="AQ141" s="117" t="e">
        <f>Komponento_parinkimas</f>
        <v>#N/A</v>
      </c>
      <c r="AR141" s="1"/>
      <c r="AS141" s="1"/>
    </row>
    <row r="142" spans="1:45">
      <c r="A142" s="114" t="s">
        <v>501</v>
      </c>
      <c r="B142" s="115" t="s">
        <v>349</v>
      </c>
      <c r="C142" s="23"/>
      <c r="D142" s="23" t="s">
        <v>70</v>
      </c>
      <c r="E142" s="185" t="s">
        <v>70</v>
      </c>
      <c r="F142" s="185">
        <v>0</v>
      </c>
      <c r="G142" s="185" t="s">
        <v>70</v>
      </c>
      <c r="H142" s="185">
        <v>0</v>
      </c>
      <c r="I142" s="185" t="s">
        <v>70</v>
      </c>
      <c r="J142" s="185">
        <v>0</v>
      </c>
      <c r="K142" s="185">
        <f t="shared" si="12"/>
        <v>0</v>
      </c>
      <c r="L142" s="23"/>
      <c r="M142" s="117" t="e">
        <f>Komponento_parinkimas</f>
        <v>#N/A</v>
      </c>
      <c r="N142" s="117" t="e">
        <f>Komponento_parinkimas</f>
        <v>#N/A</v>
      </c>
      <c r="O142" s="117" t="e">
        <f>Komponento_parinkimas</f>
        <v>#N/A</v>
      </c>
      <c r="P142" s="117" t="e">
        <f>Komponento_parinkimas</f>
        <v>#N/A</v>
      </c>
      <c r="Q142" s="117" t="e">
        <f>Komponento_parinkimas</f>
        <v>#N/A</v>
      </c>
      <c r="R142" s="117" t="e">
        <f>Komponento_parinkimas</f>
        <v>#N/A</v>
      </c>
      <c r="S142" s="117" t="e">
        <f>Komponento_parinkimas</f>
        <v>#N/A</v>
      </c>
      <c r="T142" s="117" t="e">
        <f>Komponento_parinkimas</f>
        <v>#N/A</v>
      </c>
      <c r="U142" s="117" t="e">
        <f>Komponento_parinkimas</f>
        <v>#N/A</v>
      </c>
      <c r="V142" s="117" t="e">
        <f>Komponento_parinkimas</f>
        <v>#N/A</v>
      </c>
      <c r="W142" s="117" t="e">
        <f>Komponento_parinkimas</f>
        <v>#N/A</v>
      </c>
      <c r="X142" s="117" t="e">
        <f>Komponento_parinkimas</f>
        <v>#N/A</v>
      </c>
      <c r="Y142" s="117" t="e">
        <f>Komponento_parinkimas</f>
        <v>#N/A</v>
      </c>
      <c r="Z142" s="117" t="e">
        <f>Komponento_parinkimas</f>
        <v>#N/A</v>
      </c>
      <c r="AA142" s="117" t="e">
        <f>Komponento_parinkimas</f>
        <v>#N/A</v>
      </c>
      <c r="AB142" s="117" t="e">
        <f>Komponento_parinkimas</f>
        <v>#N/A</v>
      </c>
      <c r="AC142" s="117" t="e">
        <f>Komponento_parinkimas</f>
        <v>#N/A</v>
      </c>
      <c r="AD142" s="117" t="e">
        <f>Komponento_parinkimas</f>
        <v>#N/A</v>
      </c>
      <c r="AE142" s="117" t="e">
        <f>Komponento_parinkimas</f>
        <v>#N/A</v>
      </c>
      <c r="AF142" s="117" t="e">
        <f>Komponento_parinkimas</f>
        <v>#N/A</v>
      </c>
      <c r="AG142" s="117" t="e">
        <f>Komponento_parinkimas</f>
        <v>#N/A</v>
      </c>
      <c r="AH142" s="117" t="e">
        <f>Komponento_parinkimas</f>
        <v>#N/A</v>
      </c>
      <c r="AI142" s="117" t="e">
        <f>Komponento_parinkimas</f>
        <v>#N/A</v>
      </c>
      <c r="AJ142" s="117" t="e">
        <f>Komponento_parinkimas</f>
        <v>#N/A</v>
      </c>
      <c r="AK142" s="117" t="e">
        <f>Komponento_parinkimas</f>
        <v>#N/A</v>
      </c>
      <c r="AL142" s="117" t="e">
        <f>Komponento_parinkimas</f>
        <v>#N/A</v>
      </c>
      <c r="AM142" s="117" t="e">
        <f>Komponento_parinkimas</f>
        <v>#N/A</v>
      </c>
      <c r="AN142" s="117" t="e">
        <f>Komponento_parinkimas</f>
        <v>#N/A</v>
      </c>
      <c r="AO142" s="117" t="e">
        <f>Komponento_parinkimas</f>
        <v>#N/A</v>
      </c>
      <c r="AP142" s="117" t="e">
        <f>Komponento_parinkimas</f>
        <v>#N/A</v>
      </c>
      <c r="AQ142" s="117" t="e">
        <f>Komponento_parinkimas</f>
        <v>#N/A</v>
      </c>
      <c r="AR142" s="1"/>
      <c r="AS142" s="1"/>
    </row>
    <row r="143" spans="1:45">
      <c r="A143" s="114" t="s">
        <v>501</v>
      </c>
      <c r="B143" s="115" t="s">
        <v>350</v>
      </c>
      <c r="C143" s="23"/>
      <c r="D143" s="23" t="s">
        <v>70</v>
      </c>
      <c r="E143" s="185" t="s">
        <v>70</v>
      </c>
      <c r="F143" s="185">
        <v>0</v>
      </c>
      <c r="G143" s="185" t="s">
        <v>70</v>
      </c>
      <c r="H143" s="185">
        <v>0</v>
      </c>
      <c r="I143" s="185" t="s">
        <v>70</v>
      </c>
      <c r="J143" s="185">
        <v>0</v>
      </c>
      <c r="K143" s="185">
        <f t="shared" si="12"/>
        <v>0</v>
      </c>
      <c r="L143" s="23"/>
      <c r="M143" s="117" t="e">
        <f>Komponento_parinkimas</f>
        <v>#N/A</v>
      </c>
      <c r="N143" s="117" t="e">
        <f>Komponento_parinkimas</f>
        <v>#N/A</v>
      </c>
      <c r="O143" s="117" t="e">
        <f>Komponento_parinkimas</f>
        <v>#N/A</v>
      </c>
      <c r="P143" s="117" t="e">
        <f>Komponento_parinkimas</f>
        <v>#N/A</v>
      </c>
      <c r="Q143" s="117" t="e">
        <f>Komponento_parinkimas</f>
        <v>#N/A</v>
      </c>
      <c r="R143" s="117" t="e">
        <f>Komponento_parinkimas</f>
        <v>#N/A</v>
      </c>
      <c r="S143" s="117" t="e">
        <f>Komponento_parinkimas</f>
        <v>#N/A</v>
      </c>
      <c r="T143" s="117" t="e">
        <f>Komponento_parinkimas</f>
        <v>#N/A</v>
      </c>
      <c r="U143" s="117" t="e">
        <f>Komponento_parinkimas</f>
        <v>#N/A</v>
      </c>
      <c r="V143" s="117" t="e">
        <f>Komponento_parinkimas</f>
        <v>#N/A</v>
      </c>
      <c r="W143" s="117" t="e">
        <f>Komponento_parinkimas</f>
        <v>#N/A</v>
      </c>
      <c r="X143" s="117" t="e">
        <f>Komponento_parinkimas</f>
        <v>#N/A</v>
      </c>
      <c r="Y143" s="117" t="e">
        <f>Komponento_parinkimas</f>
        <v>#N/A</v>
      </c>
      <c r="Z143" s="117" t="e">
        <f>Komponento_parinkimas</f>
        <v>#N/A</v>
      </c>
      <c r="AA143" s="117" t="e">
        <f>Komponento_parinkimas</f>
        <v>#N/A</v>
      </c>
      <c r="AB143" s="117" t="e">
        <f>Komponento_parinkimas</f>
        <v>#N/A</v>
      </c>
      <c r="AC143" s="117" t="e">
        <f>Komponento_parinkimas</f>
        <v>#N/A</v>
      </c>
      <c r="AD143" s="117" t="e">
        <f>Komponento_parinkimas</f>
        <v>#N/A</v>
      </c>
      <c r="AE143" s="117" t="e">
        <f>Komponento_parinkimas</f>
        <v>#N/A</v>
      </c>
      <c r="AF143" s="117" t="e">
        <f>Komponento_parinkimas</f>
        <v>#N/A</v>
      </c>
      <c r="AG143" s="117" t="e">
        <f>Komponento_parinkimas</f>
        <v>#N/A</v>
      </c>
      <c r="AH143" s="117" t="e">
        <f>Komponento_parinkimas</f>
        <v>#N/A</v>
      </c>
      <c r="AI143" s="117" t="e">
        <f>Komponento_parinkimas</f>
        <v>#N/A</v>
      </c>
      <c r="AJ143" s="117" t="e">
        <f>Komponento_parinkimas</f>
        <v>#N/A</v>
      </c>
      <c r="AK143" s="117" t="e">
        <f>Komponento_parinkimas</f>
        <v>#N/A</v>
      </c>
      <c r="AL143" s="117" t="e">
        <f>Komponento_parinkimas</f>
        <v>#N/A</v>
      </c>
      <c r="AM143" s="117" t="e">
        <f>Komponento_parinkimas</f>
        <v>#N/A</v>
      </c>
      <c r="AN143" s="117" t="e">
        <f>Komponento_parinkimas</f>
        <v>#N/A</v>
      </c>
      <c r="AO143" s="117" t="e">
        <f>Komponento_parinkimas</f>
        <v>#N/A</v>
      </c>
      <c r="AP143" s="117" t="e">
        <f>Komponento_parinkimas</f>
        <v>#N/A</v>
      </c>
      <c r="AQ143" s="117" t="e">
        <f>Komponento_parinkimas</f>
        <v>#N/A</v>
      </c>
      <c r="AR143" s="1"/>
      <c r="AS143" s="1"/>
    </row>
    <row r="144" spans="1:45">
      <c r="A144" s="114" t="s">
        <v>501</v>
      </c>
      <c r="B144" s="120" t="s">
        <v>53</v>
      </c>
      <c r="C144" s="112"/>
      <c r="D144" s="112"/>
      <c r="E144" s="193"/>
      <c r="F144" s="194"/>
      <c r="G144" s="194"/>
      <c r="H144" s="194"/>
      <c r="I144" s="194"/>
      <c r="J144" s="194"/>
      <c r="K144" s="195"/>
      <c r="L144" s="119"/>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
      <c r="AS144" s="1"/>
    </row>
    <row r="145" spans="1:45">
      <c r="A145" s="114" t="s">
        <v>501</v>
      </c>
      <c r="B145" s="115" t="s">
        <v>351</v>
      </c>
      <c r="C145" s="23"/>
      <c r="D145" s="23" t="s">
        <v>70</v>
      </c>
      <c r="E145" s="185" t="s">
        <v>70</v>
      </c>
      <c r="F145" s="185">
        <v>0</v>
      </c>
      <c r="G145" s="185" t="s">
        <v>70</v>
      </c>
      <c r="H145" s="185">
        <v>0</v>
      </c>
      <c r="I145" s="185" t="s">
        <v>70</v>
      </c>
      <c r="J145" s="185">
        <v>0</v>
      </c>
      <c r="K145" s="185">
        <f>PRODUCT(IF(E145&lt;&gt;"'-",F145,1),IF(G145&lt;&gt;"-",H145,1),IF(I145&lt;&gt;"-",J145,1))</f>
        <v>0</v>
      </c>
      <c r="L145" s="23"/>
      <c r="M145" s="117" t="e">
        <f>Komponento_parinkimas</f>
        <v>#N/A</v>
      </c>
      <c r="N145" s="117" t="e">
        <f>Komponento_parinkimas</f>
        <v>#N/A</v>
      </c>
      <c r="O145" s="117" t="e">
        <f>Komponento_parinkimas</f>
        <v>#N/A</v>
      </c>
      <c r="P145" s="117" t="e">
        <f>Komponento_parinkimas</f>
        <v>#N/A</v>
      </c>
      <c r="Q145" s="117" t="e">
        <f>Komponento_parinkimas</f>
        <v>#N/A</v>
      </c>
      <c r="R145" s="117" t="e">
        <f>Komponento_parinkimas</f>
        <v>#N/A</v>
      </c>
      <c r="S145" s="117" t="e">
        <f>Komponento_parinkimas</f>
        <v>#N/A</v>
      </c>
      <c r="T145" s="117" t="e">
        <f>Komponento_parinkimas</f>
        <v>#N/A</v>
      </c>
      <c r="U145" s="117" t="e">
        <f>Komponento_parinkimas</f>
        <v>#N/A</v>
      </c>
      <c r="V145" s="117" t="e">
        <f>Komponento_parinkimas</f>
        <v>#N/A</v>
      </c>
      <c r="W145" s="117" t="e">
        <f>Komponento_parinkimas</f>
        <v>#N/A</v>
      </c>
      <c r="X145" s="117" t="e">
        <f>Komponento_parinkimas</f>
        <v>#N/A</v>
      </c>
      <c r="Y145" s="117" t="e">
        <f>Komponento_parinkimas</f>
        <v>#N/A</v>
      </c>
      <c r="Z145" s="117" t="e">
        <f>Komponento_parinkimas</f>
        <v>#N/A</v>
      </c>
      <c r="AA145" s="117" t="e">
        <f>Komponento_parinkimas</f>
        <v>#N/A</v>
      </c>
      <c r="AB145" s="117" t="e">
        <f>Komponento_parinkimas</f>
        <v>#N/A</v>
      </c>
      <c r="AC145" s="117" t="e">
        <f>Komponento_parinkimas</f>
        <v>#N/A</v>
      </c>
      <c r="AD145" s="117" t="e">
        <f>Komponento_parinkimas</f>
        <v>#N/A</v>
      </c>
      <c r="AE145" s="117" t="e">
        <f>Komponento_parinkimas</f>
        <v>#N/A</v>
      </c>
      <c r="AF145" s="117" t="e">
        <f>Komponento_parinkimas</f>
        <v>#N/A</v>
      </c>
      <c r="AG145" s="117" t="e">
        <f>Komponento_parinkimas</f>
        <v>#N/A</v>
      </c>
      <c r="AH145" s="117" t="e">
        <f>Komponento_parinkimas</f>
        <v>#N/A</v>
      </c>
      <c r="AI145" s="117" t="e">
        <f>Komponento_parinkimas</f>
        <v>#N/A</v>
      </c>
      <c r="AJ145" s="117" t="e">
        <f>Komponento_parinkimas</f>
        <v>#N/A</v>
      </c>
      <c r="AK145" s="117" t="e">
        <f>Komponento_parinkimas</f>
        <v>#N/A</v>
      </c>
      <c r="AL145" s="117" t="e">
        <f>Komponento_parinkimas</f>
        <v>#N/A</v>
      </c>
      <c r="AM145" s="117" t="e">
        <f>Komponento_parinkimas</f>
        <v>#N/A</v>
      </c>
      <c r="AN145" s="117" t="e">
        <f>Komponento_parinkimas</f>
        <v>#N/A</v>
      </c>
      <c r="AO145" s="117" t="e">
        <f>Komponento_parinkimas</f>
        <v>#N/A</v>
      </c>
      <c r="AP145" s="117" t="e">
        <f>Komponento_parinkimas</f>
        <v>#N/A</v>
      </c>
      <c r="AQ145" s="117" t="e">
        <f>Komponento_parinkimas</f>
        <v>#N/A</v>
      </c>
      <c r="AR145" s="1"/>
      <c r="AS145" s="1"/>
    </row>
    <row r="146" spans="1:45">
      <c r="A146" s="114" t="s">
        <v>501</v>
      </c>
      <c r="B146" s="115" t="s">
        <v>352</v>
      </c>
      <c r="C146" s="23"/>
      <c r="D146" s="23" t="s">
        <v>70</v>
      </c>
      <c r="E146" s="185" t="s">
        <v>70</v>
      </c>
      <c r="F146" s="185">
        <v>0</v>
      </c>
      <c r="G146" s="185" t="s">
        <v>70</v>
      </c>
      <c r="H146" s="185">
        <v>0</v>
      </c>
      <c r="I146" s="185" t="s">
        <v>70</v>
      </c>
      <c r="J146" s="185">
        <v>0</v>
      </c>
      <c r="K146" s="185">
        <f>PRODUCT(IF(E146&lt;&gt;"'-",F146,1),IF(G146&lt;&gt;"-",H146,1),IF(I146&lt;&gt;"-",J146,1))</f>
        <v>0</v>
      </c>
      <c r="L146" s="23"/>
      <c r="M146" s="117" t="e">
        <f>Komponento_parinkimas</f>
        <v>#N/A</v>
      </c>
      <c r="N146" s="117" t="e">
        <f>Komponento_parinkimas</f>
        <v>#N/A</v>
      </c>
      <c r="O146" s="117" t="e">
        <f>Komponento_parinkimas</f>
        <v>#N/A</v>
      </c>
      <c r="P146" s="117" t="e">
        <f>Komponento_parinkimas</f>
        <v>#N/A</v>
      </c>
      <c r="Q146" s="117" t="e">
        <f>Komponento_parinkimas</f>
        <v>#N/A</v>
      </c>
      <c r="R146" s="117" t="e">
        <f>Komponento_parinkimas</f>
        <v>#N/A</v>
      </c>
      <c r="S146" s="117" t="e">
        <f>Komponento_parinkimas</f>
        <v>#N/A</v>
      </c>
      <c r="T146" s="117" t="e">
        <f>Komponento_parinkimas</f>
        <v>#N/A</v>
      </c>
      <c r="U146" s="117" t="e">
        <f>Komponento_parinkimas</f>
        <v>#N/A</v>
      </c>
      <c r="V146" s="117" t="e">
        <f>Komponento_parinkimas</f>
        <v>#N/A</v>
      </c>
      <c r="W146" s="117" t="e">
        <f>Komponento_parinkimas</f>
        <v>#N/A</v>
      </c>
      <c r="X146" s="117" t="e">
        <f>Komponento_parinkimas</f>
        <v>#N/A</v>
      </c>
      <c r="Y146" s="117" t="e">
        <f>Komponento_parinkimas</f>
        <v>#N/A</v>
      </c>
      <c r="Z146" s="117" t="e">
        <f>Komponento_parinkimas</f>
        <v>#N/A</v>
      </c>
      <c r="AA146" s="117" t="e">
        <f>Komponento_parinkimas</f>
        <v>#N/A</v>
      </c>
      <c r="AB146" s="117" t="e">
        <f>Komponento_parinkimas</f>
        <v>#N/A</v>
      </c>
      <c r="AC146" s="117" t="e">
        <f>Komponento_parinkimas</f>
        <v>#N/A</v>
      </c>
      <c r="AD146" s="117" t="e">
        <f>Komponento_parinkimas</f>
        <v>#N/A</v>
      </c>
      <c r="AE146" s="117" t="e">
        <f>Komponento_parinkimas</f>
        <v>#N/A</v>
      </c>
      <c r="AF146" s="117" t="e">
        <f>Komponento_parinkimas</f>
        <v>#N/A</v>
      </c>
      <c r="AG146" s="117" t="e">
        <f>Komponento_parinkimas</f>
        <v>#N/A</v>
      </c>
      <c r="AH146" s="117" t="e">
        <f>Komponento_parinkimas</f>
        <v>#N/A</v>
      </c>
      <c r="AI146" s="117" t="e">
        <f>Komponento_parinkimas</f>
        <v>#N/A</v>
      </c>
      <c r="AJ146" s="117" t="e">
        <f>Komponento_parinkimas</f>
        <v>#N/A</v>
      </c>
      <c r="AK146" s="117" t="e">
        <f>Komponento_parinkimas</f>
        <v>#N/A</v>
      </c>
      <c r="AL146" s="117" t="e">
        <f>Komponento_parinkimas</f>
        <v>#N/A</v>
      </c>
      <c r="AM146" s="117" t="e">
        <f>Komponento_parinkimas</f>
        <v>#N/A</v>
      </c>
      <c r="AN146" s="117" t="e">
        <f>Komponento_parinkimas</f>
        <v>#N/A</v>
      </c>
      <c r="AO146" s="117" t="e">
        <f>Komponento_parinkimas</f>
        <v>#N/A</v>
      </c>
      <c r="AP146" s="117" t="e">
        <f>Komponento_parinkimas</f>
        <v>#N/A</v>
      </c>
      <c r="AQ146" s="117" t="e">
        <f>Komponento_parinkimas</f>
        <v>#N/A</v>
      </c>
      <c r="AR146" s="1"/>
      <c r="AS146" s="1"/>
    </row>
    <row r="147" spans="1:45">
      <c r="A147" s="114" t="s">
        <v>501</v>
      </c>
      <c r="B147" s="115" t="s">
        <v>353</v>
      </c>
      <c r="C147" s="23"/>
      <c r="D147" s="23" t="s">
        <v>70</v>
      </c>
      <c r="E147" s="185" t="s">
        <v>70</v>
      </c>
      <c r="F147" s="185">
        <v>0</v>
      </c>
      <c r="G147" s="185" t="s">
        <v>70</v>
      </c>
      <c r="H147" s="185">
        <v>0</v>
      </c>
      <c r="I147" s="185" t="s">
        <v>70</v>
      </c>
      <c r="J147" s="185">
        <v>0</v>
      </c>
      <c r="K147" s="185">
        <f>PRODUCT(IF(E147&lt;&gt;"'-",F147,1),IF(G147&lt;&gt;"-",H147,1),IF(I147&lt;&gt;"-",J147,1))</f>
        <v>0</v>
      </c>
      <c r="L147" s="23"/>
      <c r="M147" s="117" t="e">
        <f>Komponento_parinkimas</f>
        <v>#N/A</v>
      </c>
      <c r="N147" s="117" t="e">
        <f>Komponento_parinkimas</f>
        <v>#N/A</v>
      </c>
      <c r="O147" s="117" t="e">
        <f>Komponento_parinkimas</f>
        <v>#N/A</v>
      </c>
      <c r="P147" s="117" t="e">
        <f>Komponento_parinkimas</f>
        <v>#N/A</v>
      </c>
      <c r="Q147" s="117" t="e">
        <f>Komponento_parinkimas</f>
        <v>#N/A</v>
      </c>
      <c r="R147" s="117" t="e">
        <f>Komponento_parinkimas</f>
        <v>#N/A</v>
      </c>
      <c r="S147" s="117" t="e">
        <f>Komponento_parinkimas</f>
        <v>#N/A</v>
      </c>
      <c r="T147" s="117" t="e">
        <f>Komponento_parinkimas</f>
        <v>#N/A</v>
      </c>
      <c r="U147" s="117" t="e">
        <f>Komponento_parinkimas</f>
        <v>#N/A</v>
      </c>
      <c r="V147" s="117" t="e">
        <f>Komponento_parinkimas</f>
        <v>#N/A</v>
      </c>
      <c r="W147" s="117" t="e">
        <f>Komponento_parinkimas</f>
        <v>#N/A</v>
      </c>
      <c r="X147" s="117" t="e">
        <f>Komponento_parinkimas</f>
        <v>#N/A</v>
      </c>
      <c r="Y147" s="117" t="e">
        <f>Komponento_parinkimas</f>
        <v>#N/A</v>
      </c>
      <c r="Z147" s="117" t="e">
        <f>Komponento_parinkimas</f>
        <v>#N/A</v>
      </c>
      <c r="AA147" s="117" t="e">
        <f>Komponento_parinkimas</f>
        <v>#N/A</v>
      </c>
      <c r="AB147" s="117" t="e">
        <f>Komponento_parinkimas</f>
        <v>#N/A</v>
      </c>
      <c r="AC147" s="117" t="e">
        <f>Komponento_parinkimas</f>
        <v>#N/A</v>
      </c>
      <c r="AD147" s="117" t="e">
        <f>Komponento_parinkimas</f>
        <v>#N/A</v>
      </c>
      <c r="AE147" s="117" t="e">
        <f>Komponento_parinkimas</f>
        <v>#N/A</v>
      </c>
      <c r="AF147" s="117" t="e">
        <f>Komponento_parinkimas</f>
        <v>#N/A</v>
      </c>
      <c r="AG147" s="117" t="e">
        <f>Komponento_parinkimas</f>
        <v>#N/A</v>
      </c>
      <c r="AH147" s="117" t="e">
        <f>Komponento_parinkimas</f>
        <v>#N/A</v>
      </c>
      <c r="AI147" s="117" t="e">
        <f>Komponento_parinkimas</f>
        <v>#N/A</v>
      </c>
      <c r="AJ147" s="117" t="e">
        <f>Komponento_parinkimas</f>
        <v>#N/A</v>
      </c>
      <c r="AK147" s="117" t="e">
        <f>Komponento_parinkimas</f>
        <v>#N/A</v>
      </c>
      <c r="AL147" s="117" t="e">
        <f>Komponento_parinkimas</f>
        <v>#N/A</v>
      </c>
      <c r="AM147" s="117" t="e">
        <f>Komponento_parinkimas</f>
        <v>#N/A</v>
      </c>
      <c r="AN147" s="117" t="e">
        <f>Komponento_parinkimas</f>
        <v>#N/A</v>
      </c>
      <c r="AO147" s="117" t="e">
        <f>Komponento_parinkimas</f>
        <v>#N/A</v>
      </c>
      <c r="AP147" s="117" t="e">
        <f>Komponento_parinkimas</f>
        <v>#N/A</v>
      </c>
      <c r="AQ147" s="117" t="e">
        <f>Komponento_parinkimas</f>
        <v>#N/A</v>
      </c>
      <c r="AR147" s="1"/>
      <c r="AS147" s="1"/>
    </row>
    <row r="148" spans="1:45">
      <c r="A148" s="114" t="s">
        <v>502</v>
      </c>
      <c r="B148" s="120" t="s">
        <v>50</v>
      </c>
      <c r="C148" s="112"/>
      <c r="D148" s="112"/>
      <c r="E148" s="193"/>
      <c r="F148" s="194"/>
      <c r="G148" s="194"/>
      <c r="H148" s="194"/>
      <c r="I148" s="194"/>
      <c r="J148" s="194"/>
      <c r="K148" s="195"/>
      <c r="L148" s="119"/>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
      <c r="AS148" s="1"/>
    </row>
    <row r="149" spans="1:45">
      <c r="A149" s="114" t="s">
        <v>502</v>
      </c>
      <c r="B149" s="115" t="s">
        <v>51</v>
      </c>
      <c r="C149" s="23"/>
      <c r="D149" s="23" t="s">
        <v>70</v>
      </c>
      <c r="E149" s="185" t="s">
        <v>70</v>
      </c>
      <c r="F149" s="185">
        <v>0</v>
      </c>
      <c r="G149" s="185" t="s">
        <v>70</v>
      </c>
      <c r="H149" s="185">
        <v>0</v>
      </c>
      <c r="I149" s="185" t="s">
        <v>70</v>
      </c>
      <c r="J149" s="185">
        <v>0</v>
      </c>
      <c r="K149" s="185">
        <f t="shared" ref="K149:K155" si="13">PRODUCT(IF(E149&lt;&gt;"'-",F149,1),IF(G149&lt;&gt;"-",H149,1),IF(I149&lt;&gt;"-",J149,1))</f>
        <v>0</v>
      </c>
      <c r="L149" s="23"/>
      <c r="M149" s="117" t="e">
        <f>Komponento_parinkimas</f>
        <v>#N/A</v>
      </c>
      <c r="N149" s="117" t="e">
        <f>Komponento_parinkimas</f>
        <v>#N/A</v>
      </c>
      <c r="O149" s="117" t="e">
        <f>Komponento_parinkimas</f>
        <v>#N/A</v>
      </c>
      <c r="P149" s="117" t="e">
        <f>Komponento_parinkimas</f>
        <v>#N/A</v>
      </c>
      <c r="Q149" s="117" t="e">
        <f>Komponento_parinkimas</f>
        <v>#N/A</v>
      </c>
      <c r="R149" s="117" t="e">
        <f>Komponento_parinkimas</f>
        <v>#N/A</v>
      </c>
      <c r="S149" s="117" t="e">
        <f>Komponento_parinkimas</f>
        <v>#N/A</v>
      </c>
      <c r="T149" s="117" t="e">
        <f>Komponento_parinkimas</f>
        <v>#N/A</v>
      </c>
      <c r="U149" s="117" t="e">
        <f>Komponento_parinkimas</f>
        <v>#N/A</v>
      </c>
      <c r="V149" s="117" t="e">
        <f>Komponento_parinkimas</f>
        <v>#N/A</v>
      </c>
      <c r="W149" s="117" t="e">
        <f>Komponento_parinkimas</f>
        <v>#N/A</v>
      </c>
      <c r="X149" s="117" t="e">
        <f>Komponento_parinkimas</f>
        <v>#N/A</v>
      </c>
      <c r="Y149" s="117" t="e">
        <f>Komponento_parinkimas</f>
        <v>#N/A</v>
      </c>
      <c r="Z149" s="117" t="e">
        <f>Komponento_parinkimas</f>
        <v>#N/A</v>
      </c>
      <c r="AA149" s="117" t="e">
        <f>Komponento_parinkimas</f>
        <v>#N/A</v>
      </c>
      <c r="AB149" s="117" t="e">
        <f>Komponento_parinkimas</f>
        <v>#N/A</v>
      </c>
      <c r="AC149" s="117" t="e">
        <f>Komponento_parinkimas</f>
        <v>#N/A</v>
      </c>
      <c r="AD149" s="117" t="e">
        <f>Komponento_parinkimas</f>
        <v>#N/A</v>
      </c>
      <c r="AE149" s="117" t="e">
        <f>Komponento_parinkimas</f>
        <v>#N/A</v>
      </c>
      <c r="AF149" s="117" t="e">
        <f>Komponento_parinkimas</f>
        <v>#N/A</v>
      </c>
      <c r="AG149" s="117" t="e">
        <f>Komponento_parinkimas</f>
        <v>#N/A</v>
      </c>
      <c r="AH149" s="117" t="e">
        <f>Komponento_parinkimas</f>
        <v>#N/A</v>
      </c>
      <c r="AI149" s="117" t="e">
        <f>Komponento_parinkimas</f>
        <v>#N/A</v>
      </c>
      <c r="AJ149" s="117" t="e">
        <f>Komponento_parinkimas</f>
        <v>#N/A</v>
      </c>
      <c r="AK149" s="117" t="e">
        <f>Komponento_parinkimas</f>
        <v>#N/A</v>
      </c>
      <c r="AL149" s="117" t="e">
        <f>Komponento_parinkimas</f>
        <v>#N/A</v>
      </c>
      <c r="AM149" s="117" t="e">
        <f>Komponento_parinkimas</f>
        <v>#N/A</v>
      </c>
      <c r="AN149" s="117" t="e">
        <f>Komponento_parinkimas</f>
        <v>#N/A</v>
      </c>
      <c r="AO149" s="117" t="e">
        <f>Komponento_parinkimas</f>
        <v>#N/A</v>
      </c>
      <c r="AP149" s="117" t="e">
        <f>Komponento_parinkimas</f>
        <v>#N/A</v>
      </c>
      <c r="AQ149" s="117" t="e">
        <f>Komponento_parinkimas</f>
        <v>#N/A</v>
      </c>
      <c r="AR149" s="1"/>
      <c r="AS149" s="1"/>
    </row>
    <row r="150" spans="1:45">
      <c r="A150" s="114" t="s">
        <v>502</v>
      </c>
      <c r="B150" s="115" t="s">
        <v>52</v>
      </c>
      <c r="C150" s="23"/>
      <c r="D150" s="23" t="s">
        <v>70</v>
      </c>
      <c r="E150" s="185" t="s">
        <v>70</v>
      </c>
      <c r="F150" s="185">
        <v>0</v>
      </c>
      <c r="G150" s="185" t="s">
        <v>70</v>
      </c>
      <c r="H150" s="185">
        <v>0</v>
      </c>
      <c r="I150" s="185" t="s">
        <v>70</v>
      </c>
      <c r="J150" s="185">
        <v>0</v>
      </c>
      <c r="K150" s="185">
        <f t="shared" si="13"/>
        <v>0</v>
      </c>
      <c r="L150" s="23"/>
      <c r="M150" s="117" t="e">
        <f>Komponento_parinkimas</f>
        <v>#N/A</v>
      </c>
      <c r="N150" s="117" t="e">
        <f>Komponento_parinkimas</f>
        <v>#N/A</v>
      </c>
      <c r="O150" s="117" t="e">
        <f>Komponento_parinkimas</f>
        <v>#N/A</v>
      </c>
      <c r="P150" s="117" t="e">
        <f>Komponento_parinkimas</f>
        <v>#N/A</v>
      </c>
      <c r="Q150" s="117" t="e">
        <f>Komponento_parinkimas</f>
        <v>#N/A</v>
      </c>
      <c r="R150" s="117" t="e">
        <f>Komponento_parinkimas</f>
        <v>#N/A</v>
      </c>
      <c r="S150" s="117" t="e">
        <f>Komponento_parinkimas</f>
        <v>#N/A</v>
      </c>
      <c r="T150" s="117" t="e">
        <f>Komponento_parinkimas</f>
        <v>#N/A</v>
      </c>
      <c r="U150" s="117" t="e">
        <f>Komponento_parinkimas</f>
        <v>#N/A</v>
      </c>
      <c r="V150" s="117" t="e">
        <f>Komponento_parinkimas</f>
        <v>#N/A</v>
      </c>
      <c r="W150" s="117" t="e">
        <f>Komponento_parinkimas</f>
        <v>#N/A</v>
      </c>
      <c r="X150" s="117" t="e">
        <f>Komponento_parinkimas</f>
        <v>#N/A</v>
      </c>
      <c r="Y150" s="117" t="e">
        <f>Komponento_parinkimas</f>
        <v>#N/A</v>
      </c>
      <c r="Z150" s="117" t="e">
        <f>Komponento_parinkimas</f>
        <v>#N/A</v>
      </c>
      <c r="AA150" s="117" t="e">
        <f>Komponento_parinkimas</f>
        <v>#N/A</v>
      </c>
      <c r="AB150" s="117" t="e">
        <f>Komponento_parinkimas</f>
        <v>#N/A</v>
      </c>
      <c r="AC150" s="117" t="e">
        <f>Komponento_parinkimas</f>
        <v>#N/A</v>
      </c>
      <c r="AD150" s="117" t="e">
        <f>Komponento_parinkimas</f>
        <v>#N/A</v>
      </c>
      <c r="AE150" s="117" t="e">
        <f>Komponento_parinkimas</f>
        <v>#N/A</v>
      </c>
      <c r="AF150" s="117" t="e">
        <f>Komponento_parinkimas</f>
        <v>#N/A</v>
      </c>
      <c r="AG150" s="117" t="e">
        <f>Komponento_parinkimas</f>
        <v>#N/A</v>
      </c>
      <c r="AH150" s="117" t="e">
        <f>Komponento_parinkimas</f>
        <v>#N/A</v>
      </c>
      <c r="AI150" s="117" t="e">
        <f>Komponento_parinkimas</f>
        <v>#N/A</v>
      </c>
      <c r="AJ150" s="117" t="e">
        <f>Komponento_parinkimas</f>
        <v>#N/A</v>
      </c>
      <c r="AK150" s="117" t="e">
        <f>Komponento_parinkimas</f>
        <v>#N/A</v>
      </c>
      <c r="AL150" s="117" t="e">
        <f>Komponento_parinkimas</f>
        <v>#N/A</v>
      </c>
      <c r="AM150" s="117" t="e">
        <f>Komponento_parinkimas</f>
        <v>#N/A</v>
      </c>
      <c r="AN150" s="117" t="e">
        <f>Komponento_parinkimas</f>
        <v>#N/A</v>
      </c>
      <c r="AO150" s="117" t="e">
        <f>Komponento_parinkimas</f>
        <v>#N/A</v>
      </c>
      <c r="AP150" s="117" t="e">
        <f>Komponento_parinkimas</f>
        <v>#N/A</v>
      </c>
      <c r="AQ150" s="117" t="e">
        <f>Komponento_parinkimas</f>
        <v>#N/A</v>
      </c>
      <c r="AR150" s="1"/>
      <c r="AS150" s="1"/>
    </row>
    <row r="151" spans="1:45">
      <c r="A151" s="114" t="s">
        <v>502</v>
      </c>
      <c r="B151" s="115" t="s">
        <v>346</v>
      </c>
      <c r="C151" s="23"/>
      <c r="D151" s="23" t="s">
        <v>70</v>
      </c>
      <c r="E151" s="185" t="s">
        <v>70</v>
      </c>
      <c r="F151" s="185">
        <v>0</v>
      </c>
      <c r="G151" s="185" t="s">
        <v>70</v>
      </c>
      <c r="H151" s="185">
        <v>0</v>
      </c>
      <c r="I151" s="185" t="s">
        <v>70</v>
      </c>
      <c r="J151" s="185">
        <v>0</v>
      </c>
      <c r="K151" s="185">
        <f t="shared" si="13"/>
        <v>0</v>
      </c>
      <c r="L151" s="23"/>
      <c r="M151" s="117" t="e">
        <f>Komponento_parinkimas</f>
        <v>#N/A</v>
      </c>
      <c r="N151" s="117" t="e">
        <f>Komponento_parinkimas</f>
        <v>#N/A</v>
      </c>
      <c r="O151" s="117" t="e">
        <f>Komponento_parinkimas</f>
        <v>#N/A</v>
      </c>
      <c r="P151" s="117" t="e">
        <f>Komponento_parinkimas</f>
        <v>#N/A</v>
      </c>
      <c r="Q151" s="117" t="e">
        <f>Komponento_parinkimas</f>
        <v>#N/A</v>
      </c>
      <c r="R151" s="117" t="e">
        <f>Komponento_parinkimas</f>
        <v>#N/A</v>
      </c>
      <c r="S151" s="117" t="e">
        <f>Komponento_parinkimas</f>
        <v>#N/A</v>
      </c>
      <c r="T151" s="117" t="e">
        <f>Komponento_parinkimas</f>
        <v>#N/A</v>
      </c>
      <c r="U151" s="117" t="e">
        <f>Komponento_parinkimas</f>
        <v>#N/A</v>
      </c>
      <c r="V151" s="117" t="e">
        <f>Komponento_parinkimas</f>
        <v>#N/A</v>
      </c>
      <c r="W151" s="117" t="e">
        <f>Komponento_parinkimas</f>
        <v>#N/A</v>
      </c>
      <c r="X151" s="117" t="e">
        <f>Komponento_parinkimas</f>
        <v>#N/A</v>
      </c>
      <c r="Y151" s="117" t="e">
        <f>Komponento_parinkimas</f>
        <v>#N/A</v>
      </c>
      <c r="Z151" s="117" t="e">
        <f>Komponento_parinkimas</f>
        <v>#N/A</v>
      </c>
      <c r="AA151" s="117" t="e">
        <f>Komponento_parinkimas</f>
        <v>#N/A</v>
      </c>
      <c r="AB151" s="117" t="e">
        <f>Komponento_parinkimas</f>
        <v>#N/A</v>
      </c>
      <c r="AC151" s="117" t="e">
        <f>Komponento_parinkimas</f>
        <v>#N/A</v>
      </c>
      <c r="AD151" s="117" t="e">
        <f>Komponento_parinkimas</f>
        <v>#N/A</v>
      </c>
      <c r="AE151" s="117" t="e">
        <f>Komponento_parinkimas</f>
        <v>#N/A</v>
      </c>
      <c r="AF151" s="117" t="e">
        <f>Komponento_parinkimas</f>
        <v>#N/A</v>
      </c>
      <c r="AG151" s="117" t="e">
        <f>Komponento_parinkimas</f>
        <v>#N/A</v>
      </c>
      <c r="AH151" s="117" t="e">
        <f>Komponento_parinkimas</f>
        <v>#N/A</v>
      </c>
      <c r="AI151" s="117" t="e">
        <f>Komponento_parinkimas</f>
        <v>#N/A</v>
      </c>
      <c r="AJ151" s="117" t="e">
        <f>Komponento_parinkimas</f>
        <v>#N/A</v>
      </c>
      <c r="AK151" s="117" t="e">
        <f>Komponento_parinkimas</f>
        <v>#N/A</v>
      </c>
      <c r="AL151" s="117" t="e">
        <f>Komponento_parinkimas</f>
        <v>#N/A</v>
      </c>
      <c r="AM151" s="117" t="e">
        <f>Komponento_parinkimas</f>
        <v>#N/A</v>
      </c>
      <c r="AN151" s="117" t="e">
        <f>Komponento_parinkimas</f>
        <v>#N/A</v>
      </c>
      <c r="AO151" s="117" t="e">
        <f>Komponento_parinkimas</f>
        <v>#N/A</v>
      </c>
      <c r="AP151" s="117" t="e">
        <f>Komponento_parinkimas</f>
        <v>#N/A</v>
      </c>
      <c r="AQ151" s="117" t="e">
        <f>Komponento_parinkimas</f>
        <v>#N/A</v>
      </c>
      <c r="AR151" s="1"/>
      <c r="AS151" s="1"/>
    </row>
    <row r="152" spans="1:45">
      <c r="A152" s="114" t="s">
        <v>502</v>
      </c>
      <c r="B152" s="115" t="s">
        <v>347</v>
      </c>
      <c r="C152" s="23"/>
      <c r="D152" s="23" t="s">
        <v>70</v>
      </c>
      <c r="E152" s="185" t="s">
        <v>70</v>
      </c>
      <c r="F152" s="185">
        <v>0</v>
      </c>
      <c r="G152" s="185" t="s">
        <v>70</v>
      </c>
      <c r="H152" s="185">
        <v>0</v>
      </c>
      <c r="I152" s="185" t="s">
        <v>70</v>
      </c>
      <c r="J152" s="185">
        <v>0</v>
      </c>
      <c r="K152" s="185">
        <f t="shared" si="13"/>
        <v>0</v>
      </c>
      <c r="L152" s="23"/>
      <c r="M152" s="117" t="e">
        <f>Komponento_parinkimas</f>
        <v>#N/A</v>
      </c>
      <c r="N152" s="117" t="e">
        <f>Komponento_parinkimas</f>
        <v>#N/A</v>
      </c>
      <c r="O152" s="117" t="e">
        <f>Komponento_parinkimas</f>
        <v>#N/A</v>
      </c>
      <c r="P152" s="117" t="e">
        <f>Komponento_parinkimas</f>
        <v>#N/A</v>
      </c>
      <c r="Q152" s="117" t="e">
        <f>Komponento_parinkimas</f>
        <v>#N/A</v>
      </c>
      <c r="R152" s="117" t="e">
        <f>Komponento_parinkimas</f>
        <v>#N/A</v>
      </c>
      <c r="S152" s="117" t="e">
        <f>Komponento_parinkimas</f>
        <v>#N/A</v>
      </c>
      <c r="T152" s="117" t="e">
        <f>Komponento_parinkimas</f>
        <v>#N/A</v>
      </c>
      <c r="U152" s="117" t="e">
        <f>Komponento_parinkimas</f>
        <v>#N/A</v>
      </c>
      <c r="V152" s="117" t="e">
        <f>Komponento_parinkimas</f>
        <v>#N/A</v>
      </c>
      <c r="W152" s="117" t="e">
        <f>Komponento_parinkimas</f>
        <v>#N/A</v>
      </c>
      <c r="X152" s="117" t="e">
        <f>Komponento_parinkimas</f>
        <v>#N/A</v>
      </c>
      <c r="Y152" s="117" t="e">
        <f>Komponento_parinkimas</f>
        <v>#N/A</v>
      </c>
      <c r="Z152" s="117" t="e">
        <f>Komponento_parinkimas</f>
        <v>#N/A</v>
      </c>
      <c r="AA152" s="117" t="e">
        <f>Komponento_parinkimas</f>
        <v>#N/A</v>
      </c>
      <c r="AB152" s="117" t="e">
        <f>Komponento_parinkimas</f>
        <v>#N/A</v>
      </c>
      <c r="AC152" s="117" t="e">
        <f>Komponento_parinkimas</f>
        <v>#N/A</v>
      </c>
      <c r="AD152" s="117" t="e">
        <f>Komponento_parinkimas</f>
        <v>#N/A</v>
      </c>
      <c r="AE152" s="117" t="e">
        <f>Komponento_parinkimas</f>
        <v>#N/A</v>
      </c>
      <c r="AF152" s="117" t="e">
        <f>Komponento_parinkimas</f>
        <v>#N/A</v>
      </c>
      <c r="AG152" s="117" t="e">
        <f>Komponento_parinkimas</f>
        <v>#N/A</v>
      </c>
      <c r="AH152" s="117" t="e">
        <f>Komponento_parinkimas</f>
        <v>#N/A</v>
      </c>
      <c r="AI152" s="117" t="e">
        <f>Komponento_parinkimas</f>
        <v>#N/A</v>
      </c>
      <c r="AJ152" s="117" t="e">
        <f>Komponento_parinkimas</f>
        <v>#N/A</v>
      </c>
      <c r="AK152" s="117" t="e">
        <f>Komponento_parinkimas</f>
        <v>#N/A</v>
      </c>
      <c r="AL152" s="117" t="e">
        <f>Komponento_parinkimas</f>
        <v>#N/A</v>
      </c>
      <c r="AM152" s="117" t="e">
        <f>Komponento_parinkimas</f>
        <v>#N/A</v>
      </c>
      <c r="AN152" s="117" t="e">
        <f>Komponento_parinkimas</f>
        <v>#N/A</v>
      </c>
      <c r="AO152" s="117" t="e">
        <f>Komponento_parinkimas</f>
        <v>#N/A</v>
      </c>
      <c r="AP152" s="117" t="e">
        <f>Komponento_parinkimas</f>
        <v>#N/A</v>
      </c>
      <c r="AQ152" s="117" t="e">
        <f>Komponento_parinkimas</f>
        <v>#N/A</v>
      </c>
      <c r="AR152" s="1"/>
      <c r="AS152" s="1"/>
    </row>
    <row r="153" spans="1:45">
      <c r="A153" s="114" t="s">
        <v>502</v>
      </c>
      <c r="B153" s="115" t="s">
        <v>348</v>
      </c>
      <c r="C153" s="23"/>
      <c r="D153" s="23" t="s">
        <v>70</v>
      </c>
      <c r="E153" s="185" t="s">
        <v>70</v>
      </c>
      <c r="F153" s="185">
        <v>0</v>
      </c>
      <c r="G153" s="185" t="s">
        <v>70</v>
      </c>
      <c r="H153" s="185">
        <v>0</v>
      </c>
      <c r="I153" s="185" t="s">
        <v>70</v>
      </c>
      <c r="J153" s="185">
        <v>0</v>
      </c>
      <c r="K153" s="185">
        <f t="shared" si="13"/>
        <v>0</v>
      </c>
      <c r="L153" s="23"/>
      <c r="M153" s="117" t="e">
        <f>Komponento_parinkimas</f>
        <v>#N/A</v>
      </c>
      <c r="N153" s="117" t="e">
        <f>Komponento_parinkimas</f>
        <v>#N/A</v>
      </c>
      <c r="O153" s="117" t="e">
        <f>Komponento_parinkimas</f>
        <v>#N/A</v>
      </c>
      <c r="P153" s="117" t="e">
        <f>Komponento_parinkimas</f>
        <v>#N/A</v>
      </c>
      <c r="Q153" s="117" t="e">
        <f>Komponento_parinkimas</f>
        <v>#N/A</v>
      </c>
      <c r="R153" s="117" t="e">
        <f>Komponento_parinkimas</f>
        <v>#N/A</v>
      </c>
      <c r="S153" s="117" t="e">
        <f>Komponento_parinkimas</f>
        <v>#N/A</v>
      </c>
      <c r="T153" s="117" t="e">
        <f>Komponento_parinkimas</f>
        <v>#N/A</v>
      </c>
      <c r="U153" s="117" t="e">
        <f>Komponento_parinkimas</f>
        <v>#N/A</v>
      </c>
      <c r="V153" s="117" t="e">
        <f>Komponento_parinkimas</f>
        <v>#N/A</v>
      </c>
      <c r="W153" s="117" t="e">
        <f>Komponento_parinkimas</f>
        <v>#N/A</v>
      </c>
      <c r="X153" s="117" t="e">
        <f>Komponento_parinkimas</f>
        <v>#N/A</v>
      </c>
      <c r="Y153" s="117" t="e">
        <f>Komponento_parinkimas</f>
        <v>#N/A</v>
      </c>
      <c r="Z153" s="117" t="e">
        <f>Komponento_parinkimas</f>
        <v>#N/A</v>
      </c>
      <c r="AA153" s="117" t="e">
        <f>Komponento_parinkimas</f>
        <v>#N/A</v>
      </c>
      <c r="AB153" s="117" t="e">
        <f>Komponento_parinkimas</f>
        <v>#N/A</v>
      </c>
      <c r="AC153" s="117" t="e">
        <f>Komponento_parinkimas</f>
        <v>#N/A</v>
      </c>
      <c r="AD153" s="117" t="e">
        <f>Komponento_parinkimas</f>
        <v>#N/A</v>
      </c>
      <c r="AE153" s="117" t="e">
        <f>Komponento_parinkimas</f>
        <v>#N/A</v>
      </c>
      <c r="AF153" s="117" t="e">
        <f>Komponento_parinkimas</f>
        <v>#N/A</v>
      </c>
      <c r="AG153" s="117" t="e">
        <f>Komponento_parinkimas</f>
        <v>#N/A</v>
      </c>
      <c r="AH153" s="117" t="e">
        <f>Komponento_parinkimas</f>
        <v>#N/A</v>
      </c>
      <c r="AI153" s="117" t="e">
        <f>Komponento_parinkimas</f>
        <v>#N/A</v>
      </c>
      <c r="AJ153" s="117" t="e">
        <f>Komponento_parinkimas</f>
        <v>#N/A</v>
      </c>
      <c r="AK153" s="117" t="e">
        <f>Komponento_parinkimas</f>
        <v>#N/A</v>
      </c>
      <c r="AL153" s="117" t="e">
        <f>Komponento_parinkimas</f>
        <v>#N/A</v>
      </c>
      <c r="AM153" s="117" t="e">
        <f>Komponento_parinkimas</f>
        <v>#N/A</v>
      </c>
      <c r="AN153" s="117" t="e">
        <f>Komponento_parinkimas</f>
        <v>#N/A</v>
      </c>
      <c r="AO153" s="117" t="e">
        <f>Komponento_parinkimas</f>
        <v>#N/A</v>
      </c>
      <c r="AP153" s="117" t="e">
        <f>Komponento_parinkimas</f>
        <v>#N/A</v>
      </c>
      <c r="AQ153" s="117" t="e">
        <f>Komponento_parinkimas</f>
        <v>#N/A</v>
      </c>
      <c r="AR153" s="1"/>
      <c r="AS153" s="1"/>
    </row>
    <row r="154" spans="1:45">
      <c r="A154" s="114" t="s">
        <v>502</v>
      </c>
      <c r="B154" s="115" t="s">
        <v>349</v>
      </c>
      <c r="C154" s="23"/>
      <c r="D154" s="23" t="s">
        <v>70</v>
      </c>
      <c r="E154" s="185" t="s">
        <v>70</v>
      </c>
      <c r="F154" s="185">
        <v>0</v>
      </c>
      <c r="G154" s="185" t="s">
        <v>70</v>
      </c>
      <c r="H154" s="185">
        <v>0</v>
      </c>
      <c r="I154" s="185" t="s">
        <v>70</v>
      </c>
      <c r="J154" s="185">
        <v>0</v>
      </c>
      <c r="K154" s="185">
        <f t="shared" si="13"/>
        <v>0</v>
      </c>
      <c r="L154" s="23"/>
      <c r="M154" s="117" t="e">
        <f>Komponento_parinkimas</f>
        <v>#N/A</v>
      </c>
      <c r="N154" s="117" t="e">
        <f>Komponento_parinkimas</f>
        <v>#N/A</v>
      </c>
      <c r="O154" s="117" t="e">
        <f>Komponento_parinkimas</f>
        <v>#N/A</v>
      </c>
      <c r="P154" s="117" t="e">
        <f>Komponento_parinkimas</f>
        <v>#N/A</v>
      </c>
      <c r="Q154" s="117" t="e">
        <f>Komponento_parinkimas</f>
        <v>#N/A</v>
      </c>
      <c r="R154" s="117" t="e">
        <f>Komponento_parinkimas</f>
        <v>#N/A</v>
      </c>
      <c r="S154" s="117" t="e">
        <f>Komponento_parinkimas</f>
        <v>#N/A</v>
      </c>
      <c r="T154" s="117" t="e">
        <f>Komponento_parinkimas</f>
        <v>#N/A</v>
      </c>
      <c r="U154" s="117" t="e">
        <f>Komponento_parinkimas</f>
        <v>#N/A</v>
      </c>
      <c r="V154" s="117" t="e">
        <f>Komponento_parinkimas</f>
        <v>#N/A</v>
      </c>
      <c r="W154" s="117" t="e">
        <f>Komponento_parinkimas</f>
        <v>#N/A</v>
      </c>
      <c r="X154" s="117" t="e">
        <f>Komponento_parinkimas</f>
        <v>#N/A</v>
      </c>
      <c r="Y154" s="117" t="e">
        <f>Komponento_parinkimas</f>
        <v>#N/A</v>
      </c>
      <c r="Z154" s="117" t="e">
        <f>Komponento_parinkimas</f>
        <v>#N/A</v>
      </c>
      <c r="AA154" s="117" t="e">
        <f>Komponento_parinkimas</f>
        <v>#N/A</v>
      </c>
      <c r="AB154" s="117" t="e">
        <f>Komponento_parinkimas</f>
        <v>#N/A</v>
      </c>
      <c r="AC154" s="117" t="e">
        <f>Komponento_parinkimas</f>
        <v>#N/A</v>
      </c>
      <c r="AD154" s="117" t="e">
        <f>Komponento_parinkimas</f>
        <v>#N/A</v>
      </c>
      <c r="AE154" s="117" t="e">
        <f>Komponento_parinkimas</f>
        <v>#N/A</v>
      </c>
      <c r="AF154" s="117" t="e">
        <f>Komponento_parinkimas</f>
        <v>#N/A</v>
      </c>
      <c r="AG154" s="117" t="e">
        <f>Komponento_parinkimas</f>
        <v>#N/A</v>
      </c>
      <c r="AH154" s="117" t="e">
        <f>Komponento_parinkimas</f>
        <v>#N/A</v>
      </c>
      <c r="AI154" s="117" t="e">
        <f>Komponento_parinkimas</f>
        <v>#N/A</v>
      </c>
      <c r="AJ154" s="117" t="e">
        <f>Komponento_parinkimas</f>
        <v>#N/A</v>
      </c>
      <c r="AK154" s="117" t="e">
        <f>Komponento_parinkimas</f>
        <v>#N/A</v>
      </c>
      <c r="AL154" s="117" t="e">
        <f>Komponento_parinkimas</f>
        <v>#N/A</v>
      </c>
      <c r="AM154" s="117" t="e">
        <f>Komponento_parinkimas</f>
        <v>#N/A</v>
      </c>
      <c r="AN154" s="117" t="e">
        <f>Komponento_parinkimas</f>
        <v>#N/A</v>
      </c>
      <c r="AO154" s="117" t="e">
        <f>Komponento_parinkimas</f>
        <v>#N/A</v>
      </c>
      <c r="AP154" s="117" t="e">
        <f>Komponento_parinkimas</f>
        <v>#N/A</v>
      </c>
      <c r="AQ154" s="117" t="e">
        <f>Komponento_parinkimas</f>
        <v>#N/A</v>
      </c>
      <c r="AR154" s="1"/>
      <c r="AS154" s="1"/>
    </row>
    <row r="155" spans="1:45">
      <c r="A155" s="114" t="s">
        <v>502</v>
      </c>
      <c r="B155" s="115" t="s">
        <v>350</v>
      </c>
      <c r="C155" s="23"/>
      <c r="D155" s="23" t="s">
        <v>70</v>
      </c>
      <c r="E155" s="185" t="s">
        <v>70</v>
      </c>
      <c r="F155" s="185">
        <v>0</v>
      </c>
      <c r="G155" s="185" t="s">
        <v>70</v>
      </c>
      <c r="H155" s="185">
        <v>0</v>
      </c>
      <c r="I155" s="185" t="s">
        <v>70</v>
      </c>
      <c r="J155" s="185">
        <v>0</v>
      </c>
      <c r="K155" s="185">
        <f t="shared" si="13"/>
        <v>0</v>
      </c>
      <c r="L155" s="23"/>
      <c r="M155" s="117" t="e">
        <f>Komponento_parinkimas</f>
        <v>#N/A</v>
      </c>
      <c r="N155" s="117" t="e">
        <f>Komponento_parinkimas</f>
        <v>#N/A</v>
      </c>
      <c r="O155" s="117" t="e">
        <f>Komponento_parinkimas</f>
        <v>#N/A</v>
      </c>
      <c r="P155" s="117" t="e">
        <f>Komponento_parinkimas</f>
        <v>#N/A</v>
      </c>
      <c r="Q155" s="117" t="e">
        <f>Komponento_parinkimas</f>
        <v>#N/A</v>
      </c>
      <c r="R155" s="117" t="e">
        <f>Komponento_parinkimas</f>
        <v>#N/A</v>
      </c>
      <c r="S155" s="117" t="e">
        <f>Komponento_parinkimas</f>
        <v>#N/A</v>
      </c>
      <c r="T155" s="117" t="e">
        <f>Komponento_parinkimas</f>
        <v>#N/A</v>
      </c>
      <c r="U155" s="117" t="e">
        <f>Komponento_parinkimas</f>
        <v>#N/A</v>
      </c>
      <c r="V155" s="117" t="e">
        <f>Komponento_parinkimas</f>
        <v>#N/A</v>
      </c>
      <c r="W155" s="117" t="e">
        <f>Komponento_parinkimas</f>
        <v>#N/A</v>
      </c>
      <c r="X155" s="117" t="e">
        <f>Komponento_parinkimas</f>
        <v>#N/A</v>
      </c>
      <c r="Y155" s="117" t="e">
        <f>Komponento_parinkimas</f>
        <v>#N/A</v>
      </c>
      <c r="Z155" s="117" t="e">
        <f>Komponento_parinkimas</f>
        <v>#N/A</v>
      </c>
      <c r="AA155" s="117" t="e">
        <f>Komponento_parinkimas</f>
        <v>#N/A</v>
      </c>
      <c r="AB155" s="117" t="e">
        <f>Komponento_parinkimas</f>
        <v>#N/A</v>
      </c>
      <c r="AC155" s="117" t="e">
        <f>Komponento_parinkimas</f>
        <v>#N/A</v>
      </c>
      <c r="AD155" s="117" t="e">
        <f>Komponento_parinkimas</f>
        <v>#N/A</v>
      </c>
      <c r="AE155" s="117" t="e">
        <f>Komponento_parinkimas</f>
        <v>#N/A</v>
      </c>
      <c r="AF155" s="117" t="e">
        <f>Komponento_parinkimas</f>
        <v>#N/A</v>
      </c>
      <c r="AG155" s="117" t="e">
        <f>Komponento_parinkimas</f>
        <v>#N/A</v>
      </c>
      <c r="AH155" s="117" t="e">
        <f>Komponento_parinkimas</f>
        <v>#N/A</v>
      </c>
      <c r="AI155" s="117" t="e">
        <f>Komponento_parinkimas</f>
        <v>#N/A</v>
      </c>
      <c r="AJ155" s="117" t="e">
        <f>Komponento_parinkimas</f>
        <v>#N/A</v>
      </c>
      <c r="AK155" s="117" t="e">
        <f>Komponento_parinkimas</f>
        <v>#N/A</v>
      </c>
      <c r="AL155" s="117" t="e">
        <f>Komponento_parinkimas</f>
        <v>#N/A</v>
      </c>
      <c r="AM155" s="117" t="e">
        <f>Komponento_parinkimas</f>
        <v>#N/A</v>
      </c>
      <c r="AN155" s="117" t="e">
        <f>Komponento_parinkimas</f>
        <v>#N/A</v>
      </c>
      <c r="AO155" s="117" t="e">
        <f>Komponento_parinkimas</f>
        <v>#N/A</v>
      </c>
      <c r="AP155" s="117" t="e">
        <f>Komponento_parinkimas</f>
        <v>#N/A</v>
      </c>
      <c r="AQ155" s="117" t="e">
        <f>Komponento_parinkimas</f>
        <v>#N/A</v>
      </c>
      <c r="AR155" s="1"/>
      <c r="AS155" s="1"/>
    </row>
    <row r="156" spans="1:45">
      <c r="A156" s="114" t="s">
        <v>502</v>
      </c>
      <c r="B156" s="120" t="s">
        <v>53</v>
      </c>
      <c r="C156" s="112"/>
      <c r="D156" s="112"/>
      <c r="E156" s="193"/>
      <c r="F156" s="194"/>
      <c r="G156" s="194"/>
      <c r="H156" s="194"/>
      <c r="I156" s="194"/>
      <c r="J156" s="194"/>
      <c r="K156" s="195"/>
      <c r="L156" s="119"/>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
      <c r="AS156" s="1"/>
    </row>
    <row r="157" spans="1:45">
      <c r="A157" s="114" t="s">
        <v>502</v>
      </c>
      <c r="B157" s="115" t="s">
        <v>351</v>
      </c>
      <c r="C157" s="23"/>
      <c r="D157" s="23" t="s">
        <v>70</v>
      </c>
      <c r="E157" s="185" t="s">
        <v>70</v>
      </c>
      <c r="F157" s="185">
        <v>0</v>
      </c>
      <c r="G157" s="185" t="s">
        <v>70</v>
      </c>
      <c r="H157" s="185">
        <v>0</v>
      </c>
      <c r="I157" s="185" t="s">
        <v>70</v>
      </c>
      <c r="J157" s="185">
        <v>0</v>
      </c>
      <c r="K157" s="185">
        <f>PRODUCT(IF(E157&lt;&gt;"'-",F157,1),IF(G157&lt;&gt;"-",H157,1),IF(I157&lt;&gt;"-",J157,1))</f>
        <v>0</v>
      </c>
      <c r="L157" s="23"/>
      <c r="M157" s="117" t="e">
        <f>Komponento_parinkimas</f>
        <v>#N/A</v>
      </c>
      <c r="N157" s="117" t="e">
        <f>Komponento_parinkimas</f>
        <v>#N/A</v>
      </c>
      <c r="O157" s="117" t="e">
        <f>Komponento_parinkimas</f>
        <v>#N/A</v>
      </c>
      <c r="P157" s="117" t="e">
        <f>Komponento_parinkimas</f>
        <v>#N/A</v>
      </c>
      <c r="Q157" s="117" t="e">
        <f>Komponento_parinkimas</f>
        <v>#N/A</v>
      </c>
      <c r="R157" s="117" t="e">
        <f>Komponento_parinkimas</f>
        <v>#N/A</v>
      </c>
      <c r="S157" s="117" t="e">
        <f>Komponento_parinkimas</f>
        <v>#N/A</v>
      </c>
      <c r="T157" s="117" t="e">
        <f>Komponento_parinkimas</f>
        <v>#N/A</v>
      </c>
      <c r="U157" s="117" t="e">
        <f>Komponento_parinkimas</f>
        <v>#N/A</v>
      </c>
      <c r="V157" s="117" t="e">
        <f>Komponento_parinkimas</f>
        <v>#N/A</v>
      </c>
      <c r="W157" s="117" t="e">
        <f>Komponento_parinkimas</f>
        <v>#N/A</v>
      </c>
      <c r="X157" s="117" t="e">
        <f>Komponento_parinkimas</f>
        <v>#N/A</v>
      </c>
      <c r="Y157" s="117" t="e">
        <f>Komponento_parinkimas</f>
        <v>#N/A</v>
      </c>
      <c r="Z157" s="117" t="e">
        <f>Komponento_parinkimas</f>
        <v>#N/A</v>
      </c>
      <c r="AA157" s="117" t="e">
        <f>Komponento_parinkimas</f>
        <v>#N/A</v>
      </c>
      <c r="AB157" s="117" t="e">
        <f>Komponento_parinkimas</f>
        <v>#N/A</v>
      </c>
      <c r="AC157" s="117" t="e">
        <f>Komponento_parinkimas</f>
        <v>#N/A</v>
      </c>
      <c r="AD157" s="117" t="e">
        <f>Komponento_parinkimas</f>
        <v>#N/A</v>
      </c>
      <c r="AE157" s="117" t="e">
        <f>Komponento_parinkimas</f>
        <v>#N/A</v>
      </c>
      <c r="AF157" s="117" t="e">
        <f>Komponento_parinkimas</f>
        <v>#N/A</v>
      </c>
      <c r="AG157" s="117" t="e">
        <f>Komponento_parinkimas</f>
        <v>#N/A</v>
      </c>
      <c r="AH157" s="117" t="e">
        <f>Komponento_parinkimas</f>
        <v>#N/A</v>
      </c>
      <c r="AI157" s="117" t="e">
        <f>Komponento_parinkimas</f>
        <v>#N/A</v>
      </c>
      <c r="AJ157" s="117" t="e">
        <f>Komponento_parinkimas</f>
        <v>#N/A</v>
      </c>
      <c r="AK157" s="117" t="e">
        <f>Komponento_parinkimas</f>
        <v>#N/A</v>
      </c>
      <c r="AL157" s="117" t="e">
        <f>Komponento_parinkimas</f>
        <v>#N/A</v>
      </c>
      <c r="AM157" s="117" t="e">
        <f>Komponento_parinkimas</f>
        <v>#N/A</v>
      </c>
      <c r="AN157" s="117" t="e">
        <f>Komponento_parinkimas</f>
        <v>#N/A</v>
      </c>
      <c r="AO157" s="117" t="e">
        <f>Komponento_parinkimas</f>
        <v>#N/A</v>
      </c>
      <c r="AP157" s="117" t="e">
        <f>Komponento_parinkimas</f>
        <v>#N/A</v>
      </c>
      <c r="AQ157" s="117" t="e">
        <f>Komponento_parinkimas</f>
        <v>#N/A</v>
      </c>
      <c r="AR157" s="1"/>
      <c r="AS157" s="1"/>
    </row>
    <row r="158" spans="1:45">
      <c r="A158" s="114" t="s">
        <v>502</v>
      </c>
      <c r="B158" s="115" t="s">
        <v>352</v>
      </c>
      <c r="C158" s="23"/>
      <c r="D158" s="23" t="s">
        <v>70</v>
      </c>
      <c r="E158" s="185" t="s">
        <v>70</v>
      </c>
      <c r="F158" s="185">
        <v>0</v>
      </c>
      <c r="G158" s="185" t="s">
        <v>70</v>
      </c>
      <c r="H158" s="185">
        <v>0</v>
      </c>
      <c r="I158" s="185" t="s">
        <v>70</v>
      </c>
      <c r="J158" s="185">
        <v>0</v>
      </c>
      <c r="K158" s="185">
        <f>PRODUCT(IF(E158&lt;&gt;"'-",F158,1),IF(G158&lt;&gt;"-",H158,1),IF(I158&lt;&gt;"-",J158,1))</f>
        <v>0</v>
      </c>
      <c r="L158" s="23"/>
      <c r="M158" s="117" t="e">
        <f>Komponento_parinkimas</f>
        <v>#N/A</v>
      </c>
      <c r="N158" s="117" t="e">
        <f>Komponento_parinkimas</f>
        <v>#N/A</v>
      </c>
      <c r="O158" s="117" t="e">
        <f>Komponento_parinkimas</f>
        <v>#N/A</v>
      </c>
      <c r="P158" s="117" t="e">
        <f>Komponento_parinkimas</f>
        <v>#N/A</v>
      </c>
      <c r="Q158" s="117" t="e">
        <f>Komponento_parinkimas</f>
        <v>#N/A</v>
      </c>
      <c r="R158" s="117" t="e">
        <f>Komponento_parinkimas</f>
        <v>#N/A</v>
      </c>
      <c r="S158" s="117" t="e">
        <f>Komponento_parinkimas</f>
        <v>#N/A</v>
      </c>
      <c r="T158" s="117" t="e">
        <f>Komponento_parinkimas</f>
        <v>#N/A</v>
      </c>
      <c r="U158" s="117" t="e">
        <f>Komponento_parinkimas</f>
        <v>#N/A</v>
      </c>
      <c r="V158" s="117" t="e">
        <f>Komponento_parinkimas</f>
        <v>#N/A</v>
      </c>
      <c r="W158" s="117" t="e">
        <f>Komponento_parinkimas</f>
        <v>#N/A</v>
      </c>
      <c r="X158" s="117" t="e">
        <f>Komponento_parinkimas</f>
        <v>#N/A</v>
      </c>
      <c r="Y158" s="117" t="e">
        <f>Komponento_parinkimas</f>
        <v>#N/A</v>
      </c>
      <c r="Z158" s="117" t="e">
        <f>Komponento_parinkimas</f>
        <v>#N/A</v>
      </c>
      <c r="AA158" s="117" t="e">
        <f>Komponento_parinkimas</f>
        <v>#N/A</v>
      </c>
      <c r="AB158" s="117" t="e">
        <f>Komponento_parinkimas</f>
        <v>#N/A</v>
      </c>
      <c r="AC158" s="117" t="e">
        <f>Komponento_parinkimas</f>
        <v>#N/A</v>
      </c>
      <c r="AD158" s="117" t="e">
        <f>Komponento_parinkimas</f>
        <v>#N/A</v>
      </c>
      <c r="AE158" s="117" t="e">
        <f>Komponento_parinkimas</f>
        <v>#N/A</v>
      </c>
      <c r="AF158" s="117" t="e">
        <f>Komponento_parinkimas</f>
        <v>#N/A</v>
      </c>
      <c r="AG158" s="117" t="e">
        <f>Komponento_parinkimas</f>
        <v>#N/A</v>
      </c>
      <c r="AH158" s="117" t="e">
        <f>Komponento_parinkimas</f>
        <v>#N/A</v>
      </c>
      <c r="AI158" s="117" t="e">
        <f>Komponento_parinkimas</f>
        <v>#N/A</v>
      </c>
      <c r="AJ158" s="117" t="e">
        <f>Komponento_parinkimas</f>
        <v>#N/A</v>
      </c>
      <c r="AK158" s="117" t="e">
        <f>Komponento_parinkimas</f>
        <v>#N/A</v>
      </c>
      <c r="AL158" s="117" t="e">
        <f>Komponento_parinkimas</f>
        <v>#N/A</v>
      </c>
      <c r="AM158" s="117" t="e">
        <f>Komponento_parinkimas</f>
        <v>#N/A</v>
      </c>
      <c r="AN158" s="117" t="e">
        <f>Komponento_parinkimas</f>
        <v>#N/A</v>
      </c>
      <c r="AO158" s="117" t="e">
        <f>Komponento_parinkimas</f>
        <v>#N/A</v>
      </c>
      <c r="AP158" s="117" t="e">
        <f>Komponento_parinkimas</f>
        <v>#N/A</v>
      </c>
      <c r="AQ158" s="117" t="e">
        <f>Komponento_parinkimas</f>
        <v>#N/A</v>
      </c>
      <c r="AR158" s="1"/>
      <c r="AS158" s="1"/>
    </row>
    <row r="159" spans="1:45">
      <c r="A159" s="114" t="s">
        <v>502</v>
      </c>
      <c r="B159" s="115" t="s">
        <v>353</v>
      </c>
      <c r="C159" s="23"/>
      <c r="D159" s="23" t="s">
        <v>70</v>
      </c>
      <c r="E159" s="185" t="s">
        <v>70</v>
      </c>
      <c r="F159" s="185">
        <v>0</v>
      </c>
      <c r="G159" s="185" t="s">
        <v>70</v>
      </c>
      <c r="H159" s="185">
        <v>0</v>
      </c>
      <c r="I159" s="185" t="s">
        <v>70</v>
      </c>
      <c r="J159" s="185">
        <v>0</v>
      </c>
      <c r="K159" s="185">
        <f>PRODUCT(IF(E159&lt;&gt;"'-",F159,1),IF(G159&lt;&gt;"-",H159,1),IF(I159&lt;&gt;"-",J159,1))</f>
        <v>0</v>
      </c>
      <c r="L159" s="23"/>
      <c r="M159" s="117" t="e">
        <f>Komponento_parinkimas</f>
        <v>#N/A</v>
      </c>
      <c r="N159" s="117" t="e">
        <f>Komponento_parinkimas</f>
        <v>#N/A</v>
      </c>
      <c r="O159" s="117" t="e">
        <f>Komponento_parinkimas</f>
        <v>#N/A</v>
      </c>
      <c r="P159" s="117" t="e">
        <f>Komponento_parinkimas</f>
        <v>#N/A</v>
      </c>
      <c r="Q159" s="117" t="e">
        <f>Komponento_parinkimas</f>
        <v>#N/A</v>
      </c>
      <c r="R159" s="117" t="e">
        <f>Komponento_parinkimas</f>
        <v>#N/A</v>
      </c>
      <c r="S159" s="117" t="e">
        <f>Komponento_parinkimas</f>
        <v>#N/A</v>
      </c>
      <c r="T159" s="117" t="e">
        <f>Komponento_parinkimas</f>
        <v>#N/A</v>
      </c>
      <c r="U159" s="117" t="e">
        <f>Komponento_parinkimas</f>
        <v>#N/A</v>
      </c>
      <c r="V159" s="117" t="e">
        <f>Komponento_parinkimas</f>
        <v>#N/A</v>
      </c>
      <c r="W159" s="117" t="e">
        <f>Komponento_parinkimas</f>
        <v>#N/A</v>
      </c>
      <c r="X159" s="117" t="e">
        <f>Komponento_parinkimas</f>
        <v>#N/A</v>
      </c>
      <c r="Y159" s="117" t="e">
        <f>Komponento_parinkimas</f>
        <v>#N/A</v>
      </c>
      <c r="Z159" s="117" t="e">
        <f>Komponento_parinkimas</f>
        <v>#N/A</v>
      </c>
      <c r="AA159" s="117" t="e">
        <f>Komponento_parinkimas</f>
        <v>#N/A</v>
      </c>
      <c r="AB159" s="117" t="e">
        <f>Komponento_parinkimas</f>
        <v>#N/A</v>
      </c>
      <c r="AC159" s="117" t="e">
        <f>Komponento_parinkimas</f>
        <v>#N/A</v>
      </c>
      <c r="AD159" s="117" t="e">
        <f>Komponento_parinkimas</f>
        <v>#N/A</v>
      </c>
      <c r="AE159" s="117" t="e">
        <f>Komponento_parinkimas</f>
        <v>#N/A</v>
      </c>
      <c r="AF159" s="117" t="e">
        <f>Komponento_parinkimas</f>
        <v>#N/A</v>
      </c>
      <c r="AG159" s="117" t="e">
        <f>Komponento_parinkimas</f>
        <v>#N/A</v>
      </c>
      <c r="AH159" s="117" t="e">
        <f>Komponento_parinkimas</f>
        <v>#N/A</v>
      </c>
      <c r="AI159" s="117" t="e">
        <f>Komponento_parinkimas</f>
        <v>#N/A</v>
      </c>
      <c r="AJ159" s="117" t="e">
        <f>Komponento_parinkimas</f>
        <v>#N/A</v>
      </c>
      <c r="AK159" s="117" t="e">
        <f>Komponento_parinkimas</f>
        <v>#N/A</v>
      </c>
      <c r="AL159" s="117" t="e">
        <f>Komponento_parinkimas</f>
        <v>#N/A</v>
      </c>
      <c r="AM159" s="117" t="e">
        <f>Komponento_parinkimas</f>
        <v>#N/A</v>
      </c>
      <c r="AN159" s="117" t="e">
        <f>Komponento_parinkimas</f>
        <v>#N/A</v>
      </c>
      <c r="AO159" s="117" t="e">
        <f>Komponento_parinkimas</f>
        <v>#N/A</v>
      </c>
      <c r="AP159" s="117" t="e">
        <f>Komponento_parinkimas</f>
        <v>#N/A</v>
      </c>
      <c r="AQ159" s="117" t="e">
        <f>Komponento_parinkimas</f>
        <v>#N/A</v>
      </c>
      <c r="AR159" s="1"/>
      <c r="AS159" s="1"/>
    </row>
    <row r="160" spans="1:45">
      <c r="A160" s="114" t="s">
        <v>503</v>
      </c>
      <c r="B160" s="120" t="s">
        <v>50</v>
      </c>
      <c r="C160" s="112"/>
      <c r="D160" s="112"/>
      <c r="E160" s="193"/>
      <c r="F160" s="194"/>
      <c r="G160" s="194"/>
      <c r="H160" s="194"/>
      <c r="I160" s="194"/>
      <c r="J160" s="194"/>
      <c r="K160" s="195"/>
      <c r="L160" s="119"/>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
      <c r="AS160" s="1"/>
    </row>
    <row r="161" spans="1:45">
      <c r="A161" s="114" t="s">
        <v>503</v>
      </c>
      <c r="B161" s="115" t="s">
        <v>51</v>
      </c>
      <c r="C161" s="23"/>
      <c r="D161" s="23" t="s">
        <v>70</v>
      </c>
      <c r="E161" s="185" t="s">
        <v>70</v>
      </c>
      <c r="F161" s="185">
        <v>0</v>
      </c>
      <c r="G161" s="185" t="s">
        <v>70</v>
      </c>
      <c r="H161" s="185">
        <v>0</v>
      </c>
      <c r="I161" s="185" t="s">
        <v>70</v>
      </c>
      <c r="J161" s="185">
        <v>0</v>
      </c>
      <c r="K161" s="185">
        <f t="shared" ref="K161:K167" si="14">PRODUCT(IF(E161&lt;&gt;"'-",F161,1),IF(G161&lt;&gt;"-",H161,1),IF(I161&lt;&gt;"-",J161,1))</f>
        <v>0</v>
      </c>
      <c r="L161" s="23"/>
      <c r="M161" s="117" t="e">
        <f>Komponento_parinkimas</f>
        <v>#N/A</v>
      </c>
      <c r="N161" s="117" t="e">
        <f>Komponento_parinkimas</f>
        <v>#N/A</v>
      </c>
      <c r="O161" s="117" t="e">
        <f>Komponento_parinkimas</f>
        <v>#N/A</v>
      </c>
      <c r="P161" s="117" t="e">
        <f>Komponento_parinkimas</f>
        <v>#N/A</v>
      </c>
      <c r="Q161" s="117" t="e">
        <f>Komponento_parinkimas</f>
        <v>#N/A</v>
      </c>
      <c r="R161" s="117" t="e">
        <f>Komponento_parinkimas</f>
        <v>#N/A</v>
      </c>
      <c r="S161" s="117" t="e">
        <f>Komponento_parinkimas</f>
        <v>#N/A</v>
      </c>
      <c r="T161" s="117" t="e">
        <f>Komponento_parinkimas</f>
        <v>#N/A</v>
      </c>
      <c r="U161" s="117" t="e">
        <f>Komponento_parinkimas</f>
        <v>#N/A</v>
      </c>
      <c r="V161" s="117" t="e">
        <f>Komponento_parinkimas</f>
        <v>#N/A</v>
      </c>
      <c r="W161" s="117" t="e">
        <f>Komponento_parinkimas</f>
        <v>#N/A</v>
      </c>
      <c r="X161" s="117" t="e">
        <f>Komponento_parinkimas</f>
        <v>#N/A</v>
      </c>
      <c r="Y161" s="117" t="e">
        <f>Komponento_parinkimas</f>
        <v>#N/A</v>
      </c>
      <c r="Z161" s="117" t="e">
        <f>Komponento_parinkimas</f>
        <v>#N/A</v>
      </c>
      <c r="AA161" s="117" t="e">
        <f>Komponento_parinkimas</f>
        <v>#N/A</v>
      </c>
      <c r="AB161" s="117" t="e">
        <f>Komponento_parinkimas</f>
        <v>#N/A</v>
      </c>
      <c r="AC161" s="117" t="e">
        <f>Komponento_parinkimas</f>
        <v>#N/A</v>
      </c>
      <c r="AD161" s="117" t="e">
        <f>Komponento_parinkimas</f>
        <v>#N/A</v>
      </c>
      <c r="AE161" s="117" t="e">
        <f>Komponento_parinkimas</f>
        <v>#N/A</v>
      </c>
      <c r="AF161" s="117" t="e">
        <f>Komponento_parinkimas</f>
        <v>#N/A</v>
      </c>
      <c r="AG161" s="117" t="e">
        <f>Komponento_parinkimas</f>
        <v>#N/A</v>
      </c>
      <c r="AH161" s="117" t="e">
        <f>Komponento_parinkimas</f>
        <v>#N/A</v>
      </c>
      <c r="AI161" s="117" t="e">
        <f>Komponento_parinkimas</f>
        <v>#N/A</v>
      </c>
      <c r="AJ161" s="117" t="e">
        <f>Komponento_parinkimas</f>
        <v>#N/A</v>
      </c>
      <c r="AK161" s="117" t="e">
        <f>Komponento_parinkimas</f>
        <v>#N/A</v>
      </c>
      <c r="AL161" s="117" t="e">
        <f>Komponento_parinkimas</f>
        <v>#N/A</v>
      </c>
      <c r="AM161" s="117" t="e">
        <f>Komponento_parinkimas</f>
        <v>#N/A</v>
      </c>
      <c r="AN161" s="117" t="e">
        <f>Komponento_parinkimas</f>
        <v>#N/A</v>
      </c>
      <c r="AO161" s="117" t="e">
        <f>Komponento_parinkimas</f>
        <v>#N/A</v>
      </c>
      <c r="AP161" s="117" t="e">
        <f>Komponento_parinkimas</f>
        <v>#N/A</v>
      </c>
      <c r="AQ161" s="117" t="e">
        <f>Komponento_parinkimas</f>
        <v>#N/A</v>
      </c>
      <c r="AR161" s="1"/>
      <c r="AS161" s="1"/>
    </row>
    <row r="162" spans="1:45">
      <c r="A162" s="114" t="s">
        <v>503</v>
      </c>
      <c r="B162" s="115" t="s">
        <v>52</v>
      </c>
      <c r="C162" s="23"/>
      <c r="D162" s="23" t="s">
        <v>70</v>
      </c>
      <c r="E162" s="185" t="s">
        <v>70</v>
      </c>
      <c r="F162" s="185">
        <v>0</v>
      </c>
      <c r="G162" s="185" t="s">
        <v>70</v>
      </c>
      <c r="H162" s="185">
        <v>0</v>
      </c>
      <c r="I162" s="185" t="s">
        <v>70</v>
      </c>
      <c r="J162" s="185">
        <v>0</v>
      </c>
      <c r="K162" s="185">
        <f t="shared" si="14"/>
        <v>0</v>
      </c>
      <c r="L162" s="23"/>
      <c r="M162" s="117" t="e">
        <f>Komponento_parinkimas</f>
        <v>#N/A</v>
      </c>
      <c r="N162" s="117" t="e">
        <f>Komponento_parinkimas</f>
        <v>#N/A</v>
      </c>
      <c r="O162" s="117" t="e">
        <f>Komponento_parinkimas</f>
        <v>#N/A</v>
      </c>
      <c r="P162" s="117" t="e">
        <f>Komponento_parinkimas</f>
        <v>#N/A</v>
      </c>
      <c r="Q162" s="117" t="e">
        <f>Komponento_parinkimas</f>
        <v>#N/A</v>
      </c>
      <c r="R162" s="117" t="e">
        <f>Komponento_parinkimas</f>
        <v>#N/A</v>
      </c>
      <c r="S162" s="117" t="e">
        <f>Komponento_parinkimas</f>
        <v>#N/A</v>
      </c>
      <c r="T162" s="117" t="e">
        <f>Komponento_parinkimas</f>
        <v>#N/A</v>
      </c>
      <c r="U162" s="117" t="e">
        <f>Komponento_parinkimas</f>
        <v>#N/A</v>
      </c>
      <c r="V162" s="117" t="e">
        <f>Komponento_parinkimas</f>
        <v>#N/A</v>
      </c>
      <c r="W162" s="117" t="e">
        <f>Komponento_parinkimas</f>
        <v>#N/A</v>
      </c>
      <c r="X162" s="117" t="e">
        <f>Komponento_parinkimas</f>
        <v>#N/A</v>
      </c>
      <c r="Y162" s="117" t="e">
        <f>Komponento_parinkimas</f>
        <v>#N/A</v>
      </c>
      <c r="Z162" s="117" t="e">
        <f>Komponento_parinkimas</f>
        <v>#N/A</v>
      </c>
      <c r="AA162" s="117" t="e">
        <f>Komponento_parinkimas</f>
        <v>#N/A</v>
      </c>
      <c r="AB162" s="117" t="e">
        <f>Komponento_parinkimas</f>
        <v>#N/A</v>
      </c>
      <c r="AC162" s="117" t="e">
        <f>Komponento_parinkimas</f>
        <v>#N/A</v>
      </c>
      <c r="AD162" s="117" t="e">
        <f>Komponento_parinkimas</f>
        <v>#N/A</v>
      </c>
      <c r="AE162" s="117" t="e">
        <f>Komponento_parinkimas</f>
        <v>#N/A</v>
      </c>
      <c r="AF162" s="117" t="e">
        <f>Komponento_parinkimas</f>
        <v>#N/A</v>
      </c>
      <c r="AG162" s="117" t="e">
        <f>Komponento_parinkimas</f>
        <v>#N/A</v>
      </c>
      <c r="AH162" s="117" t="e">
        <f>Komponento_parinkimas</f>
        <v>#N/A</v>
      </c>
      <c r="AI162" s="117" t="e">
        <f>Komponento_parinkimas</f>
        <v>#N/A</v>
      </c>
      <c r="AJ162" s="117" t="e">
        <f>Komponento_parinkimas</f>
        <v>#N/A</v>
      </c>
      <c r="AK162" s="117" t="e">
        <f>Komponento_parinkimas</f>
        <v>#N/A</v>
      </c>
      <c r="AL162" s="117" t="e">
        <f>Komponento_parinkimas</f>
        <v>#N/A</v>
      </c>
      <c r="AM162" s="117" t="e">
        <f>Komponento_parinkimas</f>
        <v>#N/A</v>
      </c>
      <c r="AN162" s="117" t="e">
        <f>Komponento_parinkimas</f>
        <v>#N/A</v>
      </c>
      <c r="AO162" s="117" t="e">
        <f>Komponento_parinkimas</f>
        <v>#N/A</v>
      </c>
      <c r="AP162" s="117" t="e">
        <f>Komponento_parinkimas</f>
        <v>#N/A</v>
      </c>
      <c r="AQ162" s="117" t="e">
        <f>Komponento_parinkimas</f>
        <v>#N/A</v>
      </c>
      <c r="AR162" s="1"/>
      <c r="AS162" s="1"/>
    </row>
    <row r="163" spans="1:45">
      <c r="A163" s="114" t="s">
        <v>503</v>
      </c>
      <c r="B163" s="115" t="s">
        <v>346</v>
      </c>
      <c r="C163" s="23"/>
      <c r="D163" s="23" t="s">
        <v>70</v>
      </c>
      <c r="E163" s="185" t="s">
        <v>70</v>
      </c>
      <c r="F163" s="185">
        <v>0</v>
      </c>
      <c r="G163" s="185" t="s">
        <v>70</v>
      </c>
      <c r="H163" s="185">
        <v>0</v>
      </c>
      <c r="I163" s="185" t="s">
        <v>70</v>
      </c>
      <c r="J163" s="185">
        <v>0</v>
      </c>
      <c r="K163" s="185">
        <f t="shared" si="14"/>
        <v>0</v>
      </c>
      <c r="L163" s="23"/>
      <c r="M163" s="117" t="e">
        <f>Komponento_parinkimas</f>
        <v>#N/A</v>
      </c>
      <c r="N163" s="117" t="e">
        <f>Komponento_parinkimas</f>
        <v>#N/A</v>
      </c>
      <c r="O163" s="117" t="e">
        <f>Komponento_parinkimas</f>
        <v>#N/A</v>
      </c>
      <c r="P163" s="117" t="e">
        <f>Komponento_parinkimas</f>
        <v>#N/A</v>
      </c>
      <c r="Q163" s="117" t="e">
        <f>Komponento_parinkimas</f>
        <v>#N/A</v>
      </c>
      <c r="R163" s="117" t="e">
        <f>Komponento_parinkimas</f>
        <v>#N/A</v>
      </c>
      <c r="S163" s="117" t="e">
        <f>Komponento_parinkimas</f>
        <v>#N/A</v>
      </c>
      <c r="T163" s="117" t="e">
        <f>Komponento_parinkimas</f>
        <v>#N/A</v>
      </c>
      <c r="U163" s="117" t="e">
        <f>Komponento_parinkimas</f>
        <v>#N/A</v>
      </c>
      <c r="V163" s="117" t="e">
        <f>Komponento_parinkimas</f>
        <v>#N/A</v>
      </c>
      <c r="W163" s="117" t="e">
        <f>Komponento_parinkimas</f>
        <v>#N/A</v>
      </c>
      <c r="X163" s="117" t="e">
        <f>Komponento_parinkimas</f>
        <v>#N/A</v>
      </c>
      <c r="Y163" s="117" t="e">
        <f>Komponento_parinkimas</f>
        <v>#N/A</v>
      </c>
      <c r="Z163" s="117" t="e">
        <f>Komponento_parinkimas</f>
        <v>#N/A</v>
      </c>
      <c r="AA163" s="117" t="e">
        <f>Komponento_parinkimas</f>
        <v>#N/A</v>
      </c>
      <c r="AB163" s="117" t="e">
        <f>Komponento_parinkimas</f>
        <v>#N/A</v>
      </c>
      <c r="AC163" s="117" t="e">
        <f>Komponento_parinkimas</f>
        <v>#N/A</v>
      </c>
      <c r="AD163" s="117" t="e">
        <f>Komponento_parinkimas</f>
        <v>#N/A</v>
      </c>
      <c r="AE163" s="117" t="e">
        <f>Komponento_parinkimas</f>
        <v>#N/A</v>
      </c>
      <c r="AF163" s="117" t="e">
        <f>Komponento_parinkimas</f>
        <v>#N/A</v>
      </c>
      <c r="AG163" s="117" t="e">
        <f>Komponento_parinkimas</f>
        <v>#N/A</v>
      </c>
      <c r="AH163" s="117" t="e">
        <f>Komponento_parinkimas</f>
        <v>#N/A</v>
      </c>
      <c r="AI163" s="117" t="e">
        <f>Komponento_parinkimas</f>
        <v>#N/A</v>
      </c>
      <c r="AJ163" s="117" t="e">
        <f>Komponento_parinkimas</f>
        <v>#N/A</v>
      </c>
      <c r="AK163" s="117" t="e">
        <f>Komponento_parinkimas</f>
        <v>#N/A</v>
      </c>
      <c r="AL163" s="117" t="e">
        <f>Komponento_parinkimas</f>
        <v>#N/A</v>
      </c>
      <c r="AM163" s="117" t="e">
        <f>Komponento_parinkimas</f>
        <v>#N/A</v>
      </c>
      <c r="AN163" s="117" t="e">
        <f>Komponento_parinkimas</f>
        <v>#N/A</v>
      </c>
      <c r="AO163" s="117" t="e">
        <f>Komponento_parinkimas</f>
        <v>#N/A</v>
      </c>
      <c r="AP163" s="117" t="e">
        <f>Komponento_parinkimas</f>
        <v>#N/A</v>
      </c>
      <c r="AQ163" s="117" t="e">
        <f>Komponento_parinkimas</f>
        <v>#N/A</v>
      </c>
      <c r="AR163" s="1"/>
      <c r="AS163" s="1"/>
    </row>
    <row r="164" spans="1:45">
      <c r="A164" s="114" t="s">
        <v>503</v>
      </c>
      <c r="B164" s="115" t="s">
        <v>347</v>
      </c>
      <c r="C164" s="23"/>
      <c r="D164" s="23" t="s">
        <v>70</v>
      </c>
      <c r="E164" s="185" t="s">
        <v>70</v>
      </c>
      <c r="F164" s="185">
        <v>0</v>
      </c>
      <c r="G164" s="185" t="s">
        <v>70</v>
      </c>
      <c r="H164" s="185">
        <v>0</v>
      </c>
      <c r="I164" s="185" t="s">
        <v>70</v>
      </c>
      <c r="J164" s="185">
        <v>0</v>
      </c>
      <c r="K164" s="185">
        <f t="shared" si="14"/>
        <v>0</v>
      </c>
      <c r="L164" s="23"/>
      <c r="M164" s="117" t="e">
        <f>Komponento_parinkimas</f>
        <v>#N/A</v>
      </c>
      <c r="N164" s="117" t="e">
        <f>Komponento_parinkimas</f>
        <v>#N/A</v>
      </c>
      <c r="O164" s="117" t="e">
        <f>Komponento_parinkimas</f>
        <v>#N/A</v>
      </c>
      <c r="P164" s="117" t="e">
        <f>Komponento_parinkimas</f>
        <v>#N/A</v>
      </c>
      <c r="Q164" s="117" t="e">
        <f>Komponento_parinkimas</f>
        <v>#N/A</v>
      </c>
      <c r="R164" s="117" t="e">
        <f>Komponento_parinkimas</f>
        <v>#N/A</v>
      </c>
      <c r="S164" s="117" t="e">
        <f>Komponento_parinkimas</f>
        <v>#N/A</v>
      </c>
      <c r="T164" s="117" t="e">
        <f>Komponento_parinkimas</f>
        <v>#N/A</v>
      </c>
      <c r="U164" s="117" t="e">
        <f>Komponento_parinkimas</f>
        <v>#N/A</v>
      </c>
      <c r="V164" s="117" t="e">
        <f>Komponento_parinkimas</f>
        <v>#N/A</v>
      </c>
      <c r="W164" s="117" t="e">
        <f>Komponento_parinkimas</f>
        <v>#N/A</v>
      </c>
      <c r="X164" s="117" t="e">
        <f>Komponento_parinkimas</f>
        <v>#N/A</v>
      </c>
      <c r="Y164" s="117" t="e">
        <f>Komponento_parinkimas</f>
        <v>#N/A</v>
      </c>
      <c r="Z164" s="117" t="e">
        <f>Komponento_parinkimas</f>
        <v>#N/A</v>
      </c>
      <c r="AA164" s="117" t="e">
        <f>Komponento_parinkimas</f>
        <v>#N/A</v>
      </c>
      <c r="AB164" s="117" t="e">
        <f>Komponento_parinkimas</f>
        <v>#N/A</v>
      </c>
      <c r="AC164" s="117" t="e">
        <f>Komponento_parinkimas</f>
        <v>#N/A</v>
      </c>
      <c r="AD164" s="117" t="e">
        <f>Komponento_parinkimas</f>
        <v>#N/A</v>
      </c>
      <c r="AE164" s="117" t="e">
        <f>Komponento_parinkimas</f>
        <v>#N/A</v>
      </c>
      <c r="AF164" s="117" t="e">
        <f>Komponento_parinkimas</f>
        <v>#N/A</v>
      </c>
      <c r="AG164" s="117" t="e">
        <f>Komponento_parinkimas</f>
        <v>#N/A</v>
      </c>
      <c r="AH164" s="117" t="e">
        <f>Komponento_parinkimas</f>
        <v>#N/A</v>
      </c>
      <c r="AI164" s="117" t="e">
        <f>Komponento_parinkimas</f>
        <v>#N/A</v>
      </c>
      <c r="AJ164" s="117" t="e">
        <f>Komponento_parinkimas</f>
        <v>#N/A</v>
      </c>
      <c r="AK164" s="117" t="e">
        <f>Komponento_parinkimas</f>
        <v>#N/A</v>
      </c>
      <c r="AL164" s="117" t="e">
        <f>Komponento_parinkimas</f>
        <v>#N/A</v>
      </c>
      <c r="AM164" s="117" t="e">
        <f>Komponento_parinkimas</f>
        <v>#N/A</v>
      </c>
      <c r="AN164" s="117" t="e">
        <f>Komponento_parinkimas</f>
        <v>#N/A</v>
      </c>
      <c r="AO164" s="117" t="e">
        <f>Komponento_parinkimas</f>
        <v>#N/A</v>
      </c>
      <c r="AP164" s="117" t="e">
        <f>Komponento_parinkimas</f>
        <v>#N/A</v>
      </c>
      <c r="AQ164" s="117" t="e">
        <f>Komponento_parinkimas</f>
        <v>#N/A</v>
      </c>
      <c r="AR164" s="1"/>
      <c r="AS164" s="1"/>
    </row>
    <row r="165" spans="1:45">
      <c r="A165" s="114" t="s">
        <v>503</v>
      </c>
      <c r="B165" s="115" t="s">
        <v>348</v>
      </c>
      <c r="C165" s="23"/>
      <c r="D165" s="23" t="s">
        <v>70</v>
      </c>
      <c r="E165" s="185" t="s">
        <v>70</v>
      </c>
      <c r="F165" s="185">
        <v>0</v>
      </c>
      <c r="G165" s="185" t="s">
        <v>70</v>
      </c>
      <c r="H165" s="185">
        <v>0</v>
      </c>
      <c r="I165" s="185" t="s">
        <v>70</v>
      </c>
      <c r="J165" s="185">
        <v>0</v>
      </c>
      <c r="K165" s="185">
        <f t="shared" si="14"/>
        <v>0</v>
      </c>
      <c r="L165" s="23"/>
      <c r="M165" s="117" t="e">
        <f>Komponento_parinkimas</f>
        <v>#N/A</v>
      </c>
      <c r="N165" s="117" t="e">
        <f>Komponento_parinkimas</f>
        <v>#N/A</v>
      </c>
      <c r="O165" s="117" t="e">
        <f>Komponento_parinkimas</f>
        <v>#N/A</v>
      </c>
      <c r="P165" s="117" t="e">
        <f>Komponento_parinkimas</f>
        <v>#N/A</v>
      </c>
      <c r="Q165" s="117" t="e">
        <f>Komponento_parinkimas</f>
        <v>#N/A</v>
      </c>
      <c r="R165" s="117" t="e">
        <f>Komponento_parinkimas</f>
        <v>#N/A</v>
      </c>
      <c r="S165" s="117" t="e">
        <f>Komponento_parinkimas</f>
        <v>#N/A</v>
      </c>
      <c r="T165" s="117" t="e">
        <f>Komponento_parinkimas</f>
        <v>#N/A</v>
      </c>
      <c r="U165" s="117" t="e">
        <f>Komponento_parinkimas</f>
        <v>#N/A</v>
      </c>
      <c r="V165" s="117" t="e">
        <f>Komponento_parinkimas</f>
        <v>#N/A</v>
      </c>
      <c r="W165" s="117" t="e">
        <f>Komponento_parinkimas</f>
        <v>#N/A</v>
      </c>
      <c r="X165" s="117" t="e">
        <f>Komponento_parinkimas</f>
        <v>#N/A</v>
      </c>
      <c r="Y165" s="117" t="e">
        <f>Komponento_parinkimas</f>
        <v>#N/A</v>
      </c>
      <c r="Z165" s="117" t="e">
        <f>Komponento_parinkimas</f>
        <v>#N/A</v>
      </c>
      <c r="AA165" s="117" t="e">
        <f>Komponento_parinkimas</f>
        <v>#N/A</v>
      </c>
      <c r="AB165" s="117" t="e">
        <f>Komponento_parinkimas</f>
        <v>#N/A</v>
      </c>
      <c r="AC165" s="117" t="e">
        <f>Komponento_parinkimas</f>
        <v>#N/A</v>
      </c>
      <c r="AD165" s="117" t="e">
        <f>Komponento_parinkimas</f>
        <v>#N/A</v>
      </c>
      <c r="AE165" s="117" t="e">
        <f>Komponento_parinkimas</f>
        <v>#N/A</v>
      </c>
      <c r="AF165" s="117" t="e">
        <f>Komponento_parinkimas</f>
        <v>#N/A</v>
      </c>
      <c r="AG165" s="117" t="e">
        <f>Komponento_parinkimas</f>
        <v>#N/A</v>
      </c>
      <c r="AH165" s="117" t="e">
        <f>Komponento_parinkimas</f>
        <v>#N/A</v>
      </c>
      <c r="AI165" s="117" t="e">
        <f>Komponento_parinkimas</f>
        <v>#N/A</v>
      </c>
      <c r="AJ165" s="117" t="e">
        <f>Komponento_parinkimas</f>
        <v>#N/A</v>
      </c>
      <c r="AK165" s="117" t="e">
        <f>Komponento_parinkimas</f>
        <v>#N/A</v>
      </c>
      <c r="AL165" s="117" t="e">
        <f>Komponento_parinkimas</f>
        <v>#N/A</v>
      </c>
      <c r="AM165" s="117" t="e">
        <f>Komponento_parinkimas</f>
        <v>#N/A</v>
      </c>
      <c r="AN165" s="117" t="e">
        <f>Komponento_parinkimas</f>
        <v>#N/A</v>
      </c>
      <c r="AO165" s="117" t="e">
        <f>Komponento_parinkimas</f>
        <v>#N/A</v>
      </c>
      <c r="AP165" s="117" t="e">
        <f>Komponento_parinkimas</f>
        <v>#N/A</v>
      </c>
      <c r="AQ165" s="117" t="e">
        <f>Komponento_parinkimas</f>
        <v>#N/A</v>
      </c>
      <c r="AR165" s="1"/>
      <c r="AS165" s="1"/>
    </row>
    <row r="166" spans="1:45">
      <c r="A166" s="114" t="s">
        <v>503</v>
      </c>
      <c r="B166" s="115" t="s">
        <v>349</v>
      </c>
      <c r="C166" s="23"/>
      <c r="D166" s="23" t="s">
        <v>70</v>
      </c>
      <c r="E166" s="185" t="s">
        <v>70</v>
      </c>
      <c r="F166" s="185">
        <v>0</v>
      </c>
      <c r="G166" s="185" t="s">
        <v>70</v>
      </c>
      <c r="H166" s="185">
        <v>0</v>
      </c>
      <c r="I166" s="185" t="s">
        <v>70</v>
      </c>
      <c r="J166" s="185">
        <v>0</v>
      </c>
      <c r="K166" s="185">
        <f t="shared" si="14"/>
        <v>0</v>
      </c>
      <c r="L166" s="23"/>
      <c r="M166" s="117" t="e">
        <f>Komponento_parinkimas</f>
        <v>#N/A</v>
      </c>
      <c r="N166" s="117" t="e">
        <f>Komponento_parinkimas</f>
        <v>#N/A</v>
      </c>
      <c r="O166" s="117" t="e">
        <f>Komponento_parinkimas</f>
        <v>#N/A</v>
      </c>
      <c r="P166" s="117" t="e">
        <f>Komponento_parinkimas</f>
        <v>#N/A</v>
      </c>
      <c r="Q166" s="117" t="e">
        <f>Komponento_parinkimas</f>
        <v>#N/A</v>
      </c>
      <c r="R166" s="117" t="e">
        <f>Komponento_parinkimas</f>
        <v>#N/A</v>
      </c>
      <c r="S166" s="117" t="e">
        <f>Komponento_parinkimas</f>
        <v>#N/A</v>
      </c>
      <c r="T166" s="117" t="e">
        <f>Komponento_parinkimas</f>
        <v>#N/A</v>
      </c>
      <c r="U166" s="117" t="e">
        <f>Komponento_parinkimas</f>
        <v>#N/A</v>
      </c>
      <c r="V166" s="117" t="e">
        <f>Komponento_parinkimas</f>
        <v>#N/A</v>
      </c>
      <c r="W166" s="117" t="e">
        <f>Komponento_parinkimas</f>
        <v>#N/A</v>
      </c>
      <c r="X166" s="117" t="e">
        <f>Komponento_parinkimas</f>
        <v>#N/A</v>
      </c>
      <c r="Y166" s="117" t="e">
        <f>Komponento_parinkimas</f>
        <v>#N/A</v>
      </c>
      <c r="Z166" s="117" t="e">
        <f>Komponento_parinkimas</f>
        <v>#N/A</v>
      </c>
      <c r="AA166" s="117" t="e">
        <f>Komponento_parinkimas</f>
        <v>#N/A</v>
      </c>
      <c r="AB166" s="117" t="e">
        <f>Komponento_parinkimas</f>
        <v>#N/A</v>
      </c>
      <c r="AC166" s="117" t="e">
        <f>Komponento_parinkimas</f>
        <v>#N/A</v>
      </c>
      <c r="AD166" s="117" t="e">
        <f>Komponento_parinkimas</f>
        <v>#N/A</v>
      </c>
      <c r="AE166" s="117" t="e">
        <f>Komponento_parinkimas</f>
        <v>#N/A</v>
      </c>
      <c r="AF166" s="117" t="e">
        <f>Komponento_parinkimas</f>
        <v>#N/A</v>
      </c>
      <c r="AG166" s="117" t="e">
        <f>Komponento_parinkimas</f>
        <v>#N/A</v>
      </c>
      <c r="AH166" s="117" t="e">
        <f>Komponento_parinkimas</f>
        <v>#N/A</v>
      </c>
      <c r="AI166" s="117" t="e">
        <f>Komponento_parinkimas</f>
        <v>#N/A</v>
      </c>
      <c r="AJ166" s="117" t="e">
        <f>Komponento_parinkimas</f>
        <v>#N/A</v>
      </c>
      <c r="AK166" s="117" t="e">
        <f>Komponento_parinkimas</f>
        <v>#N/A</v>
      </c>
      <c r="AL166" s="117" t="e">
        <f>Komponento_parinkimas</f>
        <v>#N/A</v>
      </c>
      <c r="AM166" s="117" t="e">
        <f>Komponento_parinkimas</f>
        <v>#N/A</v>
      </c>
      <c r="AN166" s="117" t="e">
        <f>Komponento_parinkimas</f>
        <v>#N/A</v>
      </c>
      <c r="AO166" s="117" t="e">
        <f>Komponento_parinkimas</f>
        <v>#N/A</v>
      </c>
      <c r="AP166" s="117" t="e">
        <f>Komponento_parinkimas</f>
        <v>#N/A</v>
      </c>
      <c r="AQ166" s="117" t="e">
        <f>Komponento_parinkimas</f>
        <v>#N/A</v>
      </c>
      <c r="AR166" s="1"/>
      <c r="AS166" s="1"/>
    </row>
    <row r="167" spans="1:45">
      <c r="A167" s="114" t="s">
        <v>503</v>
      </c>
      <c r="B167" s="115" t="s">
        <v>350</v>
      </c>
      <c r="C167" s="23"/>
      <c r="D167" s="23" t="s">
        <v>70</v>
      </c>
      <c r="E167" s="185" t="s">
        <v>70</v>
      </c>
      <c r="F167" s="185">
        <v>0</v>
      </c>
      <c r="G167" s="185" t="s">
        <v>70</v>
      </c>
      <c r="H167" s="185">
        <v>0</v>
      </c>
      <c r="I167" s="185" t="s">
        <v>70</v>
      </c>
      <c r="J167" s="185">
        <v>0</v>
      </c>
      <c r="K167" s="185">
        <f t="shared" si="14"/>
        <v>0</v>
      </c>
      <c r="L167" s="23"/>
      <c r="M167" s="117" t="e">
        <f>Komponento_parinkimas</f>
        <v>#N/A</v>
      </c>
      <c r="N167" s="117" t="e">
        <f>Komponento_parinkimas</f>
        <v>#N/A</v>
      </c>
      <c r="O167" s="117" t="e">
        <f>Komponento_parinkimas</f>
        <v>#N/A</v>
      </c>
      <c r="P167" s="117" t="e">
        <f>Komponento_parinkimas</f>
        <v>#N/A</v>
      </c>
      <c r="Q167" s="117" t="e">
        <f>Komponento_parinkimas</f>
        <v>#N/A</v>
      </c>
      <c r="R167" s="117" t="e">
        <f>Komponento_parinkimas</f>
        <v>#N/A</v>
      </c>
      <c r="S167" s="117" t="e">
        <f>Komponento_parinkimas</f>
        <v>#N/A</v>
      </c>
      <c r="T167" s="117" t="e">
        <f>Komponento_parinkimas</f>
        <v>#N/A</v>
      </c>
      <c r="U167" s="117" t="e">
        <f>Komponento_parinkimas</f>
        <v>#N/A</v>
      </c>
      <c r="V167" s="117" t="e">
        <f>Komponento_parinkimas</f>
        <v>#N/A</v>
      </c>
      <c r="W167" s="117" t="e">
        <f>Komponento_parinkimas</f>
        <v>#N/A</v>
      </c>
      <c r="X167" s="117" t="e">
        <f>Komponento_parinkimas</f>
        <v>#N/A</v>
      </c>
      <c r="Y167" s="117" t="e">
        <f>Komponento_parinkimas</f>
        <v>#N/A</v>
      </c>
      <c r="Z167" s="117" t="e">
        <f>Komponento_parinkimas</f>
        <v>#N/A</v>
      </c>
      <c r="AA167" s="117" t="e">
        <f>Komponento_parinkimas</f>
        <v>#N/A</v>
      </c>
      <c r="AB167" s="117" t="e">
        <f>Komponento_parinkimas</f>
        <v>#N/A</v>
      </c>
      <c r="AC167" s="117" t="e">
        <f>Komponento_parinkimas</f>
        <v>#N/A</v>
      </c>
      <c r="AD167" s="117" t="e">
        <f>Komponento_parinkimas</f>
        <v>#N/A</v>
      </c>
      <c r="AE167" s="117" t="e">
        <f>Komponento_parinkimas</f>
        <v>#N/A</v>
      </c>
      <c r="AF167" s="117" t="e">
        <f>Komponento_parinkimas</f>
        <v>#N/A</v>
      </c>
      <c r="AG167" s="117" t="e">
        <f>Komponento_parinkimas</f>
        <v>#N/A</v>
      </c>
      <c r="AH167" s="117" t="e">
        <f>Komponento_parinkimas</f>
        <v>#N/A</v>
      </c>
      <c r="AI167" s="117" t="e">
        <f>Komponento_parinkimas</f>
        <v>#N/A</v>
      </c>
      <c r="AJ167" s="117" t="e">
        <f>Komponento_parinkimas</f>
        <v>#N/A</v>
      </c>
      <c r="AK167" s="117" t="e">
        <f>Komponento_parinkimas</f>
        <v>#N/A</v>
      </c>
      <c r="AL167" s="117" t="e">
        <f>Komponento_parinkimas</f>
        <v>#N/A</v>
      </c>
      <c r="AM167" s="117" t="e">
        <f>Komponento_parinkimas</f>
        <v>#N/A</v>
      </c>
      <c r="AN167" s="117" t="e">
        <f>Komponento_parinkimas</f>
        <v>#N/A</v>
      </c>
      <c r="AO167" s="117" t="e">
        <f>Komponento_parinkimas</f>
        <v>#N/A</v>
      </c>
      <c r="AP167" s="117" t="e">
        <f>Komponento_parinkimas</f>
        <v>#N/A</v>
      </c>
      <c r="AQ167" s="117" t="e">
        <f>Komponento_parinkimas</f>
        <v>#N/A</v>
      </c>
      <c r="AR167" s="1"/>
      <c r="AS167" s="1"/>
    </row>
    <row r="168" spans="1:45">
      <c r="A168" s="114" t="s">
        <v>503</v>
      </c>
      <c r="B168" s="120" t="s">
        <v>53</v>
      </c>
      <c r="C168" s="112"/>
      <c r="D168" s="112"/>
      <c r="E168" s="193"/>
      <c r="F168" s="194"/>
      <c r="G168" s="194"/>
      <c r="H168" s="194"/>
      <c r="I168" s="194"/>
      <c r="J168" s="194"/>
      <c r="K168" s="195"/>
      <c r="L168" s="119"/>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
      <c r="AS168" s="1"/>
    </row>
    <row r="169" spans="1:45">
      <c r="A169" s="114" t="s">
        <v>503</v>
      </c>
      <c r="B169" s="115" t="s">
        <v>351</v>
      </c>
      <c r="C169" s="23"/>
      <c r="D169" s="23" t="s">
        <v>70</v>
      </c>
      <c r="E169" s="185" t="s">
        <v>70</v>
      </c>
      <c r="F169" s="185">
        <v>0</v>
      </c>
      <c r="G169" s="185" t="s">
        <v>70</v>
      </c>
      <c r="H169" s="185">
        <v>0</v>
      </c>
      <c r="I169" s="185" t="s">
        <v>70</v>
      </c>
      <c r="J169" s="185">
        <v>0</v>
      </c>
      <c r="K169" s="185">
        <f>PRODUCT(IF(E169&lt;&gt;"'-",F169,1),IF(G169&lt;&gt;"-",H169,1),IF(I169&lt;&gt;"-",J169,1))</f>
        <v>0</v>
      </c>
      <c r="L169" s="23"/>
      <c r="M169" s="117" t="e">
        <f>Komponento_parinkimas</f>
        <v>#N/A</v>
      </c>
      <c r="N169" s="117" t="e">
        <f>Komponento_parinkimas</f>
        <v>#N/A</v>
      </c>
      <c r="O169" s="117" t="e">
        <f>Komponento_parinkimas</f>
        <v>#N/A</v>
      </c>
      <c r="P169" s="117" t="e">
        <f>Komponento_parinkimas</f>
        <v>#N/A</v>
      </c>
      <c r="Q169" s="117" t="e">
        <f>Komponento_parinkimas</f>
        <v>#N/A</v>
      </c>
      <c r="R169" s="117" t="e">
        <f>Komponento_parinkimas</f>
        <v>#N/A</v>
      </c>
      <c r="S169" s="117" t="e">
        <f>Komponento_parinkimas</f>
        <v>#N/A</v>
      </c>
      <c r="T169" s="117" t="e">
        <f>Komponento_parinkimas</f>
        <v>#N/A</v>
      </c>
      <c r="U169" s="117" t="e">
        <f>Komponento_parinkimas</f>
        <v>#N/A</v>
      </c>
      <c r="V169" s="117" t="e">
        <f>Komponento_parinkimas</f>
        <v>#N/A</v>
      </c>
      <c r="W169" s="117" t="e">
        <f>Komponento_parinkimas</f>
        <v>#N/A</v>
      </c>
      <c r="X169" s="117" t="e">
        <f>Komponento_parinkimas</f>
        <v>#N/A</v>
      </c>
      <c r="Y169" s="117" t="e">
        <f>Komponento_parinkimas</f>
        <v>#N/A</v>
      </c>
      <c r="Z169" s="117" t="e">
        <f>Komponento_parinkimas</f>
        <v>#N/A</v>
      </c>
      <c r="AA169" s="117" t="e">
        <f>Komponento_parinkimas</f>
        <v>#N/A</v>
      </c>
      <c r="AB169" s="117" t="e">
        <f>Komponento_parinkimas</f>
        <v>#N/A</v>
      </c>
      <c r="AC169" s="117" t="e">
        <f>Komponento_parinkimas</f>
        <v>#N/A</v>
      </c>
      <c r="AD169" s="117" t="e">
        <f>Komponento_parinkimas</f>
        <v>#N/A</v>
      </c>
      <c r="AE169" s="117" t="e">
        <f>Komponento_parinkimas</f>
        <v>#N/A</v>
      </c>
      <c r="AF169" s="117" t="e">
        <f>Komponento_parinkimas</f>
        <v>#N/A</v>
      </c>
      <c r="AG169" s="117" t="e">
        <f>Komponento_parinkimas</f>
        <v>#N/A</v>
      </c>
      <c r="AH169" s="117" t="e">
        <f>Komponento_parinkimas</f>
        <v>#N/A</v>
      </c>
      <c r="AI169" s="117" t="e">
        <f>Komponento_parinkimas</f>
        <v>#N/A</v>
      </c>
      <c r="AJ169" s="117" t="e">
        <f>Komponento_parinkimas</f>
        <v>#N/A</v>
      </c>
      <c r="AK169" s="117" t="e">
        <f>Komponento_parinkimas</f>
        <v>#N/A</v>
      </c>
      <c r="AL169" s="117" t="e">
        <f>Komponento_parinkimas</f>
        <v>#N/A</v>
      </c>
      <c r="AM169" s="117" t="e">
        <f>Komponento_parinkimas</f>
        <v>#N/A</v>
      </c>
      <c r="AN169" s="117" t="e">
        <f>Komponento_parinkimas</f>
        <v>#N/A</v>
      </c>
      <c r="AO169" s="117" t="e">
        <f>Komponento_parinkimas</f>
        <v>#N/A</v>
      </c>
      <c r="AP169" s="117" t="e">
        <f>Komponento_parinkimas</f>
        <v>#N/A</v>
      </c>
      <c r="AQ169" s="117" t="e">
        <f>Komponento_parinkimas</f>
        <v>#N/A</v>
      </c>
      <c r="AR169" s="1"/>
      <c r="AS169" s="1"/>
    </row>
    <row r="170" spans="1:45">
      <c r="A170" s="114" t="s">
        <v>503</v>
      </c>
      <c r="B170" s="115" t="s">
        <v>352</v>
      </c>
      <c r="C170" s="23"/>
      <c r="D170" s="23" t="s">
        <v>70</v>
      </c>
      <c r="E170" s="185" t="s">
        <v>70</v>
      </c>
      <c r="F170" s="185">
        <v>0</v>
      </c>
      <c r="G170" s="185" t="s">
        <v>70</v>
      </c>
      <c r="H170" s="185">
        <v>0</v>
      </c>
      <c r="I170" s="185" t="s">
        <v>70</v>
      </c>
      <c r="J170" s="185">
        <v>0</v>
      </c>
      <c r="K170" s="185">
        <f>PRODUCT(IF(E170&lt;&gt;"'-",F170,1),IF(G170&lt;&gt;"-",H170,1),IF(I170&lt;&gt;"-",J170,1))</f>
        <v>0</v>
      </c>
      <c r="L170" s="23"/>
      <c r="M170" s="117" t="e">
        <f>Komponento_parinkimas</f>
        <v>#N/A</v>
      </c>
      <c r="N170" s="117" t="e">
        <f>Komponento_parinkimas</f>
        <v>#N/A</v>
      </c>
      <c r="O170" s="117" t="e">
        <f>Komponento_parinkimas</f>
        <v>#N/A</v>
      </c>
      <c r="P170" s="117" t="e">
        <f>Komponento_parinkimas</f>
        <v>#N/A</v>
      </c>
      <c r="Q170" s="117" t="e">
        <f>Komponento_parinkimas</f>
        <v>#N/A</v>
      </c>
      <c r="R170" s="117" t="e">
        <f>Komponento_parinkimas</f>
        <v>#N/A</v>
      </c>
      <c r="S170" s="117" t="e">
        <f>Komponento_parinkimas</f>
        <v>#N/A</v>
      </c>
      <c r="T170" s="117" t="e">
        <f>Komponento_parinkimas</f>
        <v>#N/A</v>
      </c>
      <c r="U170" s="117" t="e">
        <f>Komponento_parinkimas</f>
        <v>#N/A</v>
      </c>
      <c r="V170" s="117" t="e">
        <f>Komponento_parinkimas</f>
        <v>#N/A</v>
      </c>
      <c r="W170" s="117" t="e">
        <f>Komponento_parinkimas</f>
        <v>#N/A</v>
      </c>
      <c r="X170" s="117" t="e">
        <f>Komponento_parinkimas</f>
        <v>#N/A</v>
      </c>
      <c r="Y170" s="117" t="e">
        <f>Komponento_parinkimas</f>
        <v>#N/A</v>
      </c>
      <c r="Z170" s="117" t="e">
        <f>Komponento_parinkimas</f>
        <v>#N/A</v>
      </c>
      <c r="AA170" s="117" t="e">
        <f>Komponento_parinkimas</f>
        <v>#N/A</v>
      </c>
      <c r="AB170" s="117" t="e">
        <f>Komponento_parinkimas</f>
        <v>#N/A</v>
      </c>
      <c r="AC170" s="117" t="e">
        <f>Komponento_parinkimas</f>
        <v>#N/A</v>
      </c>
      <c r="AD170" s="117" t="e">
        <f>Komponento_parinkimas</f>
        <v>#N/A</v>
      </c>
      <c r="AE170" s="117" t="e">
        <f>Komponento_parinkimas</f>
        <v>#N/A</v>
      </c>
      <c r="AF170" s="117" t="e">
        <f>Komponento_parinkimas</f>
        <v>#N/A</v>
      </c>
      <c r="AG170" s="117" t="e">
        <f>Komponento_parinkimas</f>
        <v>#N/A</v>
      </c>
      <c r="AH170" s="117" t="e">
        <f>Komponento_parinkimas</f>
        <v>#N/A</v>
      </c>
      <c r="AI170" s="117" t="e">
        <f>Komponento_parinkimas</f>
        <v>#N/A</v>
      </c>
      <c r="AJ170" s="117" t="e">
        <f>Komponento_parinkimas</f>
        <v>#N/A</v>
      </c>
      <c r="AK170" s="117" t="e">
        <f>Komponento_parinkimas</f>
        <v>#N/A</v>
      </c>
      <c r="AL170" s="117" t="e">
        <f>Komponento_parinkimas</f>
        <v>#N/A</v>
      </c>
      <c r="AM170" s="117" t="e">
        <f>Komponento_parinkimas</f>
        <v>#N/A</v>
      </c>
      <c r="AN170" s="117" t="e">
        <f>Komponento_parinkimas</f>
        <v>#N/A</v>
      </c>
      <c r="AO170" s="117" t="e">
        <f>Komponento_parinkimas</f>
        <v>#N/A</v>
      </c>
      <c r="AP170" s="117" t="e">
        <f>Komponento_parinkimas</f>
        <v>#N/A</v>
      </c>
      <c r="AQ170" s="117" t="e">
        <f>Komponento_parinkimas</f>
        <v>#N/A</v>
      </c>
      <c r="AR170" s="1"/>
      <c r="AS170" s="1"/>
    </row>
    <row r="171" spans="1:45">
      <c r="A171" s="114" t="s">
        <v>503</v>
      </c>
      <c r="B171" s="115" t="s">
        <v>353</v>
      </c>
      <c r="C171" s="23"/>
      <c r="D171" s="23" t="s">
        <v>70</v>
      </c>
      <c r="E171" s="185" t="s">
        <v>70</v>
      </c>
      <c r="F171" s="185">
        <v>0</v>
      </c>
      <c r="G171" s="185" t="s">
        <v>70</v>
      </c>
      <c r="H171" s="185">
        <v>0</v>
      </c>
      <c r="I171" s="185" t="s">
        <v>70</v>
      </c>
      <c r="J171" s="185">
        <v>0</v>
      </c>
      <c r="K171" s="185">
        <f>PRODUCT(IF(E171&lt;&gt;"'-",F171,1),IF(G171&lt;&gt;"-",H171,1),IF(I171&lt;&gt;"-",J171,1))</f>
        <v>0</v>
      </c>
      <c r="L171" s="23"/>
      <c r="M171" s="117" t="e">
        <f>Komponento_parinkimas</f>
        <v>#N/A</v>
      </c>
      <c r="N171" s="117" t="e">
        <f>Komponento_parinkimas</f>
        <v>#N/A</v>
      </c>
      <c r="O171" s="117" t="e">
        <f>Komponento_parinkimas</f>
        <v>#N/A</v>
      </c>
      <c r="P171" s="117" t="e">
        <f>Komponento_parinkimas</f>
        <v>#N/A</v>
      </c>
      <c r="Q171" s="117" t="e">
        <f>Komponento_parinkimas</f>
        <v>#N/A</v>
      </c>
      <c r="R171" s="117" t="e">
        <f>Komponento_parinkimas</f>
        <v>#N/A</v>
      </c>
      <c r="S171" s="117" t="e">
        <f>Komponento_parinkimas</f>
        <v>#N/A</v>
      </c>
      <c r="T171" s="117" t="e">
        <f>Komponento_parinkimas</f>
        <v>#N/A</v>
      </c>
      <c r="U171" s="117" t="e">
        <f>Komponento_parinkimas</f>
        <v>#N/A</v>
      </c>
      <c r="V171" s="117" t="e">
        <f>Komponento_parinkimas</f>
        <v>#N/A</v>
      </c>
      <c r="W171" s="117" t="e">
        <f>Komponento_parinkimas</f>
        <v>#N/A</v>
      </c>
      <c r="X171" s="117" t="e">
        <f>Komponento_parinkimas</f>
        <v>#N/A</v>
      </c>
      <c r="Y171" s="117" t="e">
        <f>Komponento_parinkimas</f>
        <v>#N/A</v>
      </c>
      <c r="Z171" s="117" t="e">
        <f>Komponento_parinkimas</f>
        <v>#N/A</v>
      </c>
      <c r="AA171" s="117" t="e">
        <f>Komponento_parinkimas</f>
        <v>#N/A</v>
      </c>
      <c r="AB171" s="117" t="e">
        <f>Komponento_parinkimas</f>
        <v>#N/A</v>
      </c>
      <c r="AC171" s="117" t="e">
        <f>Komponento_parinkimas</f>
        <v>#N/A</v>
      </c>
      <c r="AD171" s="117" t="e">
        <f>Komponento_parinkimas</f>
        <v>#N/A</v>
      </c>
      <c r="AE171" s="117" t="e">
        <f>Komponento_parinkimas</f>
        <v>#N/A</v>
      </c>
      <c r="AF171" s="117" t="e">
        <f>Komponento_parinkimas</f>
        <v>#N/A</v>
      </c>
      <c r="AG171" s="117" t="e">
        <f>Komponento_parinkimas</f>
        <v>#N/A</v>
      </c>
      <c r="AH171" s="117" t="e">
        <f>Komponento_parinkimas</f>
        <v>#N/A</v>
      </c>
      <c r="AI171" s="117" t="e">
        <f>Komponento_parinkimas</f>
        <v>#N/A</v>
      </c>
      <c r="AJ171" s="117" t="e">
        <f>Komponento_parinkimas</f>
        <v>#N/A</v>
      </c>
      <c r="AK171" s="117" t="e">
        <f>Komponento_parinkimas</f>
        <v>#N/A</v>
      </c>
      <c r="AL171" s="117" t="e">
        <f>Komponento_parinkimas</f>
        <v>#N/A</v>
      </c>
      <c r="AM171" s="117" t="e">
        <f>Komponento_parinkimas</f>
        <v>#N/A</v>
      </c>
      <c r="AN171" s="117" t="e">
        <f>Komponento_parinkimas</f>
        <v>#N/A</v>
      </c>
      <c r="AO171" s="117" t="e">
        <f>Komponento_parinkimas</f>
        <v>#N/A</v>
      </c>
      <c r="AP171" s="117" t="e">
        <f>Komponento_parinkimas</f>
        <v>#N/A</v>
      </c>
      <c r="AQ171" s="117" t="e">
        <f>Komponento_parinkimas</f>
        <v>#N/A</v>
      </c>
      <c r="AR171" s="1"/>
      <c r="AS171" s="1"/>
    </row>
    <row r="172" spans="1:45">
      <c r="A172" s="184"/>
      <c r="B172" s="122"/>
      <c r="C172" s="180"/>
      <c r="D172" s="180"/>
      <c r="E172" s="196"/>
      <c r="F172" s="196"/>
      <c r="G172" s="196"/>
      <c r="H172" s="196"/>
      <c r="I172" s="196"/>
      <c r="J172" s="196"/>
      <c r="K172" s="196"/>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
      <c r="AS172" s="1"/>
    </row>
    <row r="173" spans="1:45">
      <c r="A173" s="114" t="s">
        <v>537</v>
      </c>
      <c r="B173" s="120" t="s">
        <v>50</v>
      </c>
      <c r="C173" s="121"/>
      <c r="D173" s="121"/>
      <c r="E173" s="197"/>
      <c r="F173" s="197"/>
      <c r="G173" s="197"/>
      <c r="H173" s="197"/>
      <c r="I173" s="197"/>
      <c r="J173" s="197"/>
      <c r="K173" s="192"/>
      <c r="L173" s="119"/>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
      <c r="AS173" s="1"/>
    </row>
    <row r="174" spans="1:45">
      <c r="A174" s="114" t="s">
        <v>537</v>
      </c>
      <c r="B174" s="115" t="s">
        <v>51</v>
      </c>
      <c r="C174" s="173"/>
      <c r="D174" s="173" t="s">
        <v>70</v>
      </c>
      <c r="E174" s="185" t="s">
        <v>70</v>
      </c>
      <c r="F174" s="185">
        <v>0</v>
      </c>
      <c r="G174" s="185" t="s">
        <v>70</v>
      </c>
      <c r="H174" s="185">
        <v>0</v>
      </c>
      <c r="I174" s="185" t="s">
        <v>70</v>
      </c>
      <c r="J174" s="185">
        <v>0</v>
      </c>
      <c r="K174" s="185">
        <f>PRODUCT(IF(E174&lt;&gt;"'-",F174,1),IF(G174&lt;&gt;"-",H174,1),IF(I174&lt;&gt;"-",J174,1))</f>
        <v>0</v>
      </c>
      <c r="L174" s="19"/>
      <c r="M174" s="117" t="e">
        <f>Komponento_parinkimas</f>
        <v>#N/A</v>
      </c>
      <c r="N174" s="117" t="e">
        <f>Komponento_parinkimas</f>
        <v>#N/A</v>
      </c>
      <c r="O174" s="117" t="e">
        <f>Komponento_parinkimas</f>
        <v>#N/A</v>
      </c>
      <c r="P174" s="117" t="e">
        <f>Komponento_parinkimas</f>
        <v>#N/A</v>
      </c>
      <c r="Q174" s="117" t="e">
        <f>Komponento_parinkimas</f>
        <v>#N/A</v>
      </c>
      <c r="R174" s="117" t="e">
        <f>Komponento_parinkimas</f>
        <v>#N/A</v>
      </c>
      <c r="S174" s="117" t="e">
        <f>Komponento_parinkimas</f>
        <v>#N/A</v>
      </c>
      <c r="T174" s="117" t="e">
        <f>Komponento_parinkimas</f>
        <v>#N/A</v>
      </c>
      <c r="U174" s="117" t="e">
        <f>Komponento_parinkimas</f>
        <v>#N/A</v>
      </c>
      <c r="V174" s="117" t="e">
        <f>Komponento_parinkimas</f>
        <v>#N/A</v>
      </c>
      <c r="W174" s="117" t="e">
        <f>Komponento_parinkimas</f>
        <v>#N/A</v>
      </c>
      <c r="X174" s="117" t="e">
        <f>Komponento_parinkimas</f>
        <v>#N/A</v>
      </c>
      <c r="Y174" s="117" t="e">
        <f>Komponento_parinkimas</f>
        <v>#N/A</v>
      </c>
      <c r="Z174" s="117" t="e">
        <f>Komponento_parinkimas</f>
        <v>#N/A</v>
      </c>
      <c r="AA174" s="117" t="e">
        <f>Komponento_parinkimas</f>
        <v>#N/A</v>
      </c>
      <c r="AB174" s="117" t="e">
        <f>Komponento_parinkimas</f>
        <v>#N/A</v>
      </c>
      <c r="AC174" s="117" t="e">
        <f>Komponento_parinkimas</f>
        <v>#N/A</v>
      </c>
      <c r="AD174" s="117" t="e">
        <f>Komponento_parinkimas</f>
        <v>#N/A</v>
      </c>
      <c r="AE174" s="117" t="e">
        <f>Komponento_parinkimas</f>
        <v>#N/A</v>
      </c>
      <c r="AF174" s="117" t="e">
        <f>Komponento_parinkimas</f>
        <v>#N/A</v>
      </c>
      <c r="AG174" s="117" t="e">
        <f>Komponento_parinkimas</f>
        <v>#N/A</v>
      </c>
      <c r="AH174" s="117" t="e">
        <f>Komponento_parinkimas</f>
        <v>#N/A</v>
      </c>
      <c r="AI174" s="117" t="e">
        <f>Komponento_parinkimas</f>
        <v>#N/A</v>
      </c>
      <c r="AJ174" s="117" t="e">
        <f>Komponento_parinkimas</f>
        <v>#N/A</v>
      </c>
      <c r="AK174" s="117" t="e">
        <f>Komponento_parinkimas</f>
        <v>#N/A</v>
      </c>
      <c r="AL174" s="117" t="e">
        <f>Komponento_parinkimas</f>
        <v>#N/A</v>
      </c>
      <c r="AM174" s="117" t="e">
        <f>Komponento_parinkimas</f>
        <v>#N/A</v>
      </c>
      <c r="AN174" s="117" t="e">
        <f>Komponento_parinkimas</f>
        <v>#N/A</v>
      </c>
      <c r="AO174" s="117" t="e">
        <f>Komponento_parinkimas</f>
        <v>#N/A</v>
      </c>
      <c r="AP174" s="117" t="e">
        <f>Komponento_parinkimas</f>
        <v>#N/A</v>
      </c>
      <c r="AQ174" s="117" t="e">
        <f>Komponento_parinkimas</f>
        <v>#N/A</v>
      </c>
      <c r="AR174" s="1"/>
      <c r="AS174" s="1"/>
    </row>
    <row r="175" spans="1:45">
      <c r="A175" s="114" t="s">
        <v>537</v>
      </c>
      <c r="B175" s="115" t="s">
        <v>52</v>
      </c>
      <c r="C175" s="173"/>
      <c r="D175" s="173" t="s">
        <v>70</v>
      </c>
      <c r="E175" s="185" t="s">
        <v>70</v>
      </c>
      <c r="F175" s="185">
        <v>0</v>
      </c>
      <c r="G175" s="185" t="s">
        <v>70</v>
      </c>
      <c r="H175" s="185">
        <v>0</v>
      </c>
      <c r="I175" s="185" t="s">
        <v>70</v>
      </c>
      <c r="J175" s="185">
        <v>0</v>
      </c>
      <c r="K175" s="185">
        <f t="shared" ref="K175:K180" si="15">PRODUCT(IF(E175&lt;&gt;"'-",F175,1),IF(G175&lt;&gt;"-",H175,1),IF(I175&lt;&gt;"-",J175,1))</f>
        <v>0</v>
      </c>
      <c r="L175" s="19"/>
      <c r="M175" s="117" t="e">
        <f>Komponento_parinkimas</f>
        <v>#N/A</v>
      </c>
      <c r="N175" s="117" t="e">
        <f>Komponento_parinkimas</f>
        <v>#N/A</v>
      </c>
      <c r="O175" s="117" t="e">
        <f>Komponento_parinkimas</f>
        <v>#N/A</v>
      </c>
      <c r="P175" s="117" t="e">
        <f>Komponento_parinkimas</f>
        <v>#N/A</v>
      </c>
      <c r="Q175" s="117" t="e">
        <f>Komponento_parinkimas</f>
        <v>#N/A</v>
      </c>
      <c r="R175" s="117" t="e">
        <f>Komponento_parinkimas</f>
        <v>#N/A</v>
      </c>
      <c r="S175" s="117" t="e">
        <f>Komponento_parinkimas</f>
        <v>#N/A</v>
      </c>
      <c r="T175" s="117" t="e">
        <f>Komponento_parinkimas</f>
        <v>#N/A</v>
      </c>
      <c r="U175" s="117" t="e">
        <f>Komponento_parinkimas</f>
        <v>#N/A</v>
      </c>
      <c r="V175" s="117" t="e">
        <f>Komponento_parinkimas</f>
        <v>#N/A</v>
      </c>
      <c r="W175" s="117" t="e">
        <f>Komponento_parinkimas</f>
        <v>#N/A</v>
      </c>
      <c r="X175" s="117" t="e">
        <f>Komponento_parinkimas</f>
        <v>#N/A</v>
      </c>
      <c r="Y175" s="117" t="e">
        <f>Komponento_parinkimas</f>
        <v>#N/A</v>
      </c>
      <c r="Z175" s="117" t="e">
        <f>Komponento_parinkimas</f>
        <v>#N/A</v>
      </c>
      <c r="AA175" s="117" t="e">
        <f>Komponento_parinkimas</f>
        <v>#N/A</v>
      </c>
      <c r="AB175" s="117" t="e">
        <f>Komponento_parinkimas</f>
        <v>#N/A</v>
      </c>
      <c r="AC175" s="117" t="e">
        <f>Komponento_parinkimas</f>
        <v>#N/A</v>
      </c>
      <c r="AD175" s="117" t="e">
        <f>Komponento_parinkimas</f>
        <v>#N/A</v>
      </c>
      <c r="AE175" s="117" t="e">
        <f>Komponento_parinkimas</f>
        <v>#N/A</v>
      </c>
      <c r="AF175" s="117" t="e">
        <f>Komponento_parinkimas</f>
        <v>#N/A</v>
      </c>
      <c r="AG175" s="117" t="e">
        <f>Komponento_parinkimas</f>
        <v>#N/A</v>
      </c>
      <c r="AH175" s="117" t="e">
        <f>Komponento_parinkimas</f>
        <v>#N/A</v>
      </c>
      <c r="AI175" s="117" t="e">
        <f>Komponento_parinkimas</f>
        <v>#N/A</v>
      </c>
      <c r="AJ175" s="117" t="e">
        <f>Komponento_parinkimas</f>
        <v>#N/A</v>
      </c>
      <c r="AK175" s="117" t="e">
        <f>Komponento_parinkimas</f>
        <v>#N/A</v>
      </c>
      <c r="AL175" s="117" t="e">
        <f>Komponento_parinkimas</f>
        <v>#N/A</v>
      </c>
      <c r="AM175" s="117" t="e">
        <f>Komponento_parinkimas</f>
        <v>#N/A</v>
      </c>
      <c r="AN175" s="117" t="e">
        <f>Komponento_parinkimas</f>
        <v>#N/A</v>
      </c>
      <c r="AO175" s="117" t="e">
        <f>Komponento_parinkimas</f>
        <v>#N/A</v>
      </c>
      <c r="AP175" s="117" t="e">
        <f>Komponento_parinkimas</f>
        <v>#N/A</v>
      </c>
      <c r="AQ175" s="117" t="e">
        <f>Komponento_parinkimas</f>
        <v>#N/A</v>
      </c>
      <c r="AR175" s="1"/>
      <c r="AS175" s="1"/>
    </row>
    <row r="176" spans="1:45">
      <c r="A176" s="114" t="s">
        <v>537</v>
      </c>
      <c r="B176" s="115" t="s">
        <v>346</v>
      </c>
      <c r="C176" s="173"/>
      <c r="D176" s="173" t="s">
        <v>70</v>
      </c>
      <c r="E176" s="185" t="s">
        <v>70</v>
      </c>
      <c r="F176" s="185">
        <v>0</v>
      </c>
      <c r="G176" s="185" t="s">
        <v>70</v>
      </c>
      <c r="H176" s="185">
        <v>0</v>
      </c>
      <c r="I176" s="185" t="s">
        <v>70</v>
      </c>
      <c r="J176" s="185">
        <v>0</v>
      </c>
      <c r="K176" s="185">
        <f t="shared" si="15"/>
        <v>0</v>
      </c>
      <c r="L176" s="19"/>
      <c r="M176" s="117" t="e">
        <f>Komponento_parinkimas</f>
        <v>#N/A</v>
      </c>
      <c r="N176" s="117" t="e">
        <f>Komponento_parinkimas</f>
        <v>#N/A</v>
      </c>
      <c r="O176" s="117" t="e">
        <f>Komponento_parinkimas</f>
        <v>#N/A</v>
      </c>
      <c r="P176" s="117" t="e">
        <f>Komponento_parinkimas</f>
        <v>#N/A</v>
      </c>
      <c r="Q176" s="117" t="e">
        <f>Komponento_parinkimas</f>
        <v>#N/A</v>
      </c>
      <c r="R176" s="117" t="e">
        <f>Komponento_parinkimas</f>
        <v>#N/A</v>
      </c>
      <c r="S176" s="117" t="e">
        <f>Komponento_parinkimas</f>
        <v>#N/A</v>
      </c>
      <c r="T176" s="117" t="e">
        <f>Komponento_parinkimas</f>
        <v>#N/A</v>
      </c>
      <c r="U176" s="117" t="e">
        <f>Komponento_parinkimas</f>
        <v>#N/A</v>
      </c>
      <c r="V176" s="117" t="e">
        <f>Komponento_parinkimas</f>
        <v>#N/A</v>
      </c>
      <c r="W176" s="117" t="e">
        <f>Komponento_parinkimas</f>
        <v>#N/A</v>
      </c>
      <c r="X176" s="117" t="e">
        <f>Komponento_parinkimas</f>
        <v>#N/A</v>
      </c>
      <c r="Y176" s="117" t="e">
        <f>Komponento_parinkimas</f>
        <v>#N/A</v>
      </c>
      <c r="Z176" s="117" t="e">
        <f>Komponento_parinkimas</f>
        <v>#N/A</v>
      </c>
      <c r="AA176" s="117" t="e">
        <f>Komponento_parinkimas</f>
        <v>#N/A</v>
      </c>
      <c r="AB176" s="117" t="e">
        <f>Komponento_parinkimas</f>
        <v>#N/A</v>
      </c>
      <c r="AC176" s="117" t="e">
        <f>Komponento_parinkimas</f>
        <v>#N/A</v>
      </c>
      <c r="AD176" s="117" t="e">
        <f>Komponento_parinkimas</f>
        <v>#N/A</v>
      </c>
      <c r="AE176" s="117" t="e">
        <f>Komponento_parinkimas</f>
        <v>#N/A</v>
      </c>
      <c r="AF176" s="117" t="e">
        <f>Komponento_parinkimas</f>
        <v>#N/A</v>
      </c>
      <c r="AG176" s="117" t="e">
        <f>Komponento_parinkimas</f>
        <v>#N/A</v>
      </c>
      <c r="AH176" s="117" t="e">
        <f>Komponento_parinkimas</f>
        <v>#N/A</v>
      </c>
      <c r="AI176" s="117" t="e">
        <f>Komponento_parinkimas</f>
        <v>#N/A</v>
      </c>
      <c r="AJ176" s="117" t="e">
        <f>Komponento_parinkimas</f>
        <v>#N/A</v>
      </c>
      <c r="AK176" s="117" t="e">
        <f>Komponento_parinkimas</f>
        <v>#N/A</v>
      </c>
      <c r="AL176" s="117" t="e">
        <f>Komponento_parinkimas</f>
        <v>#N/A</v>
      </c>
      <c r="AM176" s="117" t="e">
        <f>Komponento_parinkimas</f>
        <v>#N/A</v>
      </c>
      <c r="AN176" s="117" t="e">
        <f>Komponento_parinkimas</f>
        <v>#N/A</v>
      </c>
      <c r="AO176" s="117" t="e">
        <f>Komponento_parinkimas</f>
        <v>#N/A</v>
      </c>
      <c r="AP176" s="117" t="e">
        <f>Komponento_parinkimas</f>
        <v>#N/A</v>
      </c>
      <c r="AQ176" s="117" t="e">
        <f>Komponento_parinkimas</f>
        <v>#N/A</v>
      </c>
      <c r="AR176" s="1"/>
      <c r="AS176" s="1"/>
    </row>
    <row r="177" spans="1:45">
      <c r="A177" s="114" t="s">
        <v>537</v>
      </c>
      <c r="B177" s="115" t="s">
        <v>347</v>
      </c>
      <c r="C177" s="173"/>
      <c r="D177" s="173" t="s">
        <v>70</v>
      </c>
      <c r="E177" s="185" t="s">
        <v>70</v>
      </c>
      <c r="F177" s="185">
        <v>0</v>
      </c>
      <c r="G177" s="185" t="s">
        <v>70</v>
      </c>
      <c r="H177" s="185">
        <v>0</v>
      </c>
      <c r="I177" s="185" t="s">
        <v>70</v>
      </c>
      <c r="J177" s="185">
        <v>0</v>
      </c>
      <c r="K177" s="185">
        <f t="shared" si="15"/>
        <v>0</v>
      </c>
      <c r="L177" s="19"/>
      <c r="M177" s="117" t="e">
        <f>Komponento_parinkimas</f>
        <v>#N/A</v>
      </c>
      <c r="N177" s="117" t="e">
        <f>Komponento_parinkimas</f>
        <v>#N/A</v>
      </c>
      <c r="O177" s="117" t="e">
        <f>Komponento_parinkimas</f>
        <v>#N/A</v>
      </c>
      <c r="P177" s="117" t="e">
        <f>Komponento_parinkimas</f>
        <v>#N/A</v>
      </c>
      <c r="Q177" s="117" t="e">
        <f>Komponento_parinkimas</f>
        <v>#N/A</v>
      </c>
      <c r="R177" s="117" t="e">
        <f>Komponento_parinkimas</f>
        <v>#N/A</v>
      </c>
      <c r="S177" s="117" t="e">
        <f>Komponento_parinkimas</f>
        <v>#N/A</v>
      </c>
      <c r="T177" s="117" t="e">
        <f>Komponento_parinkimas</f>
        <v>#N/A</v>
      </c>
      <c r="U177" s="117" t="e">
        <f>Komponento_parinkimas</f>
        <v>#N/A</v>
      </c>
      <c r="V177" s="117" t="e">
        <f>Komponento_parinkimas</f>
        <v>#N/A</v>
      </c>
      <c r="W177" s="117" t="e">
        <f>Komponento_parinkimas</f>
        <v>#N/A</v>
      </c>
      <c r="X177" s="117" t="e">
        <f>Komponento_parinkimas</f>
        <v>#N/A</v>
      </c>
      <c r="Y177" s="117" t="e">
        <f>Komponento_parinkimas</f>
        <v>#N/A</v>
      </c>
      <c r="Z177" s="117" t="e">
        <f>Komponento_parinkimas</f>
        <v>#N/A</v>
      </c>
      <c r="AA177" s="117" t="e">
        <f>Komponento_parinkimas</f>
        <v>#N/A</v>
      </c>
      <c r="AB177" s="117" t="e">
        <f>Komponento_parinkimas</f>
        <v>#N/A</v>
      </c>
      <c r="AC177" s="117" t="e">
        <f>Komponento_parinkimas</f>
        <v>#N/A</v>
      </c>
      <c r="AD177" s="117" t="e">
        <f>Komponento_parinkimas</f>
        <v>#N/A</v>
      </c>
      <c r="AE177" s="117" t="e">
        <f>Komponento_parinkimas</f>
        <v>#N/A</v>
      </c>
      <c r="AF177" s="117" t="e">
        <f>Komponento_parinkimas</f>
        <v>#N/A</v>
      </c>
      <c r="AG177" s="117" t="e">
        <f>Komponento_parinkimas</f>
        <v>#N/A</v>
      </c>
      <c r="AH177" s="117" t="e">
        <f>Komponento_parinkimas</f>
        <v>#N/A</v>
      </c>
      <c r="AI177" s="117" t="e">
        <f>Komponento_parinkimas</f>
        <v>#N/A</v>
      </c>
      <c r="AJ177" s="117" t="e">
        <f>Komponento_parinkimas</f>
        <v>#N/A</v>
      </c>
      <c r="AK177" s="117" t="e">
        <f>Komponento_parinkimas</f>
        <v>#N/A</v>
      </c>
      <c r="AL177" s="117" t="e">
        <f>Komponento_parinkimas</f>
        <v>#N/A</v>
      </c>
      <c r="AM177" s="117" t="e">
        <f>Komponento_parinkimas</f>
        <v>#N/A</v>
      </c>
      <c r="AN177" s="117" t="e">
        <f>Komponento_parinkimas</f>
        <v>#N/A</v>
      </c>
      <c r="AO177" s="117" t="e">
        <f>Komponento_parinkimas</f>
        <v>#N/A</v>
      </c>
      <c r="AP177" s="117" t="e">
        <f>Komponento_parinkimas</f>
        <v>#N/A</v>
      </c>
      <c r="AQ177" s="117" t="e">
        <f>Komponento_parinkimas</f>
        <v>#N/A</v>
      </c>
      <c r="AR177" s="1"/>
      <c r="AS177" s="1"/>
    </row>
    <row r="178" spans="1:45">
      <c r="A178" s="114" t="s">
        <v>537</v>
      </c>
      <c r="B178" s="115" t="s">
        <v>348</v>
      </c>
      <c r="C178" s="173"/>
      <c r="D178" s="173" t="s">
        <v>70</v>
      </c>
      <c r="E178" s="185" t="s">
        <v>70</v>
      </c>
      <c r="F178" s="185">
        <v>0</v>
      </c>
      <c r="G178" s="185" t="s">
        <v>70</v>
      </c>
      <c r="H178" s="185">
        <v>0</v>
      </c>
      <c r="I178" s="185" t="s">
        <v>70</v>
      </c>
      <c r="J178" s="185">
        <v>0</v>
      </c>
      <c r="K178" s="185">
        <f t="shared" si="15"/>
        <v>0</v>
      </c>
      <c r="L178" s="19"/>
      <c r="M178" s="117" t="e">
        <f>Komponento_parinkimas</f>
        <v>#N/A</v>
      </c>
      <c r="N178" s="117" t="e">
        <f>Komponento_parinkimas</f>
        <v>#N/A</v>
      </c>
      <c r="O178" s="117" t="e">
        <f>Komponento_parinkimas</f>
        <v>#N/A</v>
      </c>
      <c r="P178" s="117" t="e">
        <f>Komponento_parinkimas</f>
        <v>#N/A</v>
      </c>
      <c r="Q178" s="117" t="e">
        <f>Komponento_parinkimas</f>
        <v>#N/A</v>
      </c>
      <c r="R178" s="117" t="e">
        <f>Komponento_parinkimas</f>
        <v>#N/A</v>
      </c>
      <c r="S178" s="117" t="e">
        <f>Komponento_parinkimas</f>
        <v>#N/A</v>
      </c>
      <c r="T178" s="117" t="e">
        <f>Komponento_parinkimas</f>
        <v>#N/A</v>
      </c>
      <c r="U178" s="117" t="e">
        <f>Komponento_parinkimas</f>
        <v>#N/A</v>
      </c>
      <c r="V178" s="117" t="e">
        <f>Komponento_parinkimas</f>
        <v>#N/A</v>
      </c>
      <c r="W178" s="117" t="e">
        <f>Komponento_parinkimas</f>
        <v>#N/A</v>
      </c>
      <c r="X178" s="117" t="e">
        <f>Komponento_parinkimas</f>
        <v>#N/A</v>
      </c>
      <c r="Y178" s="117" t="e">
        <f>Komponento_parinkimas</f>
        <v>#N/A</v>
      </c>
      <c r="Z178" s="117" t="e">
        <f>Komponento_parinkimas</f>
        <v>#N/A</v>
      </c>
      <c r="AA178" s="117" t="e">
        <f>Komponento_parinkimas</f>
        <v>#N/A</v>
      </c>
      <c r="AB178" s="117" t="e">
        <f>Komponento_parinkimas</f>
        <v>#N/A</v>
      </c>
      <c r="AC178" s="117" t="e">
        <f>Komponento_parinkimas</f>
        <v>#N/A</v>
      </c>
      <c r="AD178" s="117" t="e">
        <f>Komponento_parinkimas</f>
        <v>#N/A</v>
      </c>
      <c r="AE178" s="117" t="e">
        <f>Komponento_parinkimas</f>
        <v>#N/A</v>
      </c>
      <c r="AF178" s="117" t="e">
        <f>Komponento_parinkimas</f>
        <v>#N/A</v>
      </c>
      <c r="AG178" s="117" t="e">
        <f>Komponento_parinkimas</f>
        <v>#N/A</v>
      </c>
      <c r="AH178" s="117" t="e">
        <f>Komponento_parinkimas</f>
        <v>#N/A</v>
      </c>
      <c r="AI178" s="117" t="e">
        <f>Komponento_parinkimas</f>
        <v>#N/A</v>
      </c>
      <c r="AJ178" s="117" t="e">
        <f>Komponento_parinkimas</f>
        <v>#N/A</v>
      </c>
      <c r="AK178" s="117" t="e">
        <f>Komponento_parinkimas</f>
        <v>#N/A</v>
      </c>
      <c r="AL178" s="117" t="e">
        <f>Komponento_parinkimas</f>
        <v>#N/A</v>
      </c>
      <c r="AM178" s="117" t="e">
        <f>Komponento_parinkimas</f>
        <v>#N/A</v>
      </c>
      <c r="AN178" s="117" t="e">
        <f>Komponento_parinkimas</f>
        <v>#N/A</v>
      </c>
      <c r="AO178" s="117" t="e">
        <f>Komponento_parinkimas</f>
        <v>#N/A</v>
      </c>
      <c r="AP178" s="117" t="e">
        <f>Komponento_parinkimas</f>
        <v>#N/A</v>
      </c>
      <c r="AQ178" s="117" t="e">
        <f>Komponento_parinkimas</f>
        <v>#N/A</v>
      </c>
      <c r="AR178" s="1"/>
      <c r="AS178" s="1"/>
    </row>
    <row r="179" spans="1:45">
      <c r="A179" s="114" t="s">
        <v>537</v>
      </c>
      <c r="B179" s="115" t="s">
        <v>349</v>
      </c>
      <c r="C179" s="173"/>
      <c r="D179" s="173" t="s">
        <v>70</v>
      </c>
      <c r="E179" s="185" t="s">
        <v>70</v>
      </c>
      <c r="F179" s="185">
        <v>0</v>
      </c>
      <c r="G179" s="185" t="s">
        <v>70</v>
      </c>
      <c r="H179" s="185">
        <v>0</v>
      </c>
      <c r="I179" s="185" t="s">
        <v>70</v>
      </c>
      <c r="J179" s="185">
        <v>0</v>
      </c>
      <c r="K179" s="185">
        <f t="shared" si="15"/>
        <v>0</v>
      </c>
      <c r="L179" s="19"/>
      <c r="M179" s="117" t="e">
        <f>Komponento_parinkimas</f>
        <v>#N/A</v>
      </c>
      <c r="N179" s="117" t="e">
        <f>Komponento_parinkimas</f>
        <v>#N/A</v>
      </c>
      <c r="O179" s="117" t="e">
        <f>Komponento_parinkimas</f>
        <v>#N/A</v>
      </c>
      <c r="P179" s="117" t="e">
        <f>Komponento_parinkimas</f>
        <v>#N/A</v>
      </c>
      <c r="Q179" s="117" t="e">
        <f>Komponento_parinkimas</f>
        <v>#N/A</v>
      </c>
      <c r="R179" s="117" t="e">
        <f>Komponento_parinkimas</f>
        <v>#N/A</v>
      </c>
      <c r="S179" s="117" t="e">
        <f>Komponento_parinkimas</f>
        <v>#N/A</v>
      </c>
      <c r="T179" s="117" t="e">
        <f>Komponento_parinkimas</f>
        <v>#N/A</v>
      </c>
      <c r="U179" s="117" t="e">
        <f>Komponento_parinkimas</f>
        <v>#N/A</v>
      </c>
      <c r="V179" s="117" t="e">
        <f>Komponento_parinkimas</f>
        <v>#N/A</v>
      </c>
      <c r="W179" s="117" t="e">
        <f>Komponento_parinkimas</f>
        <v>#N/A</v>
      </c>
      <c r="X179" s="117" t="e">
        <f>Komponento_parinkimas</f>
        <v>#N/A</v>
      </c>
      <c r="Y179" s="117" t="e">
        <f>Komponento_parinkimas</f>
        <v>#N/A</v>
      </c>
      <c r="Z179" s="117" t="e">
        <f>Komponento_parinkimas</f>
        <v>#N/A</v>
      </c>
      <c r="AA179" s="117" t="e">
        <f>Komponento_parinkimas</f>
        <v>#N/A</v>
      </c>
      <c r="AB179" s="117" t="e">
        <f>Komponento_parinkimas</f>
        <v>#N/A</v>
      </c>
      <c r="AC179" s="117" t="e">
        <f>Komponento_parinkimas</f>
        <v>#N/A</v>
      </c>
      <c r="AD179" s="117" t="e">
        <f>Komponento_parinkimas</f>
        <v>#N/A</v>
      </c>
      <c r="AE179" s="117" t="e">
        <f>Komponento_parinkimas</f>
        <v>#N/A</v>
      </c>
      <c r="AF179" s="117" t="e">
        <f>Komponento_parinkimas</f>
        <v>#N/A</v>
      </c>
      <c r="AG179" s="117" t="e">
        <f>Komponento_parinkimas</f>
        <v>#N/A</v>
      </c>
      <c r="AH179" s="117" t="e">
        <f>Komponento_parinkimas</f>
        <v>#N/A</v>
      </c>
      <c r="AI179" s="117" t="e">
        <f>Komponento_parinkimas</f>
        <v>#N/A</v>
      </c>
      <c r="AJ179" s="117" t="e">
        <f>Komponento_parinkimas</f>
        <v>#N/A</v>
      </c>
      <c r="AK179" s="117" t="e">
        <f>Komponento_parinkimas</f>
        <v>#N/A</v>
      </c>
      <c r="AL179" s="117" t="e">
        <f>Komponento_parinkimas</f>
        <v>#N/A</v>
      </c>
      <c r="AM179" s="117" t="e">
        <f>Komponento_parinkimas</f>
        <v>#N/A</v>
      </c>
      <c r="AN179" s="117" t="e">
        <f>Komponento_parinkimas</f>
        <v>#N/A</v>
      </c>
      <c r="AO179" s="117" t="e">
        <f>Komponento_parinkimas</f>
        <v>#N/A</v>
      </c>
      <c r="AP179" s="117" t="e">
        <f>Komponento_parinkimas</f>
        <v>#N/A</v>
      </c>
      <c r="AQ179" s="117" t="e">
        <f>Komponento_parinkimas</f>
        <v>#N/A</v>
      </c>
      <c r="AR179" s="1"/>
      <c r="AS179" s="1"/>
    </row>
    <row r="180" spans="1:45">
      <c r="A180" s="114" t="s">
        <v>537</v>
      </c>
      <c r="B180" s="115" t="s">
        <v>350</v>
      </c>
      <c r="C180" s="173"/>
      <c r="D180" s="173" t="s">
        <v>70</v>
      </c>
      <c r="E180" s="185" t="s">
        <v>70</v>
      </c>
      <c r="F180" s="185">
        <v>0</v>
      </c>
      <c r="G180" s="185" t="s">
        <v>70</v>
      </c>
      <c r="H180" s="185">
        <v>0</v>
      </c>
      <c r="I180" s="185" t="s">
        <v>70</v>
      </c>
      <c r="J180" s="185">
        <v>0</v>
      </c>
      <c r="K180" s="185">
        <f t="shared" si="15"/>
        <v>0</v>
      </c>
      <c r="L180" s="19"/>
      <c r="M180" s="117" t="e">
        <f>Komponento_parinkimas</f>
        <v>#N/A</v>
      </c>
      <c r="N180" s="117" t="e">
        <f>Komponento_parinkimas</f>
        <v>#N/A</v>
      </c>
      <c r="O180" s="117" t="e">
        <f>Komponento_parinkimas</f>
        <v>#N/A</v>
      </c>
      <c r="P180" s="117" t="e">
        <f>Komponento_parinkimas</f>
        <v>#N/A</v>
      </c>
      <c r="Q180" s="117" t="e">
        <f>Komponento_parinkimas</f>
        <v>#N/A</v>
      </c>
      <c r="R180" s="117" t="e">
        <f>Komponento_parinkimas</f>
        <v>#N/A</v>
      </c>
      <c r="S180" s="117" t="e">
        <f>Komponento_parinkimas</f>
        <v>#N/A</v>
      </c>
      <c r="T180" s="117" t="e">
        <f>Komponento_parinkimas</f>
        <v>#N/A</v>
      </c>
      <c r="U180" s="117" t="e">
        <f>Komponento_parinkimas</f>
        <v>#N/A</v>
      </c>
      <c r="V180" s="117" t="e">
        <f>Komponento_parinkimas</f>
        <v>#N/A</v>
      </c>
      <c r="W180" s="117" t="e">
        <f>Komponento_parinkimas</f>
        <v>#N/A</v>
      </c>
      <c r="X180" s="117" t="e">
        <f>Komponento_parinkimas</f>
        <v>#N/A</v>
      </c>
      <c r="Y180" s="117" t="e">
        <f>Komponento_parinkimas</f>
        <v>#N/A</v>
      </c>
      <c r="Z180" s="117" t="e">
        <f>Komponento_parinkimas</f>
        <v>#N/A</v>
      </c>
      <c r="AA180" s="117" t="e">
        <f>Komponento_parinkimas</f>
        <v>#N/A</v>
      </c>
      <c r="AB180" s="117" t="e">
        <f>Komponento_parinkimas</f>
        <v>#N/A</v>
      </c>
      <c r="AC180" s="117" t="e">
        <f>Komponento_parinkimas</f>
        <v>#N/A</v>
      </c>
      <c r="AD180" s="117" t="e">
        <f>Komponento_parinkimas</f>
        <v>#N/A</v>
      </c>
      <c r="AE180" s="117" t="e">
        <f>Komponento_parinkimas</f>
        <v>#N/A</v>
      </c>
      <c r="AF180" s="117" t="e">
        <f>Komponento_parinkimas</f>
        <v>#N/A</v>
      </c>
      <c r="AG180" s="117" t="e">
        <f>Komponento_parinkimas</f>
        <v>#N/A</v>
      </c>
      <c r="AH180" s="117" t="e">
        <f>Komponento_parinkimas</f>
        <v>#N/A</v>
      </c>
      <c r="AI180" s="117" t="e">
        <f>Komponento_parinkimas</f>
        <v>#N/A</v>
      </c>
      <c r="AJ180" s="117" t="e">
        <f>Komponento_parinkimas</f>
        <v>#N/A</v>
      </c>
      <c r="AK180" s="117" t="e">
        <f>Komponento_parinkimas</f>
        <v>#N/A</v>
      </c>
      <c r="AL180" s="117" t="e">
        <f>Komponento_parinkimas</f>
        <v>#N/A</v>
      </c>
      <c r="AM180" s="117" t="e">
        <f>Komponento_parinkimas</f>
        <v>#N/A</v>
      </c>
      <c r="AN180" s="117" t="e">
        <f>Komponento_parinkimas</f>
        <v>#N/A</v>
      </c>
      <c r="AO180" s="117" t="e">
        <f>Komponento_parinkimas</f>
        <v>#N/A</v>
      </c>
      <c r="AP180" s="117" t="e">
        <f>Komponento_parinkimas</f>
        <v>#N/A</v>
      </c>
      <c r="AQ180" s="117" t="e">
        <f>Komponento_parinkimas</f>
        <v>#N/A</v>
      </c>
      <c r="AR180" s="1"/>
      <c r="AS180" s="1"/>
    </row>
    <row r="181" spans="1:45">
      <c r="A181" s="114" t="s">
        <v>537</v>
      </c>
      <c r="B181" s="120" t="s">
        <v>53</v>
      </c>
      <c r="C181" s="121"/>
      <c r="D181" s="121"/>
      <c r="E181" s="197"/>
      <c r="F181" s="197"/>
      <c r="G181" s="197"/>
      <c r="H181" s="197"/>
      <c r="I181" s="197"/>
      <c r="J181" s="197"/>
      <c r="K181" s="192"/>
      <c r="L181" s="119"/>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
      <c r="AS181" s="1"/>
    </row>
    <row r="182" spans="1:45">
      <c r="A182" s="114" t="s">
        <v>537</v>
      </c>
      <c r="B182" s="115" t="s">
        <v>351</v>
      </c>
      <c r="C182" s="173"/>
      <c r="D182" s="173" t="s">
        <v>70</v>
      </c>
      <c r="E182" s="185" t="s">
        <v>70</v>
      </c>
      <c r="F182" s="185">
        <v>0</v>
      </c>
      <c r="G182" s="185" t="s">
        <v>70</v>
      </c>
      <c r="H182" s="185">
        <v>0</v>
      </c>
      <c r="I182" s="185" t="s">
        <v>70</v>
      </c>
      <c r="J182" s="185">
        <v>0</v>
      </c>
      <c r="K182" s="185">
        <f>PRODUCT(IF(E182&lt;&gt;"'-",F182,1),IF(G182&lt;&gt;"-",H182,1),IF(I182&lt;&gt;"-",J182,1))</f>
        <v>0</v>
      </c>
      <c r="L182" s="19"/>
      <c r="M182" s="117" t="e">
        <f>Komponento_parinkimas</f>
        <v>#N/A</v>
      </c>
      <c r="N182" s="117" t="e">
        <f>Komponento_parinkimas</f>
        <v>#N/A</v>
      </c>
      <c r="O182" s="117" t="e">
        <f>Komponento_parinkimas</f>
        <v>#N/A</v>
      </c>
      <c r="P182" s="117" t="e">
        <f>Komponento_parinkimas</f>
        <v>#N/A</v>
      </c>
      <c r="Q182" s="117" t="e">
        <f>Komponento_parinkimas</f>
        <v>#N/A</v>
      </c>
      <c r="R182" s="117" t="e">
        <f>Komponento_parinkimas</f>
        <v>#N/A</v>
      </c>
      <c r="S182" s="117" t="e">
        <f>Komponento_parinkimas</f>
        <v>#N/A</v>
      </c>
      <c r="T182" s="117" t="e">
        <f>Komponento_parinkimas</f>
        <v>#N/A</v>
      </c>
      <c r="U182" s="117" t="e">
        <f>Komponento_parinkimas</f>
        <v>#N/A</v>
      </c>
      <c r="V182" s="117" t="e">
        <f>Komponento_parinkimas</f>
        <v>#N/A</v>
      </c>
      <c r="W182" s="117" t="e">
        <f>Komponento_parinkimas</f>
        <v>#N/A</v>
      </c>
      <c r="X182" s="117" t="e">
        <f>Komponento_parinkimas</f>
        <v>#N/A</v>
      </c>
      <c r="Y182" s="117" t="e">
        <f>Komponento_parinkimas</f>
        <v>#N/A</v>
      </c>
      <c r="Z182" s="117" t="e">
        <f>Komponento_parinkimas</f>
        <v>#N/A</v>
      </c>
      <c r="AA182" s="117" t="e">
        <f>Komponento_parinkimas</f>
        <v>#N/A</v>
      </c>
      <c r="AB182" s="117" t="e">
        <f>Komponento_parinkimas</f>
        <v>#N/A</v>
      </c>
      <c r="AC182" s="117" t="e">
        <f>Komponento_parinkimas</f>
        <v>#N/A</v>
      </c>
      <c r="AD182" s="117" t="e">
        <f>Komponento_parinkimas</f>
        <v>#N/A</v>
      </c>
      <c r="AE182" s="117" t="e">
        <f>Komponento_parinkimas</f>
        <v>#N/A</v>
      </c>
      <c r="AF182" s="117" t="e">
        <f>Komponento_parinkimas</f>
        <v>#N/A</v>
      </c>
      <c r="AG182" s="117" t="e">
        <f>Komponento_parinkimas</f>
        <v>#N/A</v>
      </c>
      <c r="AH182" s="117" t="e">
        <f>Komponento_parinkimas</f>
        <v>#N/A</v>
      </c>
      <c r="AI182" s="117" t="e">
        <f>Komponento_parinkimas</f>
        <v>#N/A</v>
      </c>
      <c r="AJ182" s="117" t="e">
        <f>Komponento_parinkimas</f>
        <v>#N/A</v>
      </c>
      <c r="AK182" s="117" t="e">
        <f>Komponento_parinkimas</f>
        <v>#N/A</v>
      </c>
      <c r="AL182" s="117" t="e">
        <f>Komponento_parinkimas</f>
        <v>#N/A</v>
      </c>
      <c r="AM182" s="117" t="e">
        <f>Komponento_parinkimas</f>
        <v>#N/A</v>
      </c>
      <c r="AN182" s="117" t="e">
        <f>Komponento_parinkimas</f>
        <v>#N/A</v>
      </c>
      <c r="AO182" s="117" t="e">
        <f>Komponento_parinkimas</f>
        <v>#N/A</v>
      </c>
      <c r="AP182" s="117" t="e">
        <f>Komponento_parinkimas</f>
        <v>#N/A</v>
      </c>
      <c r="AQ182" s="117" t="e">
        <f>Komponento_parinkimas</f>
        <v>#N/A</v>
      </c>
      <c r="AR182" s="1"/>
      <c r="AS182" s="1"/>
    </row>
    <row r="183" spans="1:45">
      <c r="A183" s="114" t="s">
        <v>537</v>
      </c>
      <c r="B183" s="115" t="s">
        <v>352</v>
      </c>
      <c r="C183" s="173"/>
      <c r="D183" s="173" t="s">
        <v>70</v>
      </c>
      <c r="E183" s="185" t="s">
        <v>70</v>
      </c>
      <c r="F183" s="185">
        <v>0</v>
      </c>
      <c r="G183" s="185" t="s">
        <v>70</v>
      </c>
      <c r="H183" s="185">
        <v>0</v>
      </c>
      <c r="I183" s="185" t="s">
        <v>70</v>
      </c>
      <c r="J183" s="185">
        <v>0</v>
      </c>
      <c r="K183" s="185">
        <f>PRODUCT(IF(E183&lt;&gt;"'-",F183,1),IF(G183&lt;&gt;"-",H183,1),IF(I183&lt;&gt;"-",J183,1))</f>
        <v>0</v>
      </c>
      <c r="L183" s="19"/>
      <c r="M183" s="117" t="e">
        <f>Komponento_parinkimas</f>
        <v>#N/A</v>
      </c>
      <c r="N183" s="117" t="e">
        <f>Komponento_parinkimas</f>
        <v>#N/A</v>
      </c>
      <c r="O183" s="117" t="e">
        <f>Komponento_parinkimas</f>
        <v>#N/A</v>
      </c>
      <c r="P183" s="117" t="e">
        <f>Komponento_parinkimas</f>
        <v>#N/A</v>
      </c>
      <c r="Q183" s="117" t="e">
        <f>Komponento_parinkimas</f>
        <v>#N/A</v>
      </c>
      <c r="R183" s="117" t="e">
        <f>Komponento_parinkimas</f>
        <v>#N/A</v>
      </c>
      <c r="S183" s="117" t="e">
        <f>Komponento_parinkimas</f>
        <v>#N/A</v>
      </c>
      <c r="T183" s="117" t="e">
        <f>Komponento_parinkimas</f>
        <v>#N/A</v>
      </c>
      <c r="U183" s="117" t="e">
        <f>Komponento_parinkimas</f>
        <v>#N/A</v>
      </c>
      <c r="V183" s="117" t="e">
        <f>Komponento_parinkimas</f>
        <v>#N/A</v>
      </c>
      <c r="W183" s="117" t="e">
        <f>Komponento_parinkimas</f>
        <v>#N/A</v>
      </c>
      <c r="X183" s="117" t="e">
        <f>Komponento_parinkimas</f>
        <v>#N/A</v>
      </c>
      <c r="Y183" s="117" t="e">
        <f>Komponento_parinkimas</f>
        <v>#N/A</v>
      </c>
      <c r="Z183" s="117" t="e">
        <f>Komponento_parinkimas</f>
        <v>#N/A</v>
      </c>
      <c r="AA183" s="117" t="e">
        <f>Komponento_parinkimas</f>
        <v>#N/A</v>
      </c>
      <c r="AB183" s="117" t="e">
        <f>Komponento_parinkimas</f>
        <v>#N/A</v>
      </c>
      <c r="AC183" s="117" t="e">
        <f>Komponento_parinkimas</f>
        <v>#N/A</v>
      </c>
      <c r="AD183" s="117" t="e">
        <f>Komponento_parinkimas</f>
        <v>#N/A</v>
      </c>
      <c r="AE183" s="117" t="e">
        <f>Komponento_parinkimas</f>
        <v>#N/A</v>
      </c>
      <c r="AF183" s="117" t="e">
        <f>Komponento_parinkimas</f>
        <v>#N/A</v>
      </c>
      <c r="AG183" s="117" t="e">
        <f>Komponento_parinkimas</f>
        <v>#N/A</v>
      </c>
      <c r="AH183" s="117" t="e">
        <f>Komponento_parinkimas</f>
        <v>#N/A</v>
      </c>
      <c r="AI183" s="117" t="e">
        <f>Komponento_parinkimas</f>
        <v>#N/A</v>
      </c>
      <c r="AJ183" s="117" t="e">
        <f>Komponento_parinkimas</f>
        <v>#N/A</v>
      </c>
      <c r="AK183" s="117" t="e">
        <f>Komponento_parinkimas</f>
        <v>#N/A</v>
      </c>
      <c r="AL183" s="117" t="e">
        <f>Komponento_parinkimas</f>
        <v>#N/A</v>
      </c>
      <c r="AM183" s="117" t="e">
        <f>Komponento_parinkimas</f>
        <v>#N/A</v>
      </c>
      <c r="AN183" s="117" t="e">
        <f>Komponento_parinkimas</f>
        <v>#N/A</v>
      </c>
      <c r="AO183" s="117" t="e">
        <f>Komponento_parinkimas</f>
        <v>#N/A</v>
      </c>
      <c r="AP183" s="117" t="e">
        <f>Komponento_parinkimas</f>
        <v>#N/A</v>
      </c>
      <c r="AQ183" s="117" t="e">
        <f>Komponento_parinkimas</f>
        <v>#N/A</v>
      </c>
      <c r="AR183" s="1"/>
      <c r="AS183" s="1"/>
    </row>
    <row r="184" spans="1:45">
      <c r="A184" s="114" t="s">
        <v>537</v>
      </c>
      <c r="B184" s="115" t="s">
        <v>353</v>
      </c>
      <c r="C184" s="173"/>
      <c r="D184" s="173" t="s">
        <v>70</v>
      </c>
      <c r="E184" s="185" t="s">
        <v>70</v>
      </c>
      <c r="F184" s="185">
        <v>0</v>
      </c>
      <c r="G184" s="185" t="s">
        <v>70</v>
      </c>
      <c r="H184" s="185">
        <v>0</v>
      </c>
      <c r="I184" s="185" t="s">
        <v>70</v>
      </c>
      <c r="J184" s="185">
        <v>0</v>
      </c>
      <c r="K184" s="185">
        <f>PRODUCT(IF(E184&lt;&gt;"'-",F184,1),IF(G184&lt;&gt;"-",H184,1),IF(I184&lt;&gt;"-",J184,1))</f>
        <v>0</v>
      </c>
      <c r="L184" s="19"/>
      <c r="M184" s="117" t="e">
        <f>Komponento_parinkimas</f>
        <v>#N/A</v>
      </c>
      <c r="N184" s="117" t="e">
        <f>Komponento_parinkimas</f>
        <v>#N/A</v>
      </c>
      <c r="O184" s="117" t="e">
        <f>Komponento_parinkimas</f>
        <v>#N/A</v>
      </c>
      <c r="P184" s="117" t="e">
        <f>Komponento_parinkimas</f>
        <v>#N/A</v>
      </c>
      <c r="Q184" s="117" t="e">
        <f>Komponento_parinkimas</f>
        <v>#N/A</v>
      </c>
      <c r="R184" s="117" t="e">
        <f>Komponento_parinkimas</f>
        <v>#N/A</v>
      </c>
      <c r="S184" s="117" t="e">
        <f>Komponento_parinkimas</f>
        <v>#N/A</v>
      </c>
      <c r="T184" s="117" t="e">
        <f>Komponento_parinkimas</f>
        <v>#N/A</v>
      </c>
      <c r="U184" s="117" t="e">
        <f>Komponento_parinkimas</f>
        <v>#N/A</v>
      </c>
      <c r="V184" s="117" t="e">
        <f>Komponento_parinkimas</f>
        <v>#N/A</v>
      </c>
      <c r="W184" s="117" t="e">
        <f>Komponento_parinkimas</f>
        <v>#N/A</v>
      </c>
      <c r="X184" s="117" t="e">
        <f>Komponento_parinkimas</f>
        <v>#N/A</v>
      </c>
      <c r="Y184" s="117" t="e">
        <f>Komponento_parinkimas</f>
        <v>#N/A</v>
      </c>
      <c r="Z184" s="117" t="e">
        <f>Komponento_parinkimas</f>
        <v>#N/A</v>
      </c>
      <c r="AA184" s="117" t="e">
        <f>Komponento_parinkimas</f>
        <v>#N/A</v>
      </c>
      <c r="AB184" s="117" t="e">
        <f>Komponento_parinkimas</f>
        <v>#N/A</v>
      </c>
      <c r="AC184" s="117" t="e">
        <f>Komponento_parinkimas</f>
        <v>#N/A</v>
      </c>
      <c r="AD184" s="117" t="e">
        <f>Komponento_parinkimas</f>
        <v>#N/A</v>
      </c>
      <c r="AE184" s="117" t="e">
        <f>Komponento_parinkimas</f>
        <v>#N/A</v>
      </c>
      <c r="AF184" s="117" t="e">
        <f>Komponento_parinkimas</f>
        <v>#N/A</v>
      </c>
      <c r="AG184" s="117" t="e">
        <f>Komponento_parinkimas</f>
        <v>#N/A</v>
      </c>
      <c r="AH184" s="117" t="e">
        <f>Komponento_parinkimas</f>
        <v>#N/A</v>
      </c>
      <c r="AI184" s="117" t="e">
        <f>Komponento_parinkimas</f>
        <v>#N/A</v>
      </c>
      <c r="AJ184" s="117" t="e">
        <f>Komponento_parinkimas</f>
        <v>#N/A</v>
      </c>
      <c r="AK184" s="117" t="e">
        <f>Komponento_parinkimas</f>
        <v>#N/A</v>
      </c>
      <c r="AL184" s="117" t="e">
        <f>Komponento_parinkimas</f>
        <v>#N/A</v>
      </c>
      <c r="AM184" s="117" t="e">
        <f>Komponento_parinkimas</f>
        <v>#N/A</v>
      </c>
      <c r="AN184" s="117" t="e">
        <f>Komponento_parinkimas</f>
        <v>#N/A</v>
      </c>
      <c r="AO184" s="117" t="e">
        <f>Komponento_parinkimas</f>
        <v>#N/A</v>
      </c>
      <c r="AP184" s="117" t="e">
        <f>Komponento_parinkimas</f>
        <v>#N/A</v>
      </c>
      <c r="AQ184" s="117" t="e">
        <f>Komponento_parinkimas</f>
        <v>#N/A</v>
      </c>
      <c r="AR184" s="1"/>
      <c r="AS184" s="1"/>
    </row>
    <row r="185" spans="1:45">
      <c r="A185" s="114" t="s">
        <v>504</v>
      </c>
      <c r="B185" s="120" t="s">
        <v>50</v>
      </c>
      <c r="C185" s="121"/>
      <c r="D185" s="121"/>
      <c r="E185" s="197"/>
      <c r="F185" s="197"/>
      <c r="G185" s="197"/>
      <c r="H185" s="197"/>
      <c r="I185" s="197"/>
      <c r="J185" s="197"/>
      <c r="K185" s="192"/>
      <c r="L185" s="119"/>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
      <c r="AS185" s="1"/>
    </row>
    <row r="186" spans="1:45">
      <c r="A186" s="114" t="s">
        <v>504</v>
      </c>
      <c r="B186" s="115" t="s">
        <v>51</v>
      </c>
      <c r="C186" s="173"/>
      <c r="D186" s="173" t="s">
        <v>70</v>
      </c>
      <c r="E186" s="185" t="s">
        <v>70</v>
      </c>
      <c r="F186" s="185">
        <v>0</v>
      </c>
      <c r="G186" s="185" t="s">
        <v>70</v>
      </c>
      <c r="H186" s="185">
        <v>0</v>
      </c>
      <c r="I186" s="185" t="s">
        <v>70</v>
      </c>
      <c r="J186" s="185">
        <v>0</v>
      </c>
      <c r="K186" s="185">
        <f>PRODUCT(IF(E186&lt;&gt;"'-",F186,1),IF(G186&lt;&gt;"-",H186,1),IF(I186&lt;&gt;"-",J186,1))</f>
        <v>0</v>
      </c>
      <c r="L186" s="19"/>
      <c r="M186" s="117" t="e">
        <f>Komponento_parinkimas</f>
        <v>#N/A</v>
      </c>
      <c r="N186" s="117" t="e">
        <f>Komponento_parinkimas</f>
        <v>#N/A</v>
      </c>
      <c r="O186" s="117" t="e">
        <f>Komponento_parinkimas</f>
        <v>#N/A</v>
      </c>
      <c r="P186" s="117" t="e">
        <f>Komponento_parinkimas</f>
        <v>#N/A</v>
      </c>
      <c r="Q186" s="117" t="e">
        <f>Komponento_parinkimas</f>
        <v>#N/A</v>
      </c>
      <c r="R186" s="117" t="e">
        <f>Komponento_parinkimas</f>
        <v>#N/A</v>
      </c>
      <c r="S186" s="117" t="e">
        <f>Komponento_parinkimas</f>
        <v>#N/A</v>
      </c>
      <c r="T186" s="117" t="e">
        <f>Komponento_parinkimas</f>
        <v>#N/A</v>
      </c>
      <c r="U186" s="117" t="e">
        <f>Komponento_parinkimas</f>
        <v>#N/A</v>
      </c>
      <c r="V186" s="117" t="e">
        <f>Komponento_parinkimas</f>
        <v>#N/A</v>
      </c>
      <c r="W186" s="117" t="e">
        <f>Komponento_parinkimas</f>
        <v>#N/A</v>
      </c>
      <c r="X186" s="117" t="e">
        <f>Komponento_parinkimas</f>
        <v>#N/A</v>
      </c>
      <c r="Y186" s="117" t="e">
        <f>Komponento_parinkimas</f>
        <v>#N/A</v>
      </c>
      <c r="Z186" s="117" t="e">
        <f>Komponento_parinkimas</f>
        <v>#N/A</v>
      </c>
      <c r="AA186" s="117" t="e">
        <f>Komponento_parinkimas</f>
        <v>#N/A</v>
      </c>
      <c r="AB186" s="117" t="e">
        <f>Komponento_parinkimas</f>
        <v>#N/A</v>
      </c>
      <c r="AC186" s="117" t="e">
        <f>Komponento_parinkimas</f>
        <v>#N/A</v>
      </c>
      <c r="AD186" s="117" t="e">
        <f>Komponento_parinkimas</f>
        <v>#N/A</v>
      </c>
      <c r="AE186" s="117" t="e">
        <f>Komponento_parinkimas</f>
        <v>#N/A</v>
      </c>
      <c r="AF186" s="117" t="e">
        <f>Komponento_parinkimas</f>
        <v>#N/A</v>
      </c>
      <c r="AG186" s="117" t="e">
        <f>Komponento_parinkimas</f>
        <v>#N/A</v>
      </c>
      <c r="AH186" s="117" t="e">
        <f>Komponento_parinkimas</f>
        <v>#N/A</v>
      </c>
      <c r="AI186" s="117" t="e">
        <f>Komponento_parinkimas</f>
        <v>#N/A</v>
      </c>
      <c r="AJ186" s="117" t="e">
        <f>Komponento_parinkimas</f>
        <v>#N/A</v>
      </c>
      <c r="AK186" s="117" t="e">
        <f>Komponento_parinkimas</f>
        <v>#N/A</v>
      </c>
      <c r="AL186" s="117" t="e">
        <f>Komponento_parinkimas</f>
        <v>#N/A</v>
      </c>
      <c r="AM186" s="117" t="e">
        <f>Komponento_parinkimas</f>
        <v>#N/A</v>
      </c>
      <c r="AN186" s="117" t="e">
        <f>Komponento_parinkimas</f>
        <v>#N/A</v>
      </c>
      <c r="AO186" s="117" t="e">
        <f>Komponento_parinkimas</f>
        <v>#N/A</v>
      </c>
      <c r="AP186" s="117" t="e">
        <f>Komponento_parinkimas</f>
        <v>#N/A</v>
      </c>
      <c r="AQ186" s="117" t="e">
        <f>Komponento_parinkimas</f>
        <v>#N/A</v>
      </c>
      <c r="AR186" s="1"/>
      <c r="AS186" s="1"/>
    </row>
    <row r="187" spans="1:45">
      <c r="A187" s="114" t="s">
        <v>504</v>
      </c>
      <c r="B187" s="115" t="s">
        <v>52</v>
      </c>
      <c r="C187" s="173"/>
      <c r="D187" s="173" t="s">
        <v>70</v>
      </c>
      <c r="E187" s="185" t="s">
        <v>70</v>
      </c>
      <c r="F187" s="185">
        <v>0</v>
      </c>
      <c r="G187" s="185" t="s">
        <v>70</v>
      </c>
      <c r="H187" s="185">
        <v>0</v>
      </c>
      <c r="I187" s="185" t="s">
        <v>70</v>
      </c>
      <c r="J187" s="185">
        <v>0</v>
      </c>
      <c r="K187" s="185">
        <f t="shared" ref="K187:K192" si="16">PRODUCT(IF(E187&lt;&gt;"'-",F187,1),IF(G187&lt;&gt;"-",H187,1),IF(I187&lt;&gt;"-",J187,1))</f>
        <v>0</v>
      </c>
      <c r="L187" s="19"/>
      <c r="M187" s="117" t="e">
        <f>Komponento_parinkimas</f>
        <v>#N/A</v>
      </c>
      <c r="N187" s="117" t="e">
        <f>Komponento_parinkimas</f>
        <v>#N/A</v>
      </c>
      <c r="O187" s="117" t="e">
        <f>Komponento_parinkimas</f>
        <v>#N/A</v>
      </c>
      <c r="P187" s="117" t="e">
        <f>Komponento_parinkimas</f>
        <v>#N/A</v>
      </c>
      <c r="Q187" s="117" t="e">
        <f>Komponento_parinkimas</f>
        <v>#N/A</v>
      </c>
      <c r="R187" s="117" t="e">
        <f>Komponento_parinkimas</f>
        <v>#N/A</v>
      </c>
      <c r="S187" s="117" t="e">
        <f>Komponento_parinkimas</f>
        <v>#N/A</v>
      </c>
      <c r="T187" s="117" t="e">
        <f>Komponento_parinkimas</f>
        <v>#N/A</v>
      </c>
      <c r="U187" s="117" t="e">
        <f>Komponento_parinkimas</f>
        <v>#N/A</v>
      </c>
      <c r="V187" s="117" t="e">
        <f>Komponento_parinkimas</f>
        <v>#N/A</v>
      </c>
      <c r="W187" s="117" t="e">
        <f>Komponento_parinkimas</f>
        <v>#N/A</v>
      </c>
      <c r="X187" s="117" t="e">
        <f>Komponento_parinkimas</f>
        <v>#N/A</v>
      </c>
      <c r="Y187" s="117" t="e">
        <f>Komponento_parinkimas</f>
        <v>#N/A</v>
      </c>
      <c r="Z187" s="117" t="e">
        <f>Komponento_parinkimas</f>
        <v>#N/A</v>
      </c>
      <c r="AA187" s="117" t="e">
        <f>Komponento_parinkimas</f>
        <v>#N/A</v>
      </c>
      <c r="AB187" s="117" t="e">
        <f>Komponento_parinkimas</f>
        <v>#N/A</v>
      </c>
      <c r="AC187" s="117" t="e">
        <f>Komponento_parinkimas</f>
        <v>#N/A</v>
      </c>
      <c r="AD187" s="117" t="e">
        <f>Komponento_parinkimas</f>
        <v>#N/A</v>
      </c>
      <c r="AE187" s="117" t="e">
        <f>Komponento_parinkimas</f>
        <v>#N/A</v>
      </c>
      <c r="AF187" s="117" t="e">
        <f>Komponento_parinkimas</f>
        <v>#N/A</v>
      </c>
      <c r="AG187" s="117" t="e">
        <f>Komponento_parinkimas</f>
        <v>#N/A</v>
      </c>
      <c r="AH187" s="117" t="e">
        <f>Komponento_parinkimas</f>
        <v>#N/A</v>
      </c>
      <c r="AI187" s="117" t="e">
        <f>Komponento_parinkimas</f>
        <v>#N/A</v>
      </c>
      <c r="AJ187" s="117" t="e">
        <f>Komponento_parinkimas</f>
        <v>#N/A</v>
      </c>
      <c r="AK187" s="117" t="e">
        <f>Komponento_parinkimas</f>
        <v>#N/A</v>
      </c>
      <c r="AL187" s="117" t="e">
        <f>Komponento_parinkimas</f>
        <v>#N/A</v>
      </c>
      <c r="AM187" s="117" t="e">
        <f>Komponento_parinkimas</f>
        <v>#N/A</v>
      </c>
      <c r="AN187" s="117" t="e">
        <f>Komponento_parinkimas</f>
        <v>#N/A</v>
      </c>
      <c r="AO187" s="117" t="e">
        <f>Komponento_parinkimas</f>
        <v>#N/A</v>
      </c>
      <c r="AP187" s="117" t="e">
        <f>Komponento_parinkimas</f>
        <v>#N/A</v>
      </c>
      <c r="AQ187" s="117" t="e">
        <f>Komponento_parinkimas</f>
        <v>#N/A</v>
      </c>
      <c r="AR187" s="1"/>
      <c r="AS187" s="1"/>
    </row>
    <row r="188" spans="1:45">
      <c r="A188" s="114" t="s">
        <v>504</v>
      </c>
      <c r="B188" s="115" t="s">
        <v>346</v>
      </c>
      <c r="C188" s="173"/>
      <c r="D188" s="173" t="s">
        <v>70</v>
      </c>
      <c r="E188" s="185" t="s">
        <v>70</v>
      </c>
      <c r="F188" s="185">
        <v>0</v>
      </c>
      <c r="G188" s="185" t="s">
        <v>70</v>
      </c>
      <c r="H188" s="185">
        <v>0</v>
      </c>
      <c r="I188" s="185" t="s">
        <v>70</v>
      </c>
      <c r="J188" s="185">
        <v>0</v>
      </c>
      <c r="K188" s="185">
        <f t="shared" si="16"/>
        <v>0</v>
      </c>
      <c r="L188" s="19"/>
      <c r="M188" s="117" t="e">
        <f>Komponento_parinkimas</f>
        <v>#N/A</v>
      </c>
      <c r="N188" s="117" t="e">
        <f>Komponento_parinkimas</f>
        <v>#N/A</v>
      </c>
      <c r="O188" s="117" t="e">
        <f>Komponento_parinkimas</f>
        <v>#N/A</v>
      </c>
      <c r="P188" s="117" t="e">
        <f>Komponento_parinkimas</f>
        <v>#N/A</v>
      </c>
      <c r="Q188" s="117" t="e">
        <f>Komponento_parinkimas</f>
        <v>#N/A</v>
      </c>
      <c r="R188" s="117" t="e">
        <f>Komponento_parinkimas</f>
        <v>#N/A</v>
      </c>
      <c r="S188" s="117" t="e">
        <f>Komponento_parinkimas</f>
        <v>#N/A</v>
      </c>
      <c r="T188" s="117" t="e">
        <f>Komponento_parinkimas</f>
        <v>#N/A</v>
      </c>
      <c r="U188" s="117" t="e">
        <f>Komponento_parinkimas</f>
        <v>#N/A</v>
      </c>
      <c r="V188" s="117" t="e">
        <f>Komponento_parinkimas</f>
        <v>#N/A</v>
      </c>
      <c r="W188" s="117" t="e">
        <f>Komponento_parinkimas</f>
        <v>#N/A</v>
      </c>
      <c r="X188" s="117" t="e">
        <f>Komponento_parinkimas</f>
        <v>#N/A</v>
      </c>
      <c r="Y188" s="117" t="e">
        <f>Komponento_parinkimas</f>
        <v>#N/A</v>
      </c>
      <c r="Z188" s="117" t="e">
        <f>Komponento_parinkimas</f>
        <v>#N/A</v>
      </c>
      <c r="AA188" s="117" t="e">
        <f>Komponento_parinkimas</f>
        <v>#N/A</v>
      </c>
      <c r="AB188" s="117" t="e">
        <f>Komponento_parinkimas</f>
        <v>#N/A</v>
      </c>
      <c r="AC188" s="117" t="e">
        <f>Komponento_parinkimas</f>
        <v>#N/A</v>
      </c>
      <c r="AD188" s="117" t="e">
        <f>Komponento_parinkimas</f>
        <v>#N/A</v>
      </c>
      <c r="AE188" s="117" t="e">
        <f>Komponento_parinkimas</f>
        <v>#N/A</v>
      </c>
      <c r="AF188" s="117" t="e">
        <f>Komponento_parinkimas</f>
        <v>#N/A</v>
      </c>
      <c r="AG188" s="117" t="e">
        <f>Komponento_parinkimas</f>
        <v>#N/A</v>
      </c>
      <c r="AH188" s="117" t="e">
        <f>Komponento_parinkimas</f>
        <v>#N/A</v>
      </c>
      <c r="AI188" s="117" t="e">
        <f>Komponento_parinkimas</f>
        <v>#N/A</v>
      </c>
      <c r="AJ188" s="117" t="e">
        <f>Komponento_parinkimas</f>
        <v>#N/A</v>
      </c>
      <c r="AK188" s="117" t="e">
        <f>Komponento_parinkimas</f>
        <v>#N/A</v>
      </c>
      <c r="AL188" s="117" t="e">
        <f>Komponento_parinkimas</f>
        <v>#N/A</v>
      </c>
      <c r="AM188" s="117" t="e">
        <f>Komponento_parinkimas</f>
        <v>#N/A</v>
      </c>
      <c r="AN188" s="117" t="e">
        <f>Komponento_parinkimas</f>
        <v>#N/A</v>
      </c>
      <c r="AO188" s="117" t="e">
        <f>Komponento_parinkimas</f>
        <v>#N/A</v>
      </c>
      <c r="AP188" s="117" t="e">
        <f>Komponento_parinkimas</f>
        <v>#N/A</v>
      </c>
      <c r="AQ188" s="117" t="e">
        <f>Komponento_parinkimas</f>
        <v>#N/A</v>
      </c>
      <c r="AR188" s="1"/>
      <c r="AS188" s="1"/>
    </row>
    <row r="189" spans="1:45">
      <c r="A189" s="114" t="s">
        <v>504</v>
      </c>
      <c r="B189" s="115" t="s">
        <v>347</v>
      </c>
      <c r="C189" s="173"/>
      <c r="D189" s="173" t="s">
        <v>70</v>
      </c>
      <c r="E189" s="185" t="s">
        <v>70</v>
      </c>
      <c r="F189" s="185">
        <v>0</v>
      </c>
      <c r="G189" s="185" t="s">
        <v>70</v>
      </c>
      <c r="H189" s="185">
        <v>0</v>
      </c>
      <c r="I189" s="185" t="s">
        <v>70</v>
      </c>
      <c r="J189" s="185">
        <v>0</v>
      </c>
      <c r="K189" s="185">
        <f t="shared" si="16"/>
        <v>0</v>
      </c>
      <c r="L189" s="19"/>
      <c r="M189" s="117" t="e">
        <f>Komponento_parinkimas</f>
        <v>#N/A</v>
      </c>
      <c r="N189" s="117" t="e">
        <f>Komponento_parinkimas</f>
        <v>#N/A</v>
      </c>
      <c r="O189" s="117" t="e">
        <f>Komponento_parinkimas</f>
        <v>#N/A</v>
      </c>
      <c r="P189" s="117" t="e">
        <f>Komponento_parinkimas</f>
        <v>#N/A</v>
      </c>
      <c r="Q189" s="117" t="e">
        <f>Komponento_parinkimas</f>
        <v>#N/A</v>
      </c>
      <c r="R189" s="117" t="e">
        <f>Komponento_parinkimas</f>
        <v>#N/A</v>
      </c>
      <c r="S189" s="117" t="e">
        <f>Komponento_parinkimas</f>
        <v>#N/A</v>
      </c>
      <c r="T189" s="117" t="e">
        <f>Komponento_parinkimas</f>
        <v>#N/A</v>
      </c>
      <c r="U189" s="117" t="e">
        <f>Komponento_parinkimas</f>
        <v>#N/A</v>
      </c>
      <c r="V189" s="117" t="e">
        <f>Komponento_parinkimas</f>
        <v>#N/A</v>
      </c>
      <c r="W189" s="117" t="e">
        <f>Komponento_parinkimas</f>
        <v>#N/A</v>
      </c>
      <c r="X189" s="117" t="e">
        <f>Komponento_parinkimas</f>
        <v>#N/A</v>
      </c>
      <c r="Y189" s="117" t="e">
        <f>Komponento_parinkimas</f>
        <v>#N/A</v>
      </c>
      <c r="Z189" s="117" t="e">
        <f>Komponento_parinkimas</f>
        <v>#N/A</v>
      </c>
      <c r="AA189" s="117" t="e">
        <f>Komponento_parinkimas</f>
        <v>#N/A</v>
      </c>
      <c r="AB189" s="117" t="e">
        <f>Komponento_parinkimas</f>
        <v>#N/A</v>
      </c>
      <c r="AC189" s="117" t="e">
        <f>Komponento_parinkimas</f>
        <v>#N/A</v>
      </c>
      <c r="AD189" s="117" t="e">
        <f>Komponento_parinkimas</f>
        <v>#N/A</v>
      </c>
      <c r="AE189" s="117" t="e">
        <f>Komponento_parinkimas</f>
        <v>#N/A</v>
      </c>
      <c r="AF189" s="117" t="e">
        <f>Komponento_parinkimas</f>
        <v>#N/A</v>
      </c>
      <c r="AG189" s="117" t="e">
        <f>Komponento_parinkimas</f>
        <v>#N/A</v>
      </c>
      <c r="AH189" s="117" t="e">
        <f>Komponento_parinkimas</f>
        <v>#N/A</v>
      </c>
      <c r="AI189" s="117" t="e">
        <f>Komponento_parinkimas</f>
        <v>#N/A</v>
      </c>
      <c r="AJ189" s="117" t="e">
        <f>Komponento_parinkimas</f>
        <v>#N/A</v>
      </c>
      <c r="AK189" s="117" t="e">
        <f>Komponento_parinkimas</f>
        <v>#N/A</v>
      </c>
      <c r="AL189" s="117" t="e">
        <f>Komponento_parinkimas</f>
        <v>#N/A</v>
      </c>
      <c r="AM189" s="117" t="e">
        <f>Komponento_parinkimas</f>
        <v>#N/A</v>
      </c>
      <c r="AN189" s="117" t="e">
        <f>Komponento_parinkimas</f>
        <v>#N/A</v>
      </c>
      <c r="AO189" s="117" t="e">
        <f>Komponento_parinkimas</f>
        <v>#N/A</v>
      </c>
      <c r="AP189" s="117" t="e">
        <f>Komponento_parinkimas</f>
        <v>#N/A</v>
      </c>
      <c r="AQ189" s="117" t="e">
        <f>Komponento_parinkimas</f>
        <v>#N/A</v>
      </c>
      <c r="AR189" s="1"/>
      <c r="AS189" s="1"/>
    </row>
    <row r="190" spans="1:45">
      <c r="A190" s="114" t="s">
        <v>504</v>
      </c>
      <c r="B190" s="115" t="s">
        <v>348</v>
      </c>
      <c r="C190" s="173"/>
      <c r="D190" s="173" t="s">
        <v>70</v>
      </c>
      <c r="E190" s="185" t="s">
        <v>70</v>
      </c>
      <c r="F190" s="185">
        <v>0</v>
      </c>
      <c r="G190" s="185" t="s">
        <v>70</v>
      </c>
      <c r="H190" s="185">
        <v>0</v>
      </c>
      <c r="I190" s="185" t="s">
        <v>70</v>
      </c>
      <c r="J190" s="185">
        <v>0</v>
      </c>
      <c r="K190" s="185">
        <f t="shared" si="16"/>
        <v>0</v>
      </c>
      <c r="L190" s="19"/>
      <c r="M190" s="117" t="e">
        <f>Komponento_parinkimas</f>
        <v>#N/A</v>
      </c>
      <c r="N190" s="117" t="e">
        <f>Komponento_parinkimas</f>
        <v>#N/A</v>
      </c>
      <c r="O190" s="117" t="e">
        <f>Komponento_parinkimas</f>
        <v>#N/A</v>
      </c>
      <c r="P190" s="117" t="e">
        <f>Komponento_parinkimas</f>
        <v>#N/A</v>
      </c>
      <c r="Q190" s="117" t="e">
        <f>Komponento_parinkimas</f>
        <v>#N/A</v>
      </c>
      <c r="R190" s="117" t="e">
        <f>Komponento_parinkimas</f>
        <v>#N/A</v>
      </c>
      <c r="S190" s="117" t="e">
        <f>Komponento_parinkimas</f>
        <v>#N/A</v>
      </c>
      <c r="T190" s="117" t="e">
        <f>Komponento_parinkimas</f>
        <v>#N/A</v>
      </c>
      <c r="U190" s="117" t="e">
        <f>Komponento_parinkimas</f>
        <v>#N/A</v>
      </c>
      <c r="V190" s="117" t="e">
        <f>Komponento_parinkimas</f>
        <v>#N/A</v>
      </c>
      <c r="W190" s="117" t="e">
        <f>Komponento_parinkimas</f>
        <v>#N/A</v>
      </c>
      <c r="X190" s="117" t="e">
        <f>Komponento_parinkimas</f>
        <v>#N/A</v>
      </c>
      <c r="Y190" s="117" t="e">
        <f>Komponento_parinkimas</f>
        <v>#N/A</v>
      </c>
      <c r="Z190" s="117" t="e">
        <f>Komponento_parinkimas</f>
        <v>#N/A</v>
      </c>
      <c r="AA190" s="117" t="e">
        <f>Komponento_parinkimas</f>
        <v>#N/A</v>
      </c>
      <c r="AB190" s="117" t="e">
        <f>Komponento_parinkimas</f>
        <v>#N/A</v>
      </c>
      <c r="AC190" s="117" t="e">
        <f>Komponento_parinkimas</f>
        <v>#N/A</v>
      </c>
      <c r="AD190" s="117" t="e">
        <f>Komponento_parinkimas</f>
        <v>#N/A</v>
      </c>
      <c r="AE190" s="117" t="e">
        <f>Komponento_parinkimas</f>
        <v>#N/A</v>
      </c>
      <c r="AF190" s="117" t="e">
        <f>Komponento_parinkimas</f>
        <v>#N/A</v>
      </c>
      <c r="AG190" s="117" t="e">
        <f>Komponento_parinkimas</f>
        <v>#N/A</v>
      </c>
      <c r="AH190" s="117" t="e">
        <f>Komponento_parinkimas</f>
        <v>#N/A</v>
      </c>
      <c r="AI190" s="117" t="e">
        <f>Komponento_parinkimas</f>
        <v>#N/A</v>
      </c>
      <c r="AJ190" s="117" t="e">
        <f>Komponento_parinkimas</f>
        <v>#N/A</v>
      </c>
      <c r="AK190" s="117" t="e">
        <f>Komponento_parinkimas</f>
        <v>#N/A</v>
      </c>
      <c r="AL190" s="117" t="e">
        <f>Komponento_parinkimas</f>
        <v>#N/A</v>
      </c>
      <c r="AM190" s="117" t="e">
        <f>Komponento_parinkimas</f>
        <v>#N/A</v>
      </c>
      <c r="AN190" s="117" t="e">
        <f>Komponento_parinkimas</f>
        <v>#N/A</v>
      </c>
      <c r="AO190" s="117" t="e">
        <f>Komponento_parinkimas</f>
        <v>#N/A</v>
      </c>
      <c r="AP190" s="117" t="e">
        <f>Komponento_parinkimas</f>
        <v>#N/A</v>
      </c>
      <c r="AQ190" s="117" t="e">
        <f>Komponento_parinkimas</f>
        <v>#N/A</v>
      </c>
      <c r="AR190" s="1"/>
      <c r="AS190" s="1"/>
    </row>
    <row r="191" spans="1:45">
      <c r="A191" s="114" t="s">
        <v>504</v>
      </c>
      <c r="B191" s="115" t="s">
        <v>349</v>
      </c>
      <c r="C191" s="173"/>
      <c r="D191" s="173" t="s">
        <v>70</v>
      </c>
      <c r="E191" s="185" t="s">
        <v>70</v>
      </c>
      <c r="F191" s="185">
        <v>0</v>
      </c>
      <c r="G191" s="185" t="s">
        <v>70</v>
      </c>
      <c r="H191" s="185">
        <v>0</v>
      </c>
      <c r="I191" s="185" t="s">
        <v>70</v>
      </c>
      <c r="J191" s="185">
        <v>0</v>
      </c>
      <c r="K191" s="185">
        <f t="shared" si="16"/>
        <v>0</v>
      </c>
      <c r="L191" s="19"/>
      <c r="M191" s="117" t="e">
        <f>Komponento_parinkimas</f>
        <v>#N/A</v>
      </c>
      <c r="N191" s="117" t="e">
        <f>Komponento_parinkimas</f>
        <v>#N/A</v>
      </c>
      <c r="O191" s="117" t="e">
        <f>Komponento_parinkimas</f>
        <v>#N/A</v>
      </c>
      <c r="P191" s="117" t="e">
        <f>Komponento_parinkimas</f>
        <v>#N/A</v>
      </c>
      <c r="Q191" s="117" t="e">
        <f>Komponento_parinkimas</f>
        <v>#N/A</v>
      </c>
      <c r="R191" s="117" t="e">
        <f>Komponento_parinkimas</f>
        <v>#N/A</v>
      </c>
      <c r="S191" s="117" t="e">
        <f>Komponento_parinkimas</f>
        <v>#N/A</v>
      </c>
      <c r="T191" s="117" t="e">
        <f>Komponento_parinkimas</f>
        <v>#N/A</v>
      </c>
      <c r="U191" s="117" t="e">
        <f>Komponento_parinkimas</f>
        <v>#N/A</v>
      </c>
      <c r="V191" s="117" t="e">
        <f>Komponento_parinkimas</f>
        <v>#N/A</v>
      </c>
      <c r="W191" s="117" t="e">
        <f>Komponento_parinkimas</f>
        <v>#N/A</v>
      </c>
      <c r="X191" s="117" t="e">
        <f>Komponento_parinkimas</f>
        <v>#N/A</v>
      </c>
      <c r="Y191" s="117" t="e">
        <f>Komponento_parinkimas</f>
        <v>#N/A</v>
      </c>
      <c r="Z191" s="117" t="e">
        <f>Komponento_parinkimas</f>
        <v>#N/A</v>
      </c>
      <c r="AA191" s="117" t="e">
        <f>Komponento_parinkimas</f>
        <v>#N/A</v>
      </c>
      <c r="AB191" s="117" t="e">
        <f>Komponento_parinkimas</f>
        <v>#N/A</v>
      </c>
      <c r="AC191" s="117" t="e">
        <f>Komponento_parinkimas</f>
        <v>#N/A</v>
      </c>
      <c r="AD191" s="117" t="e">
        <f>Komponento_parinkimas</f>
        <v>#N/A</v>
      </c>
      <c r="AE191" s="117" t="e">
        <f>Komponento_parinkimas</f>
        <v>#N/A</v>
      </c>
      <c r="AF191" s="117" t="e">
        <f>Komponento_parinkimas</f>
        <v>#N/A</v>
      </c>
      <c r="AG191" s="117" t="e">
        <f>Komponento_parinkimas</f>
        <v>#N/A</v>
      </c>
      <c r="AH191" s="117" t="e">
        <f>Komponento_parinkimas</f>
        <v>#N/A</v>
      </c>
      <c r="AI191" s="117" t="e">
        <f>Komponento_parinkimas</f>
        <v>#N/A</v>
      </c>
      <c r="AJ191" s="117" t="e">
        <f>Komponento_parinkimas</f>
        <v>#N/A</v>
      </c>
      <c r="AK191" s="117" t="e">
        <f>Komponento_parinkimas</f>
        <v>#N/A</v>
      </c>
      <c r="AL191" s="117" t="e">
        <f>Komponento_parinkimas</f>
        <v>#N/A</v>
      </c>
      <c r="AM191" s="117" t="e">
        <f>Komponento_parinkimas</f>
        <v>#N/A</v>
      </c>
      <c r="AN191" s="117" t="e">
        <f>Komponento_parinkimas</f>
        <v>#N/A</v>
      </c>
      <c r="AO191" s="117" t="e">
        <f>Komponento_parinkimas</f>
        <v>#N/A</v>
      </c>
      <c r="AP191" s="117" t="e">
        <f>Komponento_parinkimas</f>
        <v>#N/A</v>
      </c>
      <c r="AQ191" s="117" t="e">
        <f>Komponento_parinkimas</f>
        <v>#N/A</v>
      </c>
      <c r="AR191" s="1"/>
      <c r="AS191" s="1"/>
    </row>
    <row r="192" spans="1:45">
      <c r="A192" s="114" t="s">
        <v>504</v>
      </c>
      <c r="B192" s="115" t="s">
        <v>350</v>
      </c>
      <c r="C192" s="173"/>
      <c r="D192" s="173" t="s">
        <v>70</v>
      </c>
      <c r="E192" s="185" t="s">
        <v>70</v>
      </c>
      <c r="F192" s="185">
        <v>0</v>
      </c>
      <c r="G192" s="185" t="s">
        <v>70</v>
      </c>
      <c r="H192" s="185">
        <v>0</v>
      </c>
      <c r="I192" s="185" t="s">
        <v>70</v>
      </c>
      <c r="J192" s="185">
        <v>0</v>
      </c>
      <c r="K192" s="185">
        <f t="shared" si="16"/>
        <v>0</v>
      </c>
      <c r="L192" s="19"/>
      <c r="M192" s="117" t="e">
        <f>Komponento_parinkimas</f>
        <v>#N/A</v>
      </c>
      <c r="N192" s="117" t="e">
        <f>Komponento_parinkimas</f>
        <v>#N/A</v>
      </c>
      <c r="O192" s="117" t="e">
        <f>Komponento_parinkimas</f>
        <v>#N/A</v>
      </c>
      <c r="P192" s="117" t="e">
        <f>Komponento_parinkimas</f>
        <v>#N/A</v>
      </c>
      <c r="Q192" s="117" t="e">
        <f>Komponento_parinkimas</f>
        <v>#N/A</v>
      </c>
      <c r="R192" s="117" t="e">
        <f>Komponento_parinkimas</f>
        <v>#N/A</v>
      </c>
      <c r="S192" s="117" t="e">
        <f>Komponento_parinkimas</f>
        <v>#N/A</v>
      </c>
      <c r="T192" s="117" t="e">
        <f>Komponento_parinkimas</f>
        <v>#N/A</v>
      </c>
      <c r="U192" s="117" t="e">
        <f>Komponento_parinkimas</f>
        <v>#N/A</v>
      </c>
      <c r="V192" s="117" t="e">
        <f>Komponento_parinkimas</f>
        <v>#N/A</v>
      </c>
      <c r="W192" s="117" t="e">
        <f>Komponento_parinkimas</f>
        <v>#N/A</v>
      </c>
      <c r="X192" s="117" t="e">
        <f>Komponento_parinkimas</f>
        <v>#N/A</v>
      </c>
      <c r="Y192" s="117" t="e">
        <f>Komponento_parinkimas</f>
        <v>#N/A</v>
      </c>
      <c r="Z192" s="117" t="e">
        <f>Komponento_parinkimas</f>
        <v>#N/A</v>
      </c>
      <c r="AA192" s="117" t="e">
        <f>Komponento_parinkimas</f>
        <v>#N/A</v>
      </c>
      <c r="AB192" s="117" t="e">
        <f>Komponento_parinkimas</f>
        <v>#N/A</v>
      </c>
      <c r="AC192" s="117" t="e">
        <f>Komponento_parinkimas</f>
        <v>#N/A</v>
      </c>
      <c r="AD192" s="117" t="e">
        <f>Komponento_parinkimas</f>
        <v>#N/A</v>
      </c>
      <c r="AE192" s="117" t="e">
        <f>Komponento_parinkimas</f>
        <v>#N/A</v>
      </c>
      <c r="AF192" s="117" t="e">
        <f>Komponento_parinkimas</f>
        <v>#N/A</v>
      </c>
      <c r="AG192" s="117" t="e">
        <f>Komponento_parinkimas</f>
        <v>#N/A</v>
      </c>
      <c r="AH192" s="117" t="e">
        <f>Komponento_parinkimas</f>
        <v>#N/A</v>
      </c>
      <c r="AI192" s="117" t="e">
        <f>Komponento_parinkimas</f>
        <v>#N/A</v>
      </c>
      <c r="AJ192" s="117" t="e">
        <f>Komponento_parinkimas</f>
        <v>#N/A</v>
      </c>
      <c r="AK192" s="117" t="e">
        <f>Komponento_parinkimas</f>
        <v>#N/A</v>
      </c>
      <c r="AL192" s="117" t="e">
        <f>Komponento_parinkimas</f>
        <v>#N/A</v>
      </c>
      <c r="AM192" s="117" t="e">
        <f>Komponento_parinkimas</f>
        <v>#N/A</v>
      </c>
      <c r="AN192" s="117" t="e">
        <f>Komponento_parinkimas</f>
        <v>#N/A</v>
      </c>
      <c r="AO192" s="117" t="e">
        <f>Komponento_parinkimas</f>
        <v>#N/A</v>
      </c>
      <c r="AP192" s="117" t="e">
        <f>Komponento_parinkimas</f>
        <v>#N/A</v>
      </c>
      <c r="AQ192" s="117" t="e">
        <f>Komponento_parinkimas</f>
        <v>#N/A</v>
      </c>
      <c r="AR192" s="1"/>
      <c r="AS192" s="1"/>
    </row>
    <row r="193" spans="1:45">
      <c r="A193" s="114" t="s">
        <v>504</v>
      </c>
      <c r="B193" s="120" t="s">
        <v>53</v>
      </c>
      <c r="C193" s="121"/>
      <c r="D193" s="121"/>
      <c r="E193" s="197"/>
      <c r="F193" s="197"/>
      <c r="G193" s="197"/>
      <c r="H193" s="197"/>
      <c r="I193" s="197"/>
      <c r="J193" s="197"/>
      <c r="K193" s="192"/>
      <c r="L193" s="119"/>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
      <c r="AS193" s="1"/>
    </row>
    <row r="194" spans="1:45">
      <c r="A194" s="114" t="s">
        <v>504</v>
      </c>
      <c r="B194" s="115" t="s">
        <v>351</v>
      </c>
      <c r="C194" s="173"/>
      <c r="D194" s="173" t="s">
        <v>70</v>
      </c>
      <c r="E194" s="185" t="s">
        <v>70</v>
      </c>
      <c r="F194" s="185">
        <v>0</v>
      </c>
      <c r="G194" s="185" t="s">
        <v>70</v>
      </c>
      <c r="H194" s="185">
        <v>0</v>
      </c>
      <c r="I194" s="185" t="s">
        <v>70</v>
      </c>
      <c r="J194" s="185">
        <v>0</v>
      </c>
      <c r="K194" s="185">
        <f>PRODUCT(IF(E194&lt;&gt;"'-",F194,1),IF(G194&lt;&gt;"-",H194,1),IF(I194&lt;&gt;"-",J194,1))</f>
        <v>0</v>
      </c>
      <c r="L194" s="19"/>
      <c r="M194" s="117" t="e">
        <f>Komponento_parinkimas</f>
        <v>#N/A</v>
      </c>
      <c r="N194" s="117" t="e">
        <f>Komponento_parinkimas</f>
        <v>#N/A</v>
      </c>
      <c r="O194" s="117" t="e">
        <f>Komponento_parinkimas</f>
        <v>#N/A</v>
      </c>
      <c r="P194" s="117" t="e">
        <f>Komponento_parinkimas</f>
        <v>#N/A</v>
      </c>
      <c r="Q194" s="117" t="e">
        <f>Komponento_parinkimas</f>
        <v>#N/A</v>
      </c>
      <c r="R194" s="117" t="e">
        <f>Komponento_parinkimas</f>
        <v>#N/A</v>
      </c>
      <c r="S194" s="117" t="e">
        <f>Komponento_parinkimas</f>
        <v>#N/A</v>
      </c>
      <c r="T194" s="117" t="e">
        <f>Komponento_parinkimas</f>
        <v>#N/A</v>
      </c>
      <c r="U194" s="117" t="e">
        <f>Komponento_parinkimas</f>
        <v>#N/A</v>
      </c>
      <c r="V194" s="117" t="e">
        <f>Komponento_parinkimas</f>
        <v>#N/A</v>
      </c>
      <c r="W194" s="117" t="e">
        <f>Komponento_parinkimas</f>
        <v>#N/A</v>
      </c>
      <c r="X194" s="117" t="e">
        <f>Komponento_parinkimas</f>
        <v>#N/A</v>
      </c>
      <c r="Y194" s="117" t="e">
        <f>Komponento_parinkimas</f>
        <v>#N/A</v>
      </c>
      <c r="Z194" s="117" t="e">
        <f>Komponento_parinkimas</f>
        <v>#N/A</v>
      </c>
      <c r="AA194" s="117" t="e">
        <f>Komponento_parinkimas</f>
        <v>#N/A</v>
      </c>
      <c r="AB194" s="117" t="e">
        <f>Komponento_parinkimas</f>
        <v>#N/A</v>
      </c>
      <c r="AC194" s="117" t="e">
        <f>Komponento_parinkimas</f>
        <v>#N/A</v>
      </c>
      <c r="AD194" s="117" t="e">
        <f>Komponento_parinkimas</f>
        <v>#N/A</v>
      </c>
      <c r="AE194" s="117" t="e">
        <f>Komponento_parinkimas</f>
        <v>#N/A</v>
      </c>
      <c r="AF194" s="117" t="e">
        <f>Komponento_parinkimas</f>
        <v>#N/A</v>
      </c>
      <c r="AG194" s="117" t="e">
        <f>Komponento_parinkimas</f>
        <v>#N/A</v>
      </c>
      <c r="AH194" s="117" t="e">
        <f>Komponento_parinkimas</f>
        <v>#N/A</v>
      </c>
      <c r="AI194" s="117" t="e">
        <f>Komponento_parinkimas</f>
        <v>#N/A</v>
      </c>
      <c r="AJ194" s="117" t="e">
        <f>Komponento_parinkimas</f>
        <v>#N/A</v>
      </c>
      <c r="AK194" s="117" t="e">
        <f>Komponento_parinkimas</f>
        <v>#N/A</v>
      </c>
      <c r="AL194" s="117" t="e">
        <f>Komponento_parinkimas</f>
        <v>#N/A</v>
      </c>
      <c r="AM194" s="117" t="e">
        <f>Komponento_parinkimas</f>
        <v>#N/A</v>
      </c>
      <c r="AN194" s="117" t="e">
        <f>Komponento_parinkimas</f>
        <v>#N/A</v>
      </c>
      <c r="AO194" s="117" t="e">
        <f>Komponento_parinkimas</f>
        <v>#N/A</v>
      </c>
      <c r="AP194" s="117" t="e">
        <f>Komponento_parinkimas</f>
        <v>#N/A</v>
      </c>
      <c r="AQ194" s="117" t="e">
        <f>Komponento_parinkimas</f>
        <v>#N/A</v>
      </c>
      <c r="AR194" s="1"/>
      <c r="AS194" s="1"/>
    </row>
    <row r="195" spans="1:45">
      <c r="A195" s="114" t="s">
        <v>504</v>
      </c>
      <c r="B195" s="115" t="s">
        <v>352</v>
      </c>
      <c r="C195" s="173"/>
      <c r="D195" s="173" t="s">
        <v>70</v>
      </c>
      <c r="E195" s="185" t="s">
        <v>70</v>
      </c>
      <c r="F195" s="185">
        <v>0</v>
      </c>
      <c r="G195" s="185" t="s">
        <v>70</v>
      </c>
      <c r="H195" s="185">
        <v>0</v>
      </c>
      <c r="I195" s="185" t="s">
        <v>70</v>
      </c>
      <c r="J195" s="185">
        <v>0</v>
      </c>
      <c r="K195" s="185">
        <f>PRODUCT(IF(E195&lt;&gt;"'-",F195,1),IF(G195&lt;&gt;"-",H195,1),IF(I195&lt;&gt;"-",J195,1))</f>
        <v>0</v>
      </c>
      <c r="L195" s="19"/>
      <c r="M195" s="117" t="e">
        <f>Komponento_parinkimas</f>
        <v>#N/A</v>
      </c>
      <c r="N195" s="117" t="e">
        <f>Komponento_parinkimas</f>
        <v>#N/A</v>
      </c>
      <c r="O195" s="117" t="e">
        <f>Komponento_parinkimas</f>
        <v>#N/A</v>
      </c>
      <c r="P195" s="117" t="e">
        <f>Komponento_parinkimas</f>
        <v>#N/A</v>
      </c>
      <c r="Q195" s="117" t="e">
        <f>Komponento_parinkimas</f>
        <v>#N/A</v>
      </c>
      <c r="R195" s="117" t="e">
        <f>Komponento_parinkimas</f>
        <v>#N/A</v>
      </c>
      <c r="S195" s="117" t="e">
        <f>Komponento_parinkimas</f>
        <v>#N/A</v>
      </c>
      <c r="T195" s="117" t="e">
        <f>Komponento_parinkimas</f>
        <v>#N/A</v>
      </c>
      <c r="U195" s="117" t="e">
        <f>Komponento_parinkimas</f>
        <v>#N/A</v>
      </c>
      <c r="V195" s="117" t="e">
        <f>Komponento_parinkimas</f>
        <v>#N/A</v>
      </c>
      <c r="W195" s="117" t="e">
        <f>Komponento_parinkimas</f>
        <v>#N/A</v>
      </c>
      <c r="X195" s="117" t="e">
        <f>Komponento_parinkimas</f>
        <v>#N/A</v>
      </c>
      <c r="Y195" s="117" t="e">
        <f>Komponento_parinkimas</f>
        <v>#N/A</v>
      </c>
      <c r="Z195" s="117" t="e">
        <f>Komponento_parinkimas</f>
        <v>#N/A</v>
      </c>
      <c r="AA195" s="117" t="e">
        <f>Komponento_parinkimas</f>
        <v>#N/A</v>
      </c>
      <c r="AB195" s="117" t="e">
        <f>Komponento_parinkimas</f>
        <v>#N/A</v>
      </c>
      <c r="AC195" s="117" t="e">
        <f>Komponento_parinkimas</f>
        <v>#N/A</v>
      </c>
      <c r="AD195" s="117" t="e">
        <f>Komponento_parinkimas</f>
        <v>#N/A</v>
      </c>
      <c r="AE195" s="117" t="e">
        <f>Komponento_parinkimas</f>
        <v>#N/A</v>
      </c>
      <c r="AF195" s="117" t="e">
        <f>Komponento_parinkimas</f>
        <v>#N/A</v>
      </c>
      <c r="AG195" s="117" t="e">
        <f>Komponento_parinkimas</f>
        <v>#N/A</v>
      </c>
      <c r="AH195" s="117" t="e">
        <f>Komponento_parinkimas</f>
        <v>#N/A</v>
      </c>
      <c r="AI195" s="117" t="e">
        <f>Komponento_parinkimas</f>
        <v>#N/A</v>
      </c>
      <c r="AJ195" s="117" t="e">
        <f>Komponento_parinkimas</f>
        <v>#N/A</v>
      </c>
      <c r="AK195" s="117" t="e">
        <f>Komponento_parinkimas</f>
        <v>#N/A</v>
      </c>
      <c r="AL195" s="117" t="e">
        <f>Komponento_parinkimas</f>
        <v>#N/A</v>
      </c>
      <c r="AM195" s="117" t="e">
        <f>Komponento_parinkimas</f>
        <v>#N/A</v>
      </c>
      <c r="AN195" s="117" t="e">
        <f>Komponento_parinkimas</f>
        <v>#N/A</v>
      </c>
      <c r="AO195" s="117" t="e">
        <f>Komponento_parinkimas</f>
        <v>#N/A</v>
      </c>
      <c r="AP195" s="117" t="e">
        <f>Komponento_parinkimas</f>
        <v>#N/A</v>
      </c>
      <c r="AQ195" s="117" t="e">
        <f>Komponento_parinkimas</f>
        <v>#N/A</v>
      </c>
      <c r="AR195" s="1"/>
      <c r="AS195" s="1"/>
    </row>
    <row r="196" spans="1:45">
      <c r="A196" s="114" t="s">
        <v>504</v>
      </c>
      <c r="B196" s="115" t="s">
        <v>353</v>
      </c>
      <c r="C196" s="173"/>
      <c r="D196" s="173" t="s">
        <v>70</v>
      </c>
      <c r="E196" s="185" t="s">
        <v>70</v>
      </c>
      <c r="F196" s="185">
        <v>0</v>
      </c>
      <c r="G196" s="185" t="s">
        <v>70</v>
      </c>
      <c r="H196" s="185">
        <v>0</v>
      </c>
      <c r="I196" s="185" t="s">
        <v>70</v>
      </c>
      <c r="J196" s="185">
        <v>0</v>
      </c>
      <c r="K196" s="185">
        <f>PRODUCT(IF(E196&lt;&gt;"'-",F196,1),IF(G196&lt;&gt;"-",H196,1),IF(I196&lt;&gt;"-",J196,1))</f>
        <v>0</v>
      </c>
      <c r="L196" s="19"/>
      <c r="M196" s="117" t="e">
        <f>Komponento_parinkimas</f>
        <v>#N/A</v>
      </c>
      <c r="N196" s="117" t="e">
        <f>Komponento_parinkimas</f>
        <v>#N/A</v>
      </c>
      <c r="O196" s="117" t="e">
        <f>Komponento_parinkimas</f>
        <v>#N/A</v>
      </c>
      <c r="P196" s="117" t="e">
        <f>Komponento_parinkimas</f>
        <v>#N/A</v>
      </c>
      <c r="Q196" s="117" t="e">
        <f>Komponento_parinkimas</f>
        <v>#N/A</v>
      </c>
      <c r="R196" s="117" t="e">
        <f>Komponento_parinkimas</f>
        <v>#N/A</v>
      </c>
      <c r="S196" s="117" t="e">
        <f>Komponento_parinkimas</f>
        <v>#N/A</v>
      </c>
      <c r="T196" s="117" t="e">
        <f>Komponento_parinkimas</f>
        <v>#N/A</v>
      </c>
      <c r="U196" s="117" t="e">
        <f>Komponento_parinkimas</f>
        <v>#N/A</v>
      </c>
      <c r="V196" s="117" t="e">
        <f>Komponento_parinkimas</f>
        <v>#N/A</v>
      </c>
      <c r="W196" s="117" t="e">
        <f>Komponento_parinkimas</f>
        <v>#N/A</v>
      </c>
      <c r="X196" s="117" t="e">
        <f>Komponento_parinkimas</f>
        <v>#N/A</v>
      </c>
      <c r="Y196" s="117" t="e">
        <f>Komponento_parinkimas</f>
        <v>#N/A</v>
      </c>
      <c r="Z196" s="117" t="e">
        <f>Komponento_parinkimas</f>
        <v>#N/A</v>
      </c>
      <c r="AA196" s="117" t="e">
        <f>Komponento_parinkimas</f>
        <v>#N/A</v>
      </c>
      <c r="AB196" s="117" t="e">
        <f>Komponento_parinkimas</f>
        <v>#N/A</v>
      </c>
      <c r="AC196" s="117" t="e">
        <f>Komponento_parinkimas</f>
        <v>#N/A</v>
      </c>
      <c r="AD196" s="117" t="e">
        <f>Komponento_parinkimas</f>
        <v>#N/A</v>
      </c>
      <c r="AE196" s="117" t="e">
        <f>Komponento_parinkimas</f>
        <v>#N/A</v>
      </c>
      <c r="AF196" s="117" t="e">
        <f>Komponento_parinkimas</f>
        <v>#N/A</v>
      </c>
      <c r="AG196" s="117" t="e">
        <f>Komponento_parinkimas</f>
        <v>#N/A</v>
      </c>
      <c r="AH196" s="117" t="e">
        <f>Komponento_parinkimas</f>
        <v>#N/A</v>
      </c>
      <c r="AI196" s="117" t="e">
        <f>Komponento_parinkimas</f>
        <v>#N/A</v>
      </c>
      <c r="AJ196" s="117" t="e">
        <f>Komponento_parinkimas</f>
        <v>#N/A</v>
      </c>
      <c r="AK196" s="117" t="e">
        <f>Komponento_parinkimas</f>
        <v>#N/A</v>
      </c>
      <c r="AL196" s="117" t="e">
        <f>Komponento_parinkimas</f>
        <v>#N/A</v>
      </c>
      <c r="AM196" s="117" t="e">
        <f>Komponento_parinkimas</f>
        <v>#N/A</v>
      </c>
      <c r="AN196" s="117" t="e">
        <f>Komponento_parinkimas</f>
        <v>#N/A</v>
      </c>
      <c r="AO196" s="117" t="e">
        <f>Komponento_parinkimas</f>
        <v>#N/A</v>
      </c>
      <c r="AP196" s="117" t="e">
        <f>Komponento_parinkimas</f>
        <v>#N/A</v>
      </c>
      <c r="AQ196" s="117" t="e">
        <f>Komponento_parinkimas</f>
        <v>#N/A</v>
      </c>
      <c r="AR196" s="1"/>
      <c r="AS196" s="1"/>
    </row>
    <row r="197" spans="1:45">
      <c r="A197" s="114" t="s">
        <v>505</v>
      </c>
      <c r="B197" s="120" t="s">
        <v>50</v>
      </c>
      <c r="C197" s="121"/>
      <c r="D197" s="121"/>
      <c r="E197" s="197"/>
      <c r="F197" s="197"/>
      <c r="G197" s="197"/>
      <c r="H197" s="197"/>
      <c r="I197" s="197"/>
      <c r="J197" s="197"/>
      <c r="K197" s="195"/>
      <c r="L197" s="119"/>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
      <c r="AS197" s="1"/>
    </row>
    <row r="198" spans="1:45">
      <c r="A198" s="114" t="s">
        <v>505</v>
      </c>
      <c r="B198" s="115" t="s">
        <v>51</v>
      </c>
      <c r="C198" s="173"/>
      <c r="D198" s="173" t="s">
        <v>70</v>
      </c>
      <c r="E198" s="185" t="s">
        <v>70</v>
      </c>
      <c r="F198" s="185">
        <v>0</v>
      </c>
      <c r="G198" s="185" t="s">
        <v>70</v>
      </c>
      <c r="H198" s="185">
        <v>0</v>
      </c>
      <c r="I198" s="185" t="s">
        <v>70</v>
      </c>
      <c r="J198" s="185">
        <v>0</v>
      </c>
      <c r="K198" s="185">
        <f t="shared" ref="K198:K204" si="17">PRODUCT(IF(E198&lt;&gt;"'-",F198,1),IF(G198&lt;&gt;"-",H198,1),IF(I198&lt;&gt;"-",J198,1))</f>
        <v>0</v>
      </c>
      <c r="L198" s="19"/>
      <c r="M198" s="117" t="e">
        <f>Komponento_parinkimas</f>
        <v>#N/A</v>
      </c>
      <c r="N198" s="117" t="e">
        <f>Komponento_parinkimas</f>
        <v>#N/A</v>
      </c>
      <c r="O198" s="117" t="e">
        <f>Komponento_parinkimas</f>
        <v>#N/A</v>
      </c>
      <c r="P198" s="117" t="e">
        <f>Komponento_parinkimas</f>
        <v>#N/A</v>
      </c>
      <c r="Q198" s="117" t="e">
        <f>Komponento_parinkimas</f>
        <v>#N/A</v>
      </c>
      <c r="R198" s="117" t="e">
        <f>Komponento_parinkimas</f>
        <v>#N/A</v>
      </c>
      <c r="S198" s="117" t="e">
        <f>Komponento_parinkimas</f>
        <v>#N/A</v>
      </c>
      <c r="T198" s="117" t="e">
        <f>Komponento_parinkimas</f>
        <v>#N/A</v>
      </c>
      <c r="U198" s="117" t="e">
        <f>Komponento_parinkimas</f>
        <v>#N/A</v>
      </c>
      <c r="V198" s="117" t="e">
        <f>Komponento_parinkimas</f>
        <v>#N/A</v>
      </c>
      <c r="W198" s="117" t="e">
        <f>Komponento_parinkimas</f>
        <v>#N/A</v>
      </c>
      <c r="X198" s="117" t="e">
        <f>Komponento_parinkimas</f>
        <v>#N/A</v>
      </c>
      <c r="Y198" s="117" t="e">
        <f>Komponento_parinkimas</f>
        <v>#N/A</v>
      </c>
      <c r="Z198" s="117" t="e">
        <f>Komponento_parinkimas</f>
        <v>#N/A</v>
      </c>
      <c r="AA198" s="117" t="e">
        <f>Komponento_parinkimas</f>
        <v>#N/A</v>
      </c>
      <c r="AB198" s="117" t="e">
        <f>Komponento_parinkimas</f>
        <v>#N/A</v>
      </c>
      <c r="AC198" s="117" t="e">
        <f>Komponento_parinkimas</f>
        <v>#N/A</v>
      </c>
      <c r="AD198" s="117" t="e">
        <f>Komponento_parinkimas</f>
        <v>#N/A</v>
      </c>
      <c r="AE198" s="117" t="e">
        <f>Komponento_parinkimas</f>
        <v>#N/A</v>
      </c>
      <c r="AF198" s="117" t="e">
        <f>Komponento_parinkimas</f>
        <v>#N/A</v>
      </c>
      <c r="AG198" s="117" t="e">
        <f>Komponento_parinkimas</f>
        <v>#N/A</v>
      </c>
      <c r="AH198" s="117" t="e">
        <f>Komponento_parinkimas</f>
        <v>#N/A</v>
      </c>
      <c r="AI198" s="117" t="e">
        <f>Komponento_parinkimas</f>
        <v>#N/A</v>
      </c>
      <c r="AJ198" s="117" t="e">
        <f>Komponento_parinkimas</f>
        <v>#N/A</v>
      </c>
      <c r="AK198" s="117" t="e">
        <f>Komponento_parinkimas</f>
        <v>#N/A</v>
      </c>
      <c r="AL198" s="117" t="e">
        <f>Komponento_parinkimas</f>
        <v>#N/A</v>
      </c>
      <c r="AM198" s="117" t="e">
        <f>Komponento_parinkimas</f>
        <v>#N/A</v>
      </c>
      <c r="AN198" s="117" t="e">
        <f>Komponento_parinkimas</f>
        <v>#N/A</v>
      </c>
      <c r="AO198" s="117" t="e">
        <f>Komponento_parinkimas</f>
        <v>#N/A</v>
      </c>
      <c r="AP198" s="117" t="e">
        <f>Komponento_parinkimas</f>
        <v>#N/A</v>
      </c>
      <c r="AQ198" s="117" t="e">
        <f>Komponento_parinkimas</f>
        <v>#N/A</v>
      </c>
      <c r="AR198" s="1"/>
      <c r="AS198" s="1"/>
    </row>
    <row r="199" spans="1:45">
      <c r="A199" s="114" t="s">
        <v>505</v>
      </c>
      <c r="B199" s="115" t="s">
        <v>52</v>
      </c>
      <c r="C199" s="173"/>
      <c r="D199" s="173" t="s">
        <v>70</v>
      </c>
      <c r="E199" s="185" t="s">
        <v>70</v>
      </c>
      <c r="F199" s="185">
        <v>0</v>
      </c>
      <c r="G199" s="185" t="s">
        <v>70</v>
      </c>
      <c r="H199" s="185">
        <v>0</v>
      </c>
      <c r="I199" s="185" t="s">
        <v>70</v>
      </c>
      <c r="J199" s="185">
        <v>0</v>
      </c>
      <c r="K199" s="185">
        <f t="shared" si="17"/>
        <v>0</v>
      </c>
      <c r="L199" s="19"/>
      <c r="M199" s="117" t="e">
        <f>Komponento_parinkimas</f>
        <v>#N/A</v>
      </c>
      <c r="N199" s="117" t="e">
        <f>Komponento_parinkimas</f>
        <v>#N/A</v>
      </c>
      <c r="O199" s="117" t="e">
        <f>Komponento_parinkimas</f>
        <v>#N/A</v>
      </c>
      <c r="P199" s="117" t="e">
        <f>Komponento_parinkimas</f>
        <v>#N/A</v>
      </c>
      <c r="Q199" s="117" t="e">
        <f>Komponento_parinkimas</f>
        <v>#N/A</v>
      </c>
      <c r="R199" s="117" t="e">
        <f>Komponento_parinkimas</f>
        <v>#N/A</v>
      </c>
      <c r="S199" s="117" t="e">
        <f>Komponento_parinkimas</f>
        <v>#N/A</v>
      </c>
      <c r="T199" s="117" t="e">
        <f>Komponento_parinkimas</f>
        <v>#N/A</v>
      </c>
      <c r="U199" s="117" t="e">
        <f>Komponento_parinkimas</f>
        <v>#N/A</v>
      </c>
      <c r="V199" s="117" t="e">
        <f>Komponento_parinkimas</f>
        <v>#N/A</v>
      </c>
      <c r="W199" s="117" t="e">
        <f>Komponento_parinkimas</f>
        <v>#N/A</v>
      </c>
      <c r="X199" s="117" t="e">
        <f>Komponento_parinkimas</f>
        <v>#N/A</v>
      </c>
      <c r="Y199" s="117" t="e">
        <f>Komponento_parinkimas</f>
        <v>#N/A</v>
      </c>
      <c r="Z199" s="117" t="e">
        <f>Komponento_parinkimas</f>
        <v>#N/A</v>
      </c>
      <c r="AA199" s="117" t="e">
        <f>Komponento_parinkimas</f>
        <v>#N/A</v>
      </c>
      <c r="AB199" s="117" t="e">
        <f>Komponento_parinkimas</f>
        <v>#N/A</v>
      </c>
      <c r="AC199" s="117" t="e">
        <f>Komponento_parinkimas</f>
        <v>#N/A</v>
      </c>
      <c r="AD199" s="117" t="e">
        <f>Komponento_parinkimas</f>
        <v>#N/A</v>
      </c>
      <c r="AE199" s="117" t="e">
        <f>Komponento_parinkimas</f>
        <v>#N/A</v>
      </c>
      <c r="AF199" s="117" t="e">
        <f>Komponento_parinkimas</f>
        <v>#N/A</v>
      </c>
      <c r="AG199" s="117" t="e">
        <f>Komponento_parinkimas</f>
        <v>#N/A</v>
      </c>
      <c r="AH199" s="117" t="e">
        <f>Komponento_parinkimas</f>
        <v>#N/A</v>
      </c>
      <c r="AI199" s="117" t="e">
        <f>Komponento_parinkimas</f>
        <v>#N/A</v>
      </c>
      <c r="AJ199" s="117" t="e">
        <f>Komponento_parinkimas</f>
        <v>#N/A</v>
      </c>
      <c r="AK199" s="117" t="e">
        <f>Komponento_parinkimas</f>
        <v>#N/A</v>
      </c>
      <c r="AL199" s="117" t="e">
        <f>Komponento_parinkimas</f>
        <v>#N/A</v>
      </c>
      <c r="AM199" s="117" t="e">
        <f>Komponento_parinkimas</f>
        <v>#N/A</v>
      </c>
      <c r="AN199" s="117" t="e">
        <f>Komponento_parinkimas</f>
        <v>#N/A</v>
      </c>
      <c r="AO199" s="117" t="e">
        <f>Komponento_parinkimas</f>
        <v>#N/A</v>
      </c>
      <c r="AP199" s="117" t="e">
        <f>Komponento_parinkimas</f>
        <v>#N/A</v>
      </c>
      <c r="AQ199" s="117" t="e">
        <f>Komponento_parinkimas</f>
        <v>#N/A</v>
      </c>
      <c r="AR199" s="1"/>
      <c r="AS199" s="1"/>
    </row>
    <row r="200" spans="1:45">
      <c r="A200" s="114" t="s">
        <v>505</v>
      </c>
      <c r="B200" s="115" t="s">
        <v>346</v>
      </c>
      <c r="C200" s="173"/>
      <c r="D200" s="173" t="s">
        <v>70</v>
      </c>
      <c r="E200" s="185" t="s">
        <v>70</v>
      </c>
      <c r="F200" s="185">
        <v>0</v>
      </c>
      <c r="G200" s="185" t="s">
        <v>70</v>
      </c>
      <c r="H200" s="185">
        <v>0</v>
      </c>
      <c r="I200" s="185" t="s">
        <v>70</v>
      </c>
      <c r="J200" s="185">
        <v>0</v>
      </c>
      <c r="K200" s="185">
        <f t="shared" si="17"/>
        <v>0</v>
      </c>
      <c r="L200" s="19"/>
      <c r="M200" s="117" t="e">
        <f>Komponento_parinkimas</f>
        <v>#N/A</v>
      </c>
      <c r="N200" s="117" t="e">
        <f>Komponento_parinkimas</f>
        <v>#N/A</v>
      </c>
      <c r="O200" s="117" t="e">
        <f>Komponento_parinkimas</f>
        <v>#N/A</v>
      </c>
      <c r="P200" s="117" t="e">
        <f>Komponento_parinkimas</f>
        <v>#N/A</v>
      </c>
      <c r="Q200" s="117" t="e">
        <f>Komponento_parinkimas</f>
        <v>#N/A</v>
      </c>
      <c r="R200" s="117" t="e">
        <f>Komponento_parinkimas</f>
        <v>#N/A</v>
      </c>
      <c r="S200" s="117" t="e">
        <f>Komponento_parinkimas</f>
        <v>#N/A</v>
      </c>
      <c r="T200" s="117" t="e">
        <f>Komponento_parinkimas</f>
        <v>#N/A</v>
      </c>
      <c r="U200" s="117" t="e">
        <f>Komponento_parinkimas</f>
        <v>#N/A</v>
      </c>
      <c r="V200" s="117" t="e">
        <f>Komponento_parinkimas</f>
        <v>#N/A</v>
      </c>
      <c r="W200" s="117" t="e">
        <f>Komponento_parinkimas</f>
        <v>#N/A</v>
      </c>
      <c r="X200" s="117" t="e">
        <f>Komponento_parinkimas</f>
        <v>#N/A</v>
      </c>
      <c r="Y200" s="117" t="e">
        <f>Komponento_parinkimas</f>
        <v>#N/A</v>
      </c>
      <c r="Z200" s="117" t="e">
        <f>Komponento_parinkimas</f>
        <v>#N/A</v>
      </c>
      <c r="AA200" s="117" t="e">
        <f>Komponento_parinkimas</f>
        <v>#N/A</v>
      </c>
      <c r="AB200" s="117" t="e">
        <f>Komponento_parinkimas</f>
        <v>#N/A</v>
      </c>
      <c r="AC200" s="117" t="e">
        <f>Komponento_parinkimas</f>
        <v>#N/A</v>
      </c>
      <c r="AD200" s="117" t="e">
        <f>Komponento_parinkimas</f>
        <v>#N/A</v>
      </c>
      <c r="AE200" s="117" t="e">
        <f>Komponento_parinkimas</f>
        <v>#N/A</v>
      </c>
      <c r="AF200" s="117" t="e">
        <f>Komponento_parinkimas</f>
        <v>#N/A</v>
      </c>
      <c r="AG200" s="117" t="e">
        <f>Komponento_parinkimas</f>
        <v>#N/A</v>
      </c>
      <c r="AH200" s="117" t="e">
        <f>Komponento_parinkimas</f>
        <v>#N/A</v>
      </c>
      <c r="AI200" s="117" t="e">
        <f>Komponento_parinkimas</f>
        <v>#N/A</v>
      </c>
      <c r="AJ200" s="117" t="e">
        <f>Komponento_parinkimas</f>
        <v>#N/A</v>
      </c>
      <c r="AK200" s="117" t="e">
        <f>Komponento_parinkimas</f>
        <v>#N/A</v>
      </c>
      <c r="AL200" s="117" t="e">
        <f>Komponento_parinkimas</f>
        <v>#N/A</v>
      </c>
      <c r="AM200" s="117" t="e">
        <f>Komponento_parinkimas</f>
        <v>#N/A</v>
      </c>
      <c r="AN200" s="117" t="e">
        <f>Komponento_parinkimas</f>
        <v>#N/A</v>
      </c>
      <c r="AO200" s="117" t="e">
        <f>Komponento_parinkimas</f>
        <v>#N/A</v>
      </c>
      <c r="AP200" s="117" t="e">
        <f>Komponento_parinkimas</f>
        <v>#N/A</v>
      </c>
      <c r="AQ200" s="117" t="e">
        <f>Komponento_parinkimas</f>
        <v>#N/A</v>
      </c>
      <c r="AR200" s="1"/>
      <c r="AS200" s="1"/>
    </row>
    <row r="201" spans="1:45">
      <c r="A201" s="114" t="s">
        <v>505</v>
      </c>
      <c r="B201" s="115" t="s">
        <v>347</v>
      </c>
      <c r="C201" s="173"/>
      <c r="D201" s="173" t="s">
        <v>70</v>
      </c>
      <c r="E201" s="185" t="s">
        <v>70</v>
      </c>
      <c r="F201" s="185">
        <v>0</v>
      </c>
      <c r="G201" s="185" t="s">
        <v>70</v>
      </c>
      <c r="H201" s="185">
        <v>0</v>
      </c>
      <c r="I201" s="185" t="s">
        <v>70</v>
      </c>
      <c r="J201" s="185">
        <v>0</v>
      </c>
      <c r="K201" s="185">
        <f t="shared" si="17"/>
        <v>0</v>
      </c>
      <c r="L201" s="19"/>
      <c r="M201" s="117" t="e">
        <f>Komponento_parinkimas</f>
        <v>#N/A</v>
      </c>
      <c r="N201" s="117" t="e">
        <f>Komponento_parinkimas</f>
        <v>#N/A</v>
      </c>
      <c r="O201" s="117" t="e">
        <f>Komponento_parinkimas</f>
        <v>#N/A</v>
      </c>
      <c r="P201" s="117" t="e">
        <f>Komponento_parinkimas</f>
        <v>#N/A</v>
      </c>
      <c r="Q201" s="117" t="e">
        <f>Komponento_parinkimas</f>
        <v>#N/A</v>
      </c>
      <c r="R201" s="117" t="e">
        <f>Komponento_parinkimas</f>
        <v>#N/A</v>
      </c>
      <c r="S201" s="117" t="e">
        <f>Komponento_parinkimas</f>
        <v>#N/A</v>
      </c>
      <c r="T201" s="117" t="e">
        <f>Komponento_parinkimas</f>
        <v>#N/A</v>
      </c>
      <c r="U201" s="117" t="e">
        <f>Komponento_parinkimas</f>
        <v>#N/A</v>
      </c>
      <c r="V201" s="117" t="e">
        <f>Komponento_parinkimas</f>
        <v>#N/A</v>
      </c>
      <c r="W201" s="117" t="e">
        <f>Komponento_parinkimas</f>
        <v>#N/A</v>
      </c>
      <c r="X201" s="117" t="e">
        <f>Komponento_parinkimas</f>
        <v>#N/A</v>
      </c>
      <c r="Y201" s="117" t="e">
        <f>Komponento_parinkimas</f>
        <v>#N/A</v>
      </c>
      <c r="Z201" s="117" t="e">
        <f>Komponento_parinkimas</f>
        <v>#N/A</v>
      </c>
      <c r="AA201" s="117" t="e">
        <f>Komponento_parinkimas</f>
        <v>#N/A</v>
      </c>
      <c r="AB201" s="117" t="e">
        <f>Komponento_parinkimas</f>
        <v>#N/A</v>
      </c>
      <c r="AC201" s="117" t="e">
        <f>Komponento_parinkimas</f>
        <v>#N/A</v>
      </c>
      <c r="AD201" s="117" t="e">
        <f>Komponento_parinkimas</f>
        <v>#N/A</v>
      </c>
      <c r="AE201" s="117" t="e">
        <f>Komponento_parinkimas</f>
        <v>#N/A</v>
      </c>
      <c r="AF201" s="117" t="e">
        <f>Komponento_parinkimas</f>
        <v>#N/A</v>
      </c>
      <c r="AG201" s="117" t="e">
        <f>Komponento_parinkimas</f>
        <v>#N/A</v>
      </c>
      <c r="AH201" s="117" t="e">
        <f>Komponento_parinkimas</f>
        <v>#N/A</v>
      </c>
      <c r="AI201" s="117" t="e">
        <f>Komponento_parinkimas</f>
        <v>#N/A</v>
      </c>
      <c r="AJ201" s="117" t="e">
        <f>Komponento_parinkimas</f>
        <v>#N/A</v>
      </c>
      <c r="AK201" s="117" t="e">
        <f>Komponento_parinkimas</f>
        <v>#N/A</v>
      </c>
      <c r="AL201" s="117" t="e">
        <f>Komponento_parinkimas</f>
        <v>#N/A</v>
      </c>
      <c r="AM201" s="117" t="e">
        <f>Komponento_parinkimas</f>
        <v>#N/A</v>
      </c>
      <c r="AN201" s="117" t="e">
        <f>Komponento_parinkimas</f>
        <v>#N/A</v>
      </c>
      <c r="AO201" s="117" t="e">
        <f>Komponento_parinkimas</f>
        <v>#N/A</v>
      </c>
      <c r="AP201" s="117" t="e">
        <f>Komponento_parinkimas</f>
        <v>#N/A</v>
      </c>
      <c r="AQ201" s="117" t="e">
        <f>Komponento_parinkimas</f>
        <v>#N/A</v>
      </c>
      <c r="AR201" s="1"/>
      <c r="AS201" s="1"/>
    </row>
    <row r="202" spans="1:45">
      <c r="A202" s="114" t="s">
        <v>505</v>
      </c>
      <c r="B202" s="115" t="s">
        <v>348</v>
      </c>
      <c r="C202" s="173"/>
      <c r="D202" s="173" t="s">
        <v>70</v>
      </c>
      <c r="E202" s="185" t="s">
        <v>70</v>
      </c>
      <c r="F202" s="185">
        <v>0</v>
      </c>
      <c r="G202" s="185" t="s">
        <v>70</v>
      </c>
      <c r="H202" s="185">
        <v>0</v>
      </c>
      <c r="I202" s="185" t="s">
        <v>70</v>
      </c>
      <c r="J202" s="185">
        <v>0</v>
      </c>
      <c r="K202" s="185">
        <f t="shared" si="17"/>
        <v>0</v>
      </c>
      <c r="L202" s="19"/>
      <c r="M202" s="117" t="e">
        <f>Komponento_parinkimas</f>
        <v>#N/A</v>
      </c>
      <c r="N202" s="117" t="e">
        <f>Komponento_parinkimas</f>
        <v>#N/A</v>
      </c>
      <c r="O202" s="117" t="e">
        <f>Komponento_parinkimas</f>
        <v>#N/A</v>
      </c>
      <c r="P202" s="117" t="e">
        <f>Komponento_parinkimas</f>
        <v>#N/A</v>
      </c>
      <c r="Q202" s="117" t="e">
        <f>Komponento_parinkimas</f>
        <v>#N/A</v>
      </c>
      <c r="R202" s="117" t="e">
        <f>Komponento_parinkimas</f>
        <v>#N/A</v>
      </c>
      <c r="S202" s="117" t="e">
        <f>Komponento_parinkimas</f>
        <v>#N/A</v>
      </c>
      <c r="T202" s="117" t="e">
        <f>Komponento_parinkimas</f>
        <v>#N/A</v>
      </c>
      <c r="U202" s="117" t="e">
        <f>Komponento_parinkimas</f>
        <v>#N/A</v>
      </c>
      <c r="V202" s="117" t="e">
        <f>Komponento_parinkimas</f>
        <v>#N/A</v>
      </c>
      <c r="W202" s="117" t="e">
        <f>Komponento_parinkimas</f>
        <v>#N/A</v>
      </c>
      <c r="X202" s="117" t="e">
        <f>Komponento_parinkimas</f>
        <v>#N/A</v>
      </c>
      <c r="Y202" s="117" t="e">
        <f>Komponento_parinkimas</f>
        <v>#N/A</v>
      </c>
      <c r="Z202" s="117" t="e">
        <f>Komponento_parinkimas</f>
        <v>#N/A</v>
      </c>
      <c r="AA202" s="117" t="e">
        <f>Komponento_parinkimas</f>
        <v>#N/A</v>
      </c>
      <c r="AB202" s="117" t="e">
        <f>Komponento_parinkimas</f>
        <v>#N/A</v>
      </c>
      <c r="AC202" s="117" t="e">
        <f>Komponento_parinkimas</f>
        <v>#N/A</v>
      </c>
      <c r="AD202" s="117" t="e">
        <f>Komponento_parinkimas</f>
        <v>#N/A</v>
      </c>
      <c r="AE202" s="117" t="e">
        <f>Komponento_parinkimas</f>
        <v>#N/A</v>
      </c>
      <c r="AF202" s="117" t="e">
        <f>Komponento_parinkimas</f>
        <v>#N/A</v>
      </c>
      <c r="AG202" s="117" t="e">
        <f>Komponento_parinkimas</f>
        <v>#N/A</v>
      </c>
      <c r="AH202" s="117" t="e">
        <f>Komponento_parinkimas</f>
        <v>#N/A</v>
      </c>
      <c r="AI202" s="117" t="e">
        <f>Komponento_parinkimas</f>
        <v>#N/A</v>
      </c>
      <c r="AJ202" s="117" t="e">
        <f>Komponento_parinkimas</f>
        <v>#N/A</v>
      </c>
      <c r="AK202" s="117" t="e">
        <f>Komponento_parinkimas</f>
        <v>#N/A</v>
      </c>
      <c r="AL202" s="117" t="e">
        <f>Komponento_parinkimas</f>
        <v>#N/A</v>
      </c>
      <c r="AM202" s="117" t="e">
        <f>Komponento_parinkimas</f>
        <v>#N/A</v>
      </c>
      <c r="AN202" s="117" t="e">
        <f>Komponento_parinkimas</f>
        <v>#N/A</v>
      </c>
      <c r="AO202" s="117" t="e">
        <f>Komponento_parinkimas</f>
        <v>#N/A</v>
      </c>
      <c r="AP202" s="117" t="e">
        <f>Komponento_parinkimas</f>
        <v>#N/A</v>
      </c>
      <c r="AQ202" s="117" t="e">
        <f>Komponento_parinkimas</f>
        <v>#N/A</v>
      </c>
      <c r="AR202" s="1"/>
      <c r="AS202" s="1"/>
    </row>
    <row r="203" spans="1:45">
      <c r="A203" s="114" t="s">
        <v>505</v>
      </c>
      <c r="B203" s="115" t="s">
        <v>349</v>
      </c>
      <c r="C203" s="173"/>
      <c r="D203" s="173" t="s">
        <v>70</v>
      </c>
      <c r="E203" s="185" t="s">
        <v>70</v>
      </c>
      <c r="F203" s="185">
        <v>0</v>
      </c>
      <c r="G203" s="185" t="s">
        <v>70</v>
      </c>
      <c r="H203" s="185">
        <v>0</v>
      </c>
      <c r="I203" s="185" t="s">
        <v>70</v>
      </c>
      <c r="J203" s="185">
        <v>0</v>
      </c>
      <c r="K203" s="185">
        <f t="shared" si="17"/>
        <v>0</v>
      </c>
      <c r="L203" s="19"/>
      <c r="M203" s="117" t="e">
        <f>Komponento_parinkimas</f>
        <v>#N/A</v>
      </c>
      <c r="N203" s="117" t="e">
        <f>Komponento_parinkimas</f>
        <v>#N/A</v>
      </c>
      <c r="O203" s="117" t="e">
        <f>Komponento_parinkimas</f>
        <v>#N/A</v>
      </c>
      <c r="P203" s="117" t="e">
        <f>Komponento_parinkimas</f>
        <v>#N/A</v>
      </c>
      <c r="Q203" s="117" t="e">
        <f>Komponento_parinkimas</f>
        <v>#N/A</v>
      </c>
      <c r="R203" s="117" t="e">
        <f>Komponento_parinkimas</f>
        <v>#N/A</v>
      </c>
      <c r="S203" s="117" t="e">
        <f>Komponento_parinkimas</f>
        <v>#N/A</v>
      </c>
      <c r="T203" s="117" t="e">
        <f>Komponento_parinkimas</f>
        <v>#N/A</v>
      </c>
      <c r="U203" s="117" t="e">
        <f>Komponento_parinkimas</f>
        <v>#N/A</v>
      </c>
      <c r="V203" s="117" t="e">
        <f>Komponento_parinkimas</f>
        <v>#N/A</v>
      </c>
      <c r="W203" s="117" t="e">
        <f>Komponento_parinkimas</f>
        <v>#N/A</v>
      </c>
      <c r="X203" s="117" t="e">
        <f>Komponento_parinkimas</f>
        <v>#N/A</v>
      </c>
      <c r="Y203" s="117" t="e">
        <f>Komponento_parinkimas</f>
        <v>#N/A</v>
      </c>
      <c r="Z203" s="117" t="e">
        <f>Komponento_parinkimas</f>
        <v>#N/A</v>
      </c>
      <c r="AA203" s="117" t="e">
        <f>Komponento_parinkimas</f>
        <v>#N/A</v>
      </c>
      <c r="AB203" s="117" t="e">
        <f>Komponento_parinkimas</f>
        <v>#N/A</v>
      </c>
      <c r="AC203" s="117" t="e">
        <f>Komponento_parinkimas</f>
        <v>#N/A</v>
      </c>
      <c r="AD203" s="117" t="e">
        <f>Komponento_parinkimas</f>
        <v>#N/A</v>
      </c>
      <c r="AE203" s="117" t="e">
        <f>Komponento_parinkimas</f>
        <v>#N/A</v>
      </c>
      <c r="AF203" s="117" t="e">
        <f>Komponento_parinkimas</f>
        <v>#N/A</v>
      </c>
      <c r="AG203" s="117" t="e">
        <f>Komponento_parinkimas</f>
        <v>#N/A</v>
      </c>
      <c r="AH203" s="117" t="e">
        <f>Komponento_parinkimas</f>
        <v>#N/A</v>
      </c>
      <c r="AI203" s="117" t="e">
        <f>Komponento_parinkimas</f>
        <v>#N/A</v>
      </c>
      <c r="AJ203" s="117" t="e">
        <f>Komponento_parinkimas</f>
        <v>#N/A</v>
      </c>
      <c r="AK203" s="117" t="e">
        <f>Komponento_parinkimas</f>
        <v>#N/A</v>
      </c>
      <c r="AL203" s="117" t="e">
        <f>Komponento_parinkimas</f>
        <v>#N/A</v>
      </c>
      <c r="AM203" s="117" t="e">
        <f>Komponento_parinkimas</f>
        <v>#N/A</v>
      </c>
      <c r="AN203" s="117" t="e">
        <f>Komponento_parinkimas</f>
        <v>#N/A</v>
      </c>
      <c r="AO203" s="117" t="e">
        <f>Komponento_parinkimas</f>
        <v>#N/A</v>
      </c>
      <c r="AP203" s="117" t="e">
        <f>Komponento_parinkimas</f>
        <v>#N/A</v>
      </c>
      <c r="AQ203" s="117" t="e">
        <f>Komponento_parinkimas</f>
        <v>#N/A</v>
      </c>
      <c r="AR203" s="1"/>
      <c r="AS203" s="1"/>
    </row>
    <row r="204" spans="1:45">
      <c r="A204" s="114" t="s">
        <v>505</v>
      </c>
      <c r="B204" s="115" t="s">
        <v>350</v>
      </c>
      <c r="C204" s="173"/>
      <c r="D204" s="173" t="s">
        <v>70</v>
      </c>
      <c r="E204" s="185" t="s">
        <v>70</v>
      </c>
      <c r="F204" s="185">
        <v>0</v>
      </c>
      <c r="G204" s="185" t="s">
        <v>70</v>
      </c>
      <c r="H204" s="185">
        <v>0</v>
      </c>
      <c r="I204" s="185" t="s">
        <v>70</v>
      </c>
      <c r="J204" s="185">
        <v>0</v>
      </c>
      <c r="K204" s="185">
        <f t="shared" si="17"/>
        <v>0</v>
      </c>
      <c r="L204" s="19"/>
      <c r="M204" s="117" t="e">
        <f>Komponento_parinkimas</f>
        <v>#N/A</v>
      </c>
      <c r="N204" s="117" t="e">
        <f>Komponento_parinkimas</f>
        <v>#N/A</v>
      </c>
      <c r="O204" s="117" t="e">
        <f>Komponento_parinkimas</f>
        <v>#N/A</v>
      </c>
      <c r="P204" s="117" t="e">
        <f>Komponento_parinkimas</f>
        <v>#N/A</v>
      </c>
      <c r="Q204" s="117" t="e">
        <f>Komponento_parinkimas</f>
        <v>#N/A</v>
      </c>
      <c r="R204" s="117" t="e">
        <f>Komponento_parinkimas</f>
        <v>#N/A</v>
      </c>
      <c r="S204" s="117" t="e">
        <f>Komponento_parinkimas</f>
        <v>#N/A</v>
      </c>
      <c r="T204" s="117" t="e">
        <f>Komponento_parinkimas</f>
        <v>#N/A</v>
      </c>
      <c r="U204" s="117" t="e">
        <f>Komponento_parinkimas</f>
        <v>#N/A</v>
      </c>
      <c r="V204" s="117" t="e">
        <f>Komponento_parinkimas</f>
        <v>#N/A</v>
      </c>
      <c r="W204" s="117" t="e">
        <f>Komponento_parinkimas</f>
        <v>#N/A</v>
      </c>
      <c r="X204" s="117" t="e">
        <f>Komponento_parinkimas</f>
        <v>#N/A</v>
      </c>
      <c r="Y204" s="117" t="e">
        <f>Komponento_parinkimas</f>
        <v>#N/A</v>
      </c>
      <c r="Z204" s="117" t="e">
        <f>Komponento_parinkimas</f>
        <v>#N/A</v>
      </c>
      <c r="AA204" s="117" t="e">
        <f>Komponento_parinkimas</f>
        <v>#N/A</v>
      </c>
      <c r="AB204" s="117" t="e">
        <f>Komponento_parinkimas</f>
        <v>#N/A</v>
      </c>
      <c r="AC204" s="117" t="e">
        <f>Komponento_parinkimas</f>
        <v>#N/A</v>
      </c>
      <c r="AD204" s="117" t="e">
        <f>Komponento_parinkimas</f>
        <v>#N/A</v>
      </c>
      <c r="AE204" s="117" t="e">
        <f>Komponento_parinkimas</f>
        <v>#N/A</v>
      </c>
      <c r="AF204" s="117" t="e">
        <f>Komponento_parinkimas</f>
        <v>#N/A</v>
      </c>
      <c r="AG204" s="117" t="e">
        <f>Komponento_parinkimas</f>
        <v>#N/A</v>
      </c>
      <c r="AH204" s="117" t="e">
        <f>Komponento_parinkimas</f>
        <v>#N/A</v>
      </c>
      <c r="AI204" s="117" t="e">
        <f>Komponento_parinkimas</f>
        <v>#N/A</v>
      </c>
      <c r="AJ204" s="117" t="e">
        <f>Komponento_parinkimas</f>
        <v>#N/A</v>
      </c>
      <c r="AK204" s="117" t="e">
        <f>Komponento_parinkimas</f>
        <v>#N/A</v>
      </c>
      <c r="AL204" s="117" t="e">
        <f>Komponento_parinkimas</f>
        <v>#N/A</v>
      </c>
      <c r="AM204" s="117" t="e">
        <f>Komponento_parinkimas</f>
        <v>#N/A</v>
      </c>
      <c r="AN204" s="117" t="e">
        <f>Komponento_parinkimas</f>
        <v>#N/A</v>
      </c>
      <c r="AO204" s="117" t="e">
        <f>Komponento_parinkimas</f>
        <v>#N/A</v>
      </c>
      <c r="AP204" s="117" t="e">
        <f>Komponento_parinkimas</f>
        <v>#N/A</v>
      </c>
      <c r="AQ204" s="117" t="e">
        <f>Komponento_parinkimas</f>
        <v>#N/A</v>
      </c>
      <c r="AR204" s="1"/>
      <c r="AS204" s="1"/>
    </row>
    <row r="205" spans="1:45">
      <c r="A205" s="114" t="s">
        <v>505</v>
      </c>
      <c r="B205" s="120" t="s">
        <v>53</v>
      </c>
      <c r="C205" s="121"/>
      <c r="D205" s="121"/>
      <c r="E205" s="197"/>
      <c r="F205" s="197"/>
      <c r="G205" s="197"/>
      <c r="H205" s="197"/>
      <c r="I205" s="197"/>
      <c r="J205" s="197"/>
      <c r="K205" s="195"/>
      <c r="L205" s="119"/>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
      <c r="AS205" s="1"/>
    </row>
    <row r="206" spans="1:45">
      <c r="A206" s="114" t="s">
        <v>505</v>
      </c>
      <c r="B206" s="115" t="s">
        <v>351</v>
      </c>
      <c r="C206" s="173"/>
      <c r="D206" s="173" t="s">
        <v>70</v>
      </c>
      <c r="E206" s="185" t="s">
        <v>70</v>
      </c>
      <c r="F206" s="185">
        <v>0</v>
      </c>
      <c r="G206" s="185" t="s">
        <v>70</v>
      </c>
      <c r="H206" s="185">
        <v>0</v>
      </c>
      <c r="I206" s="185" t="s">
        <v>70</v>
      </c>
      <c r="J206" s="185">
        <v>0</v>
      </c>
      <c r="K206" s="185">
        <f>PRODUCT(IF(E206&lt;&gt;"'-",F206,1),IF(G206&lt;&gt;"-",H206,1),IF(I206&lt;&gt;"-",J206,1))</f>
        <v>0</v>
      </c>
      <c r="L206" s="19"/>
      <c r="M206" s="117" t="e">
        <f>Komponento_parinkimas</f>
        <v>#N/A</v>
      </c>
      <c r="N206" s="117" t="e">
        <f>Komponento_parinkimas</f>
        <v>#N/A</v>
      </c>
      <c r="O206" s="117" t="e">
        <f>Komponento_parinkimas</f>
        <v>#N/A</v>
      </c>
      <c r="P206" s="117" t="e">
        <f>Komponento_parinkimas</f>
        <v>#N/A</v>
      </c>
      <c r="Q206" s="117" t="e">
        <f>Komponento_parinkimas</f>
        <v>#N/A</v>
      </c>
      <c r="R206" s="117" t="e">
        <f>Komponento_parinkimas</f>
        <v>#N/A</v>
      </c>
      <c r="S206" s="117" t="e">
        <f>Komponento_parinkimas</f>
        <v>#N/A</v>
      </c>
      <c r="T206" s="117" t="e">
        <f>Komponento_parinkimas</f>
        <v>#N/A</v>
      </c>
      <c r="U206" s="117" t="e">
        <f>Komponento_parinkimas</f>
        <v>#N/A</v>
      </c>
      <c r="V206" s="117" t="e">
        <f>Komponento_parinkimas</f>
        <v>#N/A</v>
      </c>
      <c r="W206" s="117" t="e">
        <f>Komponento_parinkimas</f>
        <v>#N/A</v>
      </c>
      <c r="X206" s="117" t="e">
        <f>Komponento_parinkimas</f>
        <v>#N/A</v>
      </c>
      <c r="Y206" s="117" t="e">
        <f>Komponento_parinkimas</f>
        <v>#N/A</v>
      </c>
      <c r="Z206" s="117" t="e">
        <f>Komponento_parinkimas</f>
        <v>#N/A</v>
      </c>
      <c r="AA206" s="117" t="e">
        <f>Komponento_parinkimas</f>
        <v>#N/A</v>
      </c>
      <c r="AB206" s="117" t="e">
        <f>Komponento_parinkimas</f>
        <v>#N/A</v>
      </c>
      <c r="AC206" s="117" t="e">
        <f>Komponento_parinkimas</f>
        <v>#N/A</v>
      </c>
      <c r="AD206" s="117" t="e">
        <f>Komponento_parinkimas</f>
        <v>#N/A</v>
      </c>
      <c r="AE206" s="117" t="e">
        <f>Komponento_parinkimas</f>
        <v>#N/A</v>
      </c>
      <c r="AF206" s="117" t="e">
        <f>Komponento_parinkimas</f>
        <v>#N/A</v>
      </c>
      <c r="AG206" s="117" t="e">
        <f>Komponento_parinkimas</f>
        <v>#N/A</v>
      </c>
      <c r="AH206" s="117" t="e">
        <f>Komponento_parinkimas</f>
        <v>#N/A</v>
      </c>
      <c r="AI206" s="117" t="e">
        <f>Komponento_parinkimas</f>
        <v>#N/A</v>
      </c>
      <c r="AJ206" s="117" t="e">
        <f>Komponento_parinkimas</f>
        <v>#N/A</v>
      </c>
      <c r="AK206" s="117" t="e">
        <f>Komponento_parinkimas</f>
        <v>#N/A</v>
      </c>
      <c r="AL206" s="117" t="e">
        <f>Komponento_parinkimas</f>
        <v>#N/A</v>
      </c>
      <c r="AM206" s="117" t="e">
        <f>Komponento_parinkimas</f>
        <v>#N/A</v>
      </c>
      <c r="AN206" s="117" t="e">
        <f>Komponento_parinkimas</f>
        <v>#N/A</v>
      </c>
      <c r="AO206" s="117" t="e">
        <f>Komponento_parinkimas</f>
        <v>#N/A</v>
      </c>
      <c r="AP206" s="117" t="e">
        <f>Komponento_parinkimas</f>
        <v>#N/A</v>
      </c>
      <c r="AQ206" s="117" t="e">
        <f>Komponento_parinkimas</f>
        <v>#N/A</v>
      </c>
      <c r="AR206" s="1"/>
      <c r="AS206" s="1"/>
    </row>
    <row r="207" spans="1:45">
      <c r="A207" s="114" t="s">
        <v>505</v>
      </c>
      <c r="B207" s="115" t="s">
        <v>352</v>
      </c>
      <c r="C207" s="173"/>
      <c r="D207" s="173" t="s">
        <v>70</v>
      </c>
      <c r="E207" s="185" t="s">
        <v>70</v>
      </c>
      <c r="F207" s="185">
        <v>0</v>
      </c>
      <c r="G207" s="185" t="s">
        <v>70</v>
      </c>
      <c r="H207" s="185">
        <v>0</v>
      </c>
      <c r="I207" s="185" t="s">
        <v>70</v>
      </c>
      <c r="J207" s="185">
        <v>0</v>
      </c>
      <c r="K207" s="185">
        <f>PRODUCT(IF(E207&lt;&gt;"'-",F207,1),IF(G207&lt;&gt;"-",H207,1),IF(I207&lt;&gt;"-",J207,1))</f>
        <v>0</v>
      </c>
      <c r="L207" s="19"/>
      <c r="M207" s="117" t="e">
        <f>Komponento_parinkimas</f>
        <v>#N/A</v>
      </c>
      <c r="N207" s="117" t="e">
        <f>Komponento_parinkimas</f>
        <v>#N/A</v>
      </c>
      <c r="O207" s="117" t="e">
        <f>Komponento_parinkimas</f>
        <v>#N/A</v>
      </c>
      <c r="P207" s="117" t="e">
        <f>Komponento_parinkimas</f>
        <v>#N/A</v>
      </c>
      <c r="Q207" s="117" t="e">
        <f>Komponento_parinkimas</f>
        <v>#N/A</v>
      </c>
      <c r="R207" s="117" t="e">
        <f>Komponento_parinkimas</f>
        <v>#N/A</v>
      </c>
      <c r="S207" s="117" t="e">
        <f>Komponento_parinkimas</f>
        <v>#N/A</v>
      </c>
      <c r="T207" s="117" t="e">
        <f>Komponento_parinkimas</f>
        <v>#N/A</v>
      </c>
      <c r="U207" s="117" t="e">
        <f>Komponento_parinkimas</f>
        <v>#N/A</v>
      </c>
      <c r="V207" s="117" t="e">
        <f>Komponento_parinkimas</f>
        <v>#N/A</v>
      </c>
      <c r="W207" s="117" t="e">
        <f>Komponento_parinkimas</f>
        <v>#N/A</v>
      </c>
      <c r="X207" s="117" t="e">
        <f>Komponento_parinkimas</f>
        <v>#N/A</v>
      </c>
      <c r="Y207" s="117" t="e">
        <f>Komponento_parinkimas</f>
        <v>#N/A</v>
      </c>
      <c r="Z207" s="117" t="e">
        <f>Komponento_parinkimas</f>
        <v>#N/A</v>
      </c>
      <c r="AA207" s="117" t="e">
        <f>Komponento_parinkimas</f>
        <v>#N/A</v>
      </c>
      <c r="AB207" s="117" t="e">
        <f>Komponento_parinkimas</f>
        <v>#N/A</v>
      </c>
      <c r="AC207" s="117" t="e">
        <f>Komponento_parinkimas</f>
        <v>#N/A</v>
      </c>
      <c r="AD207" s="117" t="e">
        <f>Komponento_parinkimas</f>
        <v>#N/A</v>
      </c>
      <c r="AE207" s="117" t="e">
        <f>Komponento_parinkimas</f>
        <v>#N/A</v>
      </c>
      <c r="AF207" s="117" t="e">
        <f>Komponento_parinkimas</f>
        <v>#N/A</v>
      </c>
      <c r="AG207" s="117" t="e">
        <f>Komponento_parinkimas</f>
        <v>#N/A</v>
      </c>
      <c r="AH207" s="117" t="e">
        <f>Komponento_parinkimas</f>
        <v>#N/A</v>
      </c>
      <c r="AI207" s="117" t="e">
        <f>Komponento_parinkimas</f>
        <v>#N/A</v>
      </c>
      <c r="AJ207" s="117" t="e">
        <f>Komponento_parinkimas</f>
        <v>#N/A</v>
      </c>
      <c r="AK207" s="117" t="e">
        <f>Komponento_parinkimas</f>
        <v>#N/A</v>
      </c>
      <c r="AL207" s="117" t="e">
        <f>Komponento_parinkimas</f>
        <v>#N/A</v>
      </c>
      <c r="AM207" s="117" t="e">
        <f>Komponento_parinkimas</f>
        <v>#N/A</v>
      </c>
      <c r="AN207" s="117" t="e">
        <f>Komponento_parinkimas</f>
        <v>#N/A</v>
      </c>
      <c r="AO207" s="117" t="e">
        <f>Komponento_parinkimas</f>
        <v>#N/A</v>
      </c>
      <c r="AP207" s="117" t="e">
        <f>Komponento_parinkimas</f>
        <v>#N/A</v>
      </c>
      <c r="AQ207" s="117" t="e">
        <f>Komponento_parinkimas</f>
        <v>#N/A</v>
      </c>
      <c r="AR207" s="1"/>
      <c r="AS207" s="1"/>
    </row>
    <row r="208" spans="1:45">
      <c r="A208" s="114" t="s">
        <v>505</v>
      </c>
      <c r="B208" s="115" t="s">
        <v>353</v>
      </c>
      <c r="C208" s="173"/>
      <c r="D208" s="173" t="s">
        <v>70</v>
      </c>
      <c r="E208" s="185" t="s">
        <v>70</v>
      </c>
      <c r="F208" s="185">
        <v>0</v>
      </c>
      <c r="G208" s="185" t="s">
        <v>70</v>
      </c>
      <c r="H208" s="185">
        <v>0</v>
      </c>
      <c r="I208" s="185" t="s">
        <v>70</v>
      </c>
      <c r="J208" s="185">
        <v>0</v>
      </c>
      <c r="K208" s="185">
        <f>PRODUCT(IF(E208&lt;&gt;"'-",F208,1),IF(G208&lt;&gt;"-",H208,1),IF(I208&lt;&gt;"-",J208,1))</f>
        <v>0</v>
      </c>
      <c r="L208" s="19"/>
      <c r="M208" s="117" t="e">
        <f>Komponento_parinkimas</f>
        <v>#N/A</v>
      </c>
      <c r="N208" s="117" t="e">
        <f>Komponento_parinkimas</f>
        <v>#N/A</v>
      </c>
      <c r="O208" s="117" t="e">
        <f>Komponento_parinkimas</f>
        <v>#N/A</v>
      </c>
      <c r="P208" s="117" t="e">
        <f>Komponento_parinkimas</f>
        <v>#N/A</v>
      </c>
      <c r="Q208" s="117" t="e">
        <f>Komponento_parinkimas</f>
        <v>#N/A</v>
      </c>
      <c r="R208" s="117" t="e">
        <f>Komponento_parinkimas</f>
        <v>#N/A</v>
      </c>
      <c r="S208" s="117" t="e">
        <f>Komponento_parinkimas</f>
        <v>#N/A</v>
      </c>
      <c r="T208" s="117" t="e">
        <f>Komponento_parinkimas</f>
        <v>#N/A</v>
      </c>
      <c r="U208" s="117" t="e">
        <f>Komponento_parinkimas</f>
        <v>#N/A</v>
      </c>
      <c r="V208" s="117" t="e">
        <f>Komponento_parinkimas</f>
        <v>#N/A</v>
      </c>
      <c r="W208" s="117" t="e">
        <f>Komponento_parinkimas</f>
        <v>#N/A</v>
      </c>
      <c r="X208" s="117" t="e">
        <f>Komponento_parinkimas</f>
        <v>#N/A</v>
      </c>
      <c r="Y208" s="117" t="e">
        <f>Komponento_parinkimas</f>
        <v>#N/A</v>
      </c>
      <c r="Z208" s="117" t="e">
        <f>Komponento_parinkimas</f>
        <v>#N/A</v>
      </c>
      <c r="AA208" s="117" t="e">
        <f>Komponento_parinkimas</f>
        <v>#N/A</v>
      </c>
      <c r="AB208" s="117" t="e">
        <f>Komponento_parinkimas</f>
        <v>#N/A</v>
      </c>
      <c r="AC208" s="117" t="e">
        <f>Komponento_parinkimas</f>
        <v>#N/A</v>
      </c>
      <c r="AD208" s="117" t="e">
        <f>Komponento_parinkimas</f>
        <v>#N/A</v>
      </c>
      <c r="AE208" s="117" t="e">
        <f>Komponento_parinkimas</f>
        <v>#N/A</v>
      </c>
      <c r="AF208" s="117" t="e">
        <f>Komponento_parinkimas</f>
        <v>#N/A</v>
      </c>
      <c r="AG208" s="117" t="e">
        <f>Komponento_parinkimas</f>
        <v>#N/A</v>
      </c>
      <c r="AH208" s="117" t="e">
        <f>Komponento_parinkimas</f>
        <v>#N/A</v>
      </c>
      <c r="AI208" s="117" t="e">
        <f>Komponento_parinkimas</f>
        <v>#N/A</v>
      </c>
      <c r="AJ208" s="117" t="e">
        <f>Komponento_parinkimas</f>
        <v>#N/A</v>
      </c>
      <c r="AK208" s="117" t="e">
        <f>Komponento_parinkimas</f>
        <v>#N/A</v>
      </c>
      <c r="AL208" s="117" t="e">
        <f>Komponento_parinkimas</f>
        <v>#N/A</v>
      </c>
      <c r="AM208" s="117" t="e">
        <f>Komponento_parinkimas</f>
        <v>#N/A</v>
      </c>
      <c r="AN208" s="117" t="e">
        <f>Komponento_parinkimas</f>
        <v>#N/A</v>
      </c>
      <c r="AO208" s="117" t="e">
        <f>Komponento_parinkimas</f>
        <v>#N/A</v>
      </c>
      <c r="AP208" s="117" t="e">
        <f>Komponento_parinkimas</f>
        <v>#N/A</v>
      </c>
      <c r="AQ208" s="117" t="e">
        <f>Komponento_parinkimas</f>
        <v>#N/A</v>
      </c>
      <c r="AR208" s="1"/>
      <c r="AS208" s="1"/>
    </row>
    <row r="209" spans="1:45">
      <c r="A209" s="114" t="s">
        <v>506</v>
      </c>
      <c r="B209" s="120" t="s">
        <v>50</v>
      </c>
      <c r="C209" s="121"/>
      <c r="D209" s="121"/>
      <c r="E209" s="197"/>
      <c r="F209" s="197"/>
      <c r="G209" s="197"/>
      <c r="H209" s="197"/>
      <c r="I209" s="197"/>
      <c r="J209" s="197"/>
      <c r="K209" s="195"/>
      <c r="L209" s="119"/>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
      <c r="AS209" s="1"/>
    </row>
    <row r="210" spans="1:45">
      <c r="A210" s="114" t="s">
        <v>506</v>
      </c>
      <c r="B210" s="115" t="s">
        <v>51</v>
      </c>
      <c r="C210" s="173"/>
      <c r="D210" s="173" t="s">
        <v>70</v>
      </c>
      <c r="E210" s="185" t="s">
        <v>70</v>
      </c>
      <c r="F210" s="185">
        <v>0</v>
      </c>
      <c r="G210" s="185" t="s">
        <v>70</v>
      </c>
      <c r="H210" s="185">
        <v>0</v>
      </c>
      <c r="I210" s="185" t="s">
        <v>70</v>
      </c>
      <c r="J210" s="185">
        <v>0</v>
      </c>
      <c r="K210" s="185">
        <f t="shared" ref="K210:K216" si="18">PRODUCT(IF(E210&lt;&gt;"'-",F210,1),IF(G210&lt;&gt;"-",H210,1),IF(I210&lt;&gt;"-",J210,1))</f>
        <v>0</v>
      </c>
      <c r="L210" s="19"/>
      <c r="M210" s="117" t="e">
        <f>Komponento_parinkimas</f>
        <v>#N/A</v>
      </c>
      <c r="N210" s="117" t="e">
        <f>Komponento_parinkimas</f>
        <v>#N/A</v>
      </c>
      <c r="O210" s="117" t="e">
        <f>Komponento_parinkimas</f>
        <v>#N/A</v>
      </c>
      <c r="P210" s="117" t="e">
        <f>Komponento_parinkimas</f>
        <v>#N/A</v>
      </c>
      <c r="Q210" s="117" t="e">
        <f>Komponento_parinkimas</f>
        <v>#N/A</v>
      </c>
      <c r="R210" s="117" t="e">
        <f>Komponento_parinkimas</f>
        <v>#N/A</v>
      </c>
      <c r="S210" s="117" t="e">
        <f>Komponento_parinkimas</f>
        <v>#N/A</v>
      </c>
      <c r="T210" s="117" t="e">
        <f>Komponento_parinkimas</f>
        <v>#N/A</v>
      </c>
      <c r="U210" s="117" t="e">
        <f>Komponento_parinkimas</f>
        <v>#N/A</v>
      </c>
      <c r="V210" s="117" t="e">
        <f>Komponento_parinkimas</f>
        <v>#N/A</v>
      </c>
      <c r="W210" s="117" t="e">
        <f>Komponento_parinkimas</f>
        <v>#N/A</v>
      </c>
      <c r="X210" s="117" t="e">
        <f>Komponento_parinkimas</f>
        <v>#N/A</v>
      </c>
      <c r="Y210" s="117" t="e">
        <f>Komponento_parinkimas</f>
        <v>#N/A</v>
      </c>
      <c r="Z210" s="117" t="e">
        <f>Komponento_parinkimas</f>
        <v>#N/A</v>
      </c>
      <c r="AA210" s="117" t="e">
        <f>Komponento_parinkimas</f>
        <v>#N/A</v>
      </c>
      <c r="AB210" s="117" t="e">
        <f>Komponento_parinkimas</f>
        <v>#N/A</v>
      </c>
      <c r="AC210" s="117" t="e">
        <f>Komponento_parinkimas</f>
        <v>#N/A</v>
      </c>
      <c r="AD210" s="117" t="e">
        <f>Komponento_parinkimas</f>
        <v>#N/A</v>
      </c>
      <c r="AE210" s="117" t="e">
        <f>Komponento_parinkimas</f>
        <v>#N/A</v>
      </c>
      <c r="AF210" s="117" t="e">
        <f>Komponento_parinkimas</f>
        <v>#N/A</v>
      </c>
      <c r="AG210" s="117" t="e">
        <f>Komponento_parinkimas</f>
        <v>#N/A</v>
      </c>
      <c r="AH210" s="117" t="e">
        <f>Komponento_parinkimas</f>
        <v>#N/A</v>
      </c>
      <c r="AI210" s="117" t="e">
        <f>Komponento_parinkimas</f>
        <v>#N/A</v>
      </c>
      <c r="AJ210" s="117" t="e">
        <f>Komponento_parinkimas</f>
        <v>#N/A</v>
      </c>
      <c r="AK210" s="117" t="e">
        <f>Komponento_parinkimas</f>
        <v>#N/A</v>
      </c>
      <c r="AL210" s="117" t="e">
        <f>Komponento_parinkimas</f>
        <v>#N/A</v>
      </c>
      <c r="AM210" s="117" t="e">
        <f>Komponento_parinkimas</f>
        <v>#N/A</v>
      </c>
      <c r="AN210" s="117" t="e">
        <f>Komponento_parinkimas</f>
        <v>#N/A</v>
      </c>
      <c r="AO210" s="117" t="e">
        <f>Komponento_parinkimas</f>
        <v>#N/A</v>
      </c>
      <c r="AP210" s="117" t="e">
        <f>Komponento_parinkimas</f>
        <v>#N/A</v>
      </c>
      <c r="AQ210" s="117" t="e">
        <f>Komponento_parinkimas</f>
        <v>#N/A</v>
      </c>
      <c r="AR210" s="1"/>
      <c r="AS210" s="1"/>
    </row>
    <row r="211" spans="1:45">
      <c r="A211" s="114" t="s">
        <v>506</v>
      </c>
      <c r="B211" s="115" t="s">
        <v>52</v>
      </c>
      <c r="C211" s="173"/>
      <c r="D211" s="173" t="s">
        <v>70</v>
      </c>
      <c r="E211" s="185" t="s">
        <v>70</v>
      </c>
      <c r="F211" s="185">
        <v>0</v>
      </c>
      <c r="G211" s="185" t="s">
        <v>70</v>
      </c>
      <c r="H211" s="185">
        <v>0</v>
      </c>
      <c r="I211" s="185" t="s">
        <v>70</v>
      </c>
      <c r="J211" s="185">
        <v>0</v>
      </c>
      <c r="K211" s="185">
        <f t="shared" si="18"/>
        <v>0</v>
      </c>
      <c r="L211" s="19"/>
      <c r="M211" s="117" t="e">
        <f>Komponento_parinkimas</f>
        <v>#N/A</v>
      </c>
      <c r="N211" s="117" t="e">
        <f>Komponento_parinkimas</f>
        <v>#N/A</v>
      </c>
      <c r="O211" s="117" t="e">
        <f>Komponento_parinkimas</f>
        <v>#N/A</v>
      </c>
      <c r="P211" s="117" t="e">
        <f>Komponento_parinkimas</f>
        <v>#N/A</v>
      </c>
      <c r="Q211" s="117" t="e">
        <f>Komponento_parinkimas</f>
        <v>#N/A</v>
      </c>
      <c r="R211" s="117" t="e">
        <f>Komponento_parinkimas</f>
        <v>#N/A</v>
      </c>
      <c r="S211" s="117" t="e">
        <f>Komponento_parinkimas</f>
        <v>#N/A</v>
      </c>
      <c r="T211" s="117" t="e">
        <f>Komponento_parinkimas</f>
        <v>#N/A</v>
      </c>
      <c r="U211" s="117" t="e">
        <f>Komponento_parinkimas</f>
        <v>#N/A</v>
      </c>
      <c r="V211" s="117" t="e">
        <f>Komponento_parinkimas</f>
        <v>#N/A</v>
      </c>
      <c r="W211" s="117" t="e">
        <f>Komponento_parinkimas</f>
        <v>#N/A</v>
      </c>
      <c r="X211" s="117" t="e">
        <f>Komponento_parinkimas</f>
        <v>#N/A</v>
      </c>
      <c r="Y211" s="117" t="e">
        <f>Komponento_parinkimas</f>
        <v>#N/A</v>
      </c>
      <c r="Z211" s="117" t="e">
        <f>Komponento_parinkimas</f>
        <v>#N/A</v>
      </c>
      <c r="AA211" s="117" t="e">
        <f>Komponento_parinkimas</f>
        <v>#N/A</v>
      </c>
      <c r="AB211" s="117" t="e">
        <f>Komponento_parinkimas</f>
        <v>#N/A</v>
      </c>
      <c r="AC211" s="117" t="e">
        <f>Komponento_parinkimas</f>
        <v>#N/A</v>
      </c>
      <c r="AD211" s="117" t="e">
        <f>Komponento_parinkimas</f>
        <v>#N/A</v>
      </c>
      <c r="AE211" s="117" t="e">
        <f>Komponento_parinkimas</f>
        <v>#N/A</v>
      </c>
      <c r="AF211" s="117" t="e">
        <f>Komponento_parinkimas</f>
        <v>#N/A</v>
      </c>
      <c r="AG211" s="117" t="e">
        <f>Komponento_parinkimas</f>
        <v>#N/A</v>
      </c>
      <c r="AH211" s="117" t="e">
        <f>Komponento_parinkimas</f>
        <v>#N/A</v>
      </c>
      <c r="AI211" s="117" t="e">
        <f>Komponento_parinkimas</f>
        <v>#N/A</v>
      </c>
      <c r="AJ211" s="117" t="e">
        <f>Komponento_parinkimas</f>
        <v>#N/A</v>
      </c>
      <c r="AK211" s="117" t="e">
        <f>Komponento_parinkimas</f>
        <v>#N/A</v>
      </c>
      <c r="AL211" s="117" t="e">
        <f>Komponento_parinkimas</f>
        <v>#N/A</v>
      </c>
      <c r="AM211" s="117" t="e">
        <f>Komponento_parinkimas</f>
        <v>#N/A</v>
      </c>
      <c r="AN211" s="117" t="e">
        <f>Komponento_parinkimas</f>
        <v>#N/A</v>
      </c>
      <c r="AO211" s="117" t="e">
        <f>Komponento_parinkimas</f>
        <v>#N/A</v>
      </c>
      <c r="AP211" s="117" t="e">
        <f>Komponento_parinkimas</f>
        <v>#N/A</v>
      </c>
      <c r="AQ211" s="117" t="e">
        <f>Komponento_parinkimas</f>
        <v>#N/A</v>
      </c>
      <c r="AR211" s="1"/>
      <c r="AS211" s="1"/>
    </row>
    <row r="212" spans="1:45">
      <c r="A212" s="114" t="s">
        <v>506</v>
      </c>
      <c r="B212" s="115" t="s">
        <v>346</v>
      </c>
      <c r="C212" s="173"/>
      <c r="D212" s="173" t="s">
        <v>70</v>
      </c>
      <c r="E212" s="185" t="s">
        <v>70</v>
      </c>
      <c r="F212" s="185">
        <v>0</v>
      </c>
      <c r="G212" s="185" t="s">
        <v>70</v>
      </c>
      <c r="H212" s="185">
        <v>0</v>
      </c>
      <c r="I212" s="185" t="s">
        <v>70</v>
      </c>
      <c r="J212" s="185">
        <v>0</v>
      </c>
      <c r="K212" s="185">
        <f t="shared" si="18"/>
        <v>0</v>
      </c>
      <c r="L212" s="19"/>
      <c r="M212" s="117" t="e">
        <f>Komponento_parinkimas</f>
        <v>#N/A</v>
      </c>
      <c r="N212" s="117" t="e">
        <f>Komponento_parinkimas</f>
        <v>#N/A</v>
      </c>
      <c r="O212" s="117" t="e">
        <f>Komponento_parinkimas</f>
        <v>#N/A</v>
      </c>
      <c r="P212" s="117" t="e">
        <f>Komponento_parinkimas</f>
        <v>#N/A</v>
      </c>
      <c r="Q212" s="117" t="e">
        <f>Komponento_parinkimas</f>
        <v>#N/A</v>
      </c>
      <c r="R212" s="117" t="e">
        <f>Komponento_parinkimas</f>
        <v>#N/A</v>
      </c>
      <c r="S212" s="117" t="e">
        <f>Komponento_parinkimas</f>
        <v>#N/A</v>
      </c>
      <c r="T212" s="117" t="e">
        <f>Komponento_parinkimas</f>
        <v>#N/A</v>
      </c>
      <c r="U212" s="117" t="e">
        <f>Komponento_parinkimas</f>
        <v>#N/A</v>
      </c>
      <c r="V212" s="117" t="e">
        <f>Komponento_parinkimas</f>
        <v>#N/A</v>
      </c>
      <c r="W212" s="117" t="e">
        <f>Komponento_parinkimas</f>
        <v>#N/A</v>
      </c>
      <c r="X212" s="117" t="e">
        <f>Komponento_parinkimas</f>
        <v>#N/A</v>
      </c>
      <c r="Y212" s="117" t="e">
        <f>Komponento_parinkimas</f>
        <v>#N/A</v>
      </c>
      <c r="Z212" s="117" t="e">
        <f>Komponento_parinkimas</f>
        <v>#N/A</v>
      </c>
      <c r="AA212" s="117" t="e">
        <f>Komponento_parinkimas</f>
        <v>#N/A</v>
      </c>
      <c r="AB212" s="117" t="e">
        <f>Komponento_parinkimas</f>
        <v>#N/A</v>
      </c>
      <c r="AC212" s="117" t="e">
        <f>Komponento_parinkimas</f>
        <v>#N/A</v>
      </c>
      <c r="AD212" s="117" t="e">
        <f>Komponento_parinkimas</f>
        <v>#N/A</v>
      </c>
      <c r="AE212" s="117" t="e">
        <f>Komponento_parinkimas</f>
        <v>#N/A</v>
      </c>
      <c r="AF212" s="117" t="e">
        <f>Komponento_parinkimas</f>
        <v>#N/A</v>
      </c>
      <c r="AG212" s="117" t="e">
        <f>Komponento_parinkimas</f>
        <v>#N/A</v>
      </c>
      <c r="AH212" s="117" t="e">
        <f>Komponento_parinkimas</f>
        <v>#N/A</v>
      </c>
      <c r="AI212" s="117" t="e">
        <f>Komponento_parinkimas</f>
        <v>#N/A</v>
      </c>
      <c r="AJ212" s="117" t="e">
        <f>Komponento_parinkimas</f>
        <v>#N/A</v>
      </c>
      <c r="AK212" s="117" t="e">
        <f>Komponento_parinkimas</f>
        <v>#N/A</v>
      </c>
      <c r="AL212" s="117" t="e">
        <f>Komponento_parinkimas</f>
        <v>#N/A</v>
      </c>
      <c r="AM212" s="117" t="e">
        <f>Komponento_parinkimas</f>
        <v>#N/A</v>
      </c>
      <c r="AN212" s="117" t="e">
        <f>Komponento_parinkimas</f>
        <v>#N/A</v>
      </c>
      <c r="AO212" s="117" t="e">
        <f>Komponento_parinkimas</f>
        <v>#N/A</v>
      </c>
      <c r="AP212" s="117" t="e">
        <f>Komponento_parinkimas</f>
        <v>#N/A</v>
      </c>
      <c r="AQ212" s="117" t="e">
        <f>Komponento_parinkimas</f>
        <v>#N/A</v>
      </c>
      <c r="AR212" s="1"/>
      <c r="AS212" s="1"/>
    </row>
    <row r="213" spans="1:45">
      <c r="A213" s="114" t="s">
        <v>506</v>
      </c>
      <c r="B213" s="115" t="s">
        <v>347</v>
      </c>
      <c r="C213" s="173"/>
      <c r="D213" s="173" t="s">
        <v>70</v>
      </c>
      <c r="E213" s="185" t="s">
        <v>70</v>
      </c>
      <c r="F213" s="185">
        <v>0</v>
      </c>
      <c r="G213" s="185" t="s">
        <v>70</v>
      </c>
      <c r="H213" s="185">
        <v>0</v>
      </c>
      <c r="I213" s="185" t="s">
        <v>70</v>
      </c>
      <c r="J213" s="185">
        <v>0</v>
      </c>
      <c r="K213" s="185">
        <f t="shared" si="18"/>
        <v>0</v>
      </c>
      <c r="L213" s="19"/>
      <c r="M213" s="117" t="e">
        <f>Komponento_parinkimas</f>
        <v>#N/A</v>
      </c>
      <c r="N213" s="117" t="e">
        <f>Komponento_parinkimas</f>
        <v>#N/A</v>
      </c>
      <c r="O213" s="117" t="e">
        <f>Komponento_parinkimas</f>
        <v>#N/A</v>
      </c>
      <c r="P213" s="117" t="e">
        <f>Komponento_parinkimas</f>
        <v>#N/A</v>
      </c>
      <c r="Q213" s="117" t="e">
        <f>Komponento_parinkimas</f>
        <v>#N/A</v>
      </c>
      <c r="R213" s="117" t="e">
        <f>Komponento_parinkimas</f>
        <v>#N/A</v>
      </c>
      <c r="S213" s="117" t="e">
        <f>Komponento_parinkimas</f>
        <v>#N/A</v>
      </c>
      <c r="T213" s="117" t="e">
        <f>Komponento_parinkimas</f>
        <v>#N/A</v>
      </c>
      <c r="U213" s="117" t="e">
        <f>Komponento_parinkimas</f>
        <v>#N/A</v>
      </c>
      <c r="V213" s="117" t="e">
        <f>Komponento_parinkimas</f>
        <v>#N/A</v>
      </c>
      <c r="W213" s="117" t="e">
        <f>Komponento_parinkimas</f>
        <v>#N/A</v>
      </c>
      <c r="X213" s="117" t="e">
        <f>Komponento_parinkimas</f>
        <v>#N/A</v>
      </c>
      <c r="Y213" s="117" t="e">
        <f>Komponento_parinkimas</f>
        <v>#N/A</v>
      </c>
      <c r="Z213" s="117" t="e">
        <f>Komponento_parinkimas</f>
        <v>#N/A</v>
      </c>
      <c r="AA213" s="117" t="e">
        <f>Komponento_parinkimas</f>
        <v>#N/A</v>
      </c>
      <c r="AB213" s="117" t="e">
        <f>Komponento_parinkimas</f>
        <v>#N/A</v>
      </c>
      <c r="AC213" s="117" t="e">
        <f>Komponento_parinkimas</f>
        <v>#N/A</v>
      </c>
      <c r="AD213" s="117" t="e">
        <f>Komponento_parinkimas</f>
        <v>#N/A</v>
      </c>
      <c r="AE213" s="117" t="e">
        <f>Komponento_parinkimas</f>
        <v>#N/A</v>
      </c>
      <c r="AF213" s="117" t="e">
        <f>Komponento_parinkimas</f>
        <v>#N/A</v>
      </c>
      <c r="AG213" s="117" t="e">
        <f>Komponento_parinkimas</f>
        <v>#N/A</v>
      </c>
      <c r="AH213" s="117" t="e">
        <f>Komponento_parinkimas</f>
        <v>#N/A</v>
      </c>
      <c r="AI213" s="117" t="e">
        <f>Komponento_parinkimas</f>
        <v>#N/A</v>
      </c>
      <c r="AJ213" s="117" t="e">
        <f>Komponento_parinkimas</f>
        <v>#N/A</v>
      </c>
      <c r="AK213" s="117" t="e">
        <f>Komponento_parinkimas</f>
        <v>#N/A</v>
      </c>
      <c r="AL213" s="117" t="e">
        <f>Komponento_parinkimas</f>
        <v>#N/A</v>
      </c>
      <c r="AM213" s="117" t="e">
        <f>Komponento_parinkimas</f>
        <v>#N/A</v>
      </c>
      <c r="AN213" s="117" t="e">
        <f>Komponento_parinkimas</f>
        <v>#N/A</v>
      </c>
      <c r="AO213" s="117" t="e">
        <f>Komponento_parinkimas</f>
        <v>#N/A</v>
      </c>
      <c r="AP213" s="117" t="e">
        <f>Komponento_parinkimas</f>
        <v>#N/A</v>
      </c>
      <c r="AQ213" s="117" t="e">
        <f>Komponento_parinkimas</f>
        <v>#N/A</v>
      </c>
      <c r="AR213" s="1"/>
      <c r="AS213" s="1"/>
    </row>
    <row r="214" spans="1:45">
      <c r="A214" s="114" t="s">
        <v>506</v>
      </c>
      <c r="B214" s="115" t="s">
        <v>348</v>
      </c>
      <c r="C214" s="173"/>
      <c r="D214" s="173" t="s">
        <v>70</v>
      </c>
      <c r="E214" s="185" t="s">
        <v>70</v>
      </c>
      <c r="F214" s="185">
        <v>0</v>
      </c>
      <c r="G214" s="185" t="s">
        <v>70</v>
      </c>
      <c r="H214" s="185">
        <v>0</v>
      </c>
      <c r="I214" s="185" t="s">
        <v>70</v>
      </c>
      <c r="J214" s="185">
        <v>0</v>
      </c>
      <c r="K214" s="185">
        <f t="shared" si="18"/>
        <v>0</v>
      </c>
      <c r="L214" s="19"/>
      <c r="M214" s="117" t="e">
        <f>Komponento_parinkimas</f>
        <v>#N/A</v>
      </c>
      <c r="N214" s="117" t="e">
        <f>Komponento_parinkimas</f>
        <v>#N/A</v>
      </c>
      <c r="O214" s="117" t="e">
        <f>Komponento_parinkimas</f>
        <v>#N/A</v>
      </c>
      <c r="P214" s="117" t="e">
        <f>Komponento_parinkimas</f>
        <v>#N/A</v>
      </c>
      <c r="Q214" s="117" t="e">
        <f>Komponento_parinkimas</f>
        <v>#N/A</v>
      </c>
      <c r="R214" s="117" t="e">
        <f>Komponento_parinkimas</f>
        <v>#N/A</v>
      </c>
      <c r="S214" s="117" t="e">
        <f>Komponento_parinkimas</f>
        <v>#N/A</v>
      </c>
      <c r="T214" s="117" t="e">
        <f>Komponento_parinkimas</f>
        <v>#N/A</v>
      </c>
      <c r="U214" s="117" t="e">
        <f>Komponento_parinkimas</f>
        <v>#N/A</v>
      </c>
      <c r="V214" s="117" t="e">
        <f>Komponento_parinkimas</f>
        <v>#N/A</v>
      </c>
      <c r="W214" s="117" t="e">
        <f>Komponento_parinkimas</f>
        <v>#N/A</v>
      </c>
      <c r="X214" s="117" t="e">
        <f>Komponento_parinkimas</f>
        <v>#N/A</v>
      </c>
      <c r="Y214" s="117" t="e">
        <f>Komponento_parinkimas</f>
        <v>#N/A</v>
      </c>
      <c r="Z214" s="117" t="e">
        <f>Komponento_parinkimas</f>
        <v>#N/A</v>
      </c>
      <c r="AA214" s="117" t="e">
        <f>Komponento_parinkimas</f>
        <v>#N/A</v>
      </c>
      <c r="AB214" s="117" t="e">
        <f>Komponento_parinkimas</f>
        <v>#N/A</v>
      </c>
      <c r="AC214" s="117" t="e">
        <f>Komponento_parinkimas</f>
        <v>#N/A</v>
      </c>
      <c r="AD214" s="117" t="e">
        <f>Komponento_parinkimas</f>
        <v>#N/A</v>
      </c>
      <c r="AE214" s="117" t="e">
        <f>Komponento_parinkimas</f>
        <v>#N/A</v>
      </c>
      <c r="AF214" s="117" t="e">
        <f>Komponento_parinkimas</f>
        <v>#N/A</v>
      </c>
      <c r="AG214" s="117" t="e">
        <f>Komponento_parinkimas</f>
        <v>#N/A</v>
      </c>
      <c r="AH214" s="117" t="e">
        <f>Komponento_parinkimas</f>
        <v>#N/A</v>
      </c>
      <c r="AI214" s="117" t="e">
        <f>Komponento_parinkimas</f>
        <v>#N/A</v>
      </c>
      <c r="AJ214" s="117" t="e">
        <f>Komponento_parinkimas</f>
        <v>#N/A</v>
      </c>
      <c r="AK214" s="117" t="e">
        <f>Komponento_parinkimas</f>
        <v>#N/A</v>
      </c>
      <c r="AL214" s="117" t="e">
        <f>Komponento_parinkimas</f>
        <v>#N/A</v>
      </c>
      <c r="AM214" s="117" t="e">
        <f>Komponento_parinkimas</f>
        <v>#N/A</v>
      </c>
      <c r="AN214" s="117" t="e">
        <f>Komponento_parinkimas</f>
        <v>#N/A</v>
      </c>
      <c r="AO214" s="117" t="e">
        <f>Komponento_parinkimas</f>
        <v>#N/A</v>
      </c>
      <c r="AP214" s="117" t="e">
        <f>Komponento_parinkimas</f>
        <v>#N/A</v>
      </c>
      <c r="AQ214" s="117" t="e">
        <f>Komponento_parinkimas</f>
        <v>#N/A</v>
      </c>
      <c r="AR214" s="1"/>
      <c r="AS214" s="1"/>
    </row>
    <row r="215" spans="1:45">
      <c r="A215" s="114" t="s">
        <v>506</v>
      </c>
      <c r="B215" s="115" t="s">
        <v>349</v>
      </c>
      <c r="C215" s="173"/>
      <c r="D215" s="173" t="s">
        <v>70</v>
      </c>
      <c r="E215" s="185" t="s">
        <v>70</v>
      </c>
      <c r="F215" s="185">
        <v>0</v>
      </c>
      <c r="G215" s="185" t="s">
        <v>70</v>
      </c>
      <c r="H215" s="185">
        <v>0</v>
      </c>
      <c r="I215" s="185" t="s">
        <v>70</v>
      </c>
      <c r="J215" s="185">
        <v>0</v>
      </c>
      <c r="K215" s="185">
        <f t="shared" si="18"/>
        <v>0</v>
      </c>
      <c r="L215" s="19"/>
      <c r="M215" s="117" t="e">
        <f>Komponento_parinkimas</f>
        <v>#N/A</v>
      </c>
      <c r="N215" s="117" t="e">
        <f>Komponento_parinkimas</f>
        <v>#N/A</v>
      </c>
      <c r="O215" s="117" t="e">
        <f>Komponento_parinkimas</f>
        <v>#N/A</v>
      </c>
      <c r="P215" s="117" t="e">
        <f>Komponento_parinkimas</f>
        <v>#N/A</v>
      </c>
      <c r="Q215" s="117" t="e">
        <f>Komponento_parinkimas</f>
        <v>#N/A</v>
      </c>
      <c r="R215" s="117" t="e">
        <f>Komponento_parinkimas</f>
        <v>#N/A</v>
      </c>
      <c r="S215" s="117" t="e">
        <f>Komponento_parinkimas</f>
        <v>#N/A</v>
      </c>
      <c r="T215" s="117" t="e">
        <f>Komponento_parinkimas</f>
        <v>#N/A</v>
      </c>
      <c r="U215" s="117" t="e">
        <f>Komponento_parinkimas</f>
        <v>#N/A</v>
      </c>
      <c r="V215" s="117" t="e">
        <f>Komponento_parinkimas</f>
        <v>#N/A</v>
      </c>
      <c r="W215" s="117" t="e">
        <f>Komponento_parinkimas</f>
        <v>#N/A</v>
      </c>
      <c r="X215" s="117" t="e">
        <f>Komponento_parinkimas</f>
        <v>#N/A</v>
      </c>
      <c r="Y215" s="117" t="e">
        <f>Komponento_parinkimas</f>
        <v>#N/A</v>
      </c>
      <c r="Z215" s="117" t="e">
        <f>Komponento_parinkimas</f>
        <v>#N/A</v>
      </c>
      <c r="AA215" s="117" t="e">
        <f>Komponento_parinkimas</f>
        <v>#N/A</v>
      </c>
      <c r="AB215" s="117" t="e">
        <f>Komponento_parinkimas</f>
        <v>#N/A</v>
      </c>
      <c r="AC215" s="117" t="e">
        <f>Komponento_parinkimas</f>
        <v>#N/A</v>
      </c>
      <c r="AD215" s="117" t="e">
        <f>Komponento_parinkimas</f>
        <v>#N/A</v>
      </c>
      <c r="AE215" s="117" t="e">
        <f>Komponento_parinkimas</f>
        <v>#N/A</v>
      </c>
      <c r="AF215" s="117" t="e">
        <f>Komponento_parinkimas</f>
        <v>#N/A</v>
      </c>
      <c r="AG215" s="117" t="e">
        <f>Komponento_parinkimas</f>
        <v>#N/A</v>
      </c>
      <c r="AH215" s="117" t="e">
        <f>Komponento_parinkimas</f>
        <v>#N/A</v>
      </c>
      <c r="AI215" s="117" t="e">
        <f>Komponento_parinkimas</f>
        <v>#N/A</v>
      </c>
      <c r="AJ215" s="117" t="e">
        <f>Komponento_parinkimas</f>
        <v>#N/A</v>
      </c>
      <c r="AK215" s="117" t="e">
        <f>Komponento_parinkimas</f>
        <v>#N/A</v>
      </c>
      <c r="AL215" s="117" t="e">
        <f>Komponento_parinkimas</f>
        <v>#N/A</v>
      </c>
      <c r="AM215" s="117" t="e">
        <f>Komponento_parinkimas</f>
        <v>#N/A</v>
      </c>
      <c r="AN215" s="117" t="e">
        <f>Komponento_parinkimas</f>
        <v>#N/A</v>
      </c>
      <c r="AO215" s="117" t="e">
        <f>Komponento_parinkimas</f>
        <v>#N/A</v>
      </c>
      <c r="AP215" s="117" t="e">
        <f>Komponento_parinkimas</f>
        <v>#N/A</v>
      </c>
      <c r="AQ215" s="117" t="e">
        <f>Komponento_parinkimas</f>
        <v>#N/A</v>
      </c>
      <c r="AR215" s="1"/>
      <c r="AS215" s="1"/>
    </row>
    <row r="216" spans="1:45">
      <c r="A216" s="114" t="s">
        <v>506</v>
      </c>
      <c r="B216" s="115" t="s">
        <v>350</v>
      </c>
      <c r="C216" s="173"/>
      <c r="D216" s="173" t="s">
        <v>70</v>
      </c>
      <c r="E216" s="185" t="s">
        <v>70</v>
      </c>
      <c r="F216" s="185">
        <v>0</v>
      </c>
      <c r="G216" s="185" t="s">
        <v>70</v>
      </c>
      <c r="H216" s="185">
        <v>0</v>
      </c>
      <c r="I216" s="185" t="s">
        <v>70</v>
      </c>
      <c r="J216" s="185">
        <v>0</v>
      </c>
      <c r="K216" s="185">
        <f t="shared" si="18"/>
        <v>0</v>
      </c>
      <c r="L216" s="19"/>
      <c r="M216" s="117" t="e">
        <f>Komponento_parinkimas</f>
        <v>#N/A</v>
      </c>
      <c r="N216" s="117" t="e">
        <f>Komponento_parinkimas</f>
        <v>#N/A</v>
      </c>
      <c r="O216" s="117" t="e">
        <f>Komponento_parinkimas</f>
        <v>#N/A</v>
      </c>
      <c r="P216" s="117" t="e">
        <f>Komponento_parinkimas</f>
        <v>#N/A</v>
      </c>
      <c r="Q216" s="117" t="e">
        <f>Komponento_parinkimas</f>
        <v>#N/A</v>
      </c>
      <c r="R216" s="117" t="e">
        <f>Komponento_parinkimas</f>
        <v>#N/A</v>
      </c>
      <c r="S216" s="117" t="e">
        <f>Komponento_parinkimas</f>
        <v>#N/A</v>
      </c>
      <c r="T216" s="117" t="e">
        <f>Komponento_parinkimas</f>
        <v>#N/A</v>
      </c>
      <c r="U216" s="117" t="e">
        <f>Komponento_parinkimas</f>
        <v>#N/A</v>
      </c>
      <c r="V216" s="117" t="e">
        <f>Komponento_parinkimas</f>
        <v>#N/A</v>
      </c>
      <c r="W216" s="117" t="e">
        <f>Komponento_parinkimas</f>
        <v>#N/A</v>
      </c>
      <c r="X216" s="117" t="e">
        <f>Komponento_parinkimas</f>
        <v>#N/A</v>
      </c>
      <c r="Y216" s="117" t="e">
        <f>Komponento_parinkimas</f>
        <v>#N/A</v>
      </c>
      <c r="Z216" s="117" t="e">
        <f>Komponento_parinkimas</f>
        <v>#N/A</v>
      </c>
      <c r="AA216" s="117" t="e">
        <f>Komponento_parinkimas</f>
        <v>#N/A</v>
      </c>
      <c r="AB216" s="117" t="e">
        <f>Komponento_parinkimas</f>
        <v>#N/A</v>
      </c>
      <c r="AC216" s="117" t="e">
        <f>Komponento_parinkimas</f>
        <v>#N/A</v>
      </c>
      <c r="AD216" s="117" t="e">
        <f>Komponento_parinkimas</f>
        <v>#N/A</v>
      </c>
      <c r="AE216" s="117" t="e">
        <f>Komponento_parinkimas</f>
        <v>#N/A</v>
      </c>
      <c r="AF216" s="117" t="e">
        <f>Komponento_parinkimas</f>
        <v>#N/A</v>
      </c>
      <c r="AG216" s="117" t="e">
        <f>Komponento_parinkimas</f>
        <v>#N/A</v>
      </c>
      <c r="AH216" s="117" t="e">
        <f>Komponento_parinkimas</f>
        <v>#N/A</v>
      </c>
      <c r="AI216" s="117" t="e">
        <f>Komponento_parinkimas</f>
        <v>#N/A</v>
      </c>
      <c r="AJ216" s="117" t="e">
        <f>Komponento_parinkimas</f>
        <v>#N/A</v>
      </c>
      <c r="AK216" s="117" t="e">
        <f>Komponento_parinkimas</f>
        <v>#N/A</v>
      </c>
      <c r="AL216" s="117" t="e">
        <f>Komponento_parinkimas</f>
        <v>#N/A</v>
      </c>
      <c r="AM216" s="117" t="e">
        <f>Komponento_parinkimas</f>
        <v>#N/A</v>
      </c>
      <c r="AN216" s="117" t="e">
        <f>Komponento_parinkimas</f>
        <v>#N/A</v>
      </c>
      <c r="AO216" s="117" t="e">
        <f>Komponento_parinkimas</f>
        <v>#N/A</v>
      </c>
      <c r="AP216" s="117" t="e">
        <f>Komponento_parinkimas</f>
        <v>#N/A</v>
      </c>
      <c r="AQ216" s="117" t="e">
        <f>Komponento_parinkimas</f>
        <v>#N/A</v>
      </c>
      <c r="AR216" s="1"/>
      <c r="AS216" s="1"/>
    </row>
    <row r="217" spans="1:45">
      <c r="A217" s="114" t="s">
        <v>506</v>
      </c>
      <c r="B217" s="120" t="s">
        <v>53</v>
      </c>
      <c r="C217" s="121"/>
      <c r="D217" s="121"/>
      <c r="E217" s="197"/>
      <c r="F217" s="197"/>
      <c r="G217" s="197"/>
      <c r="H217" s="197"/>
      <c r="I217" s="197"/>
      <c r="J217" s="197"/>
      <c r="K217" s="195"/>
      <c r="L217" s="119"/>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
      <c r="AS217" s="1"/>
    </row>
    <row r="218" spans="1:45">
      <c r="A218" s="114" t="s">
        <v>506</v>
      </c>
      <c r="B218" s="115" t="s">
        <v>351</v>
      </c>
      <c r="C218" s="173"/>
      <c r="D218" s="173" t="s">
        <v>70</v>
      </c>
      <c r="E218" s="185" t="s">
        <v>70</v>
      </c>
      <c r="F218" s="185">
        <v>0</v>
      </c>
      <c r="G218" s="185" t="s">
        <v>70</v>
      </c>
      <c r="H218" s="185">
        <v>0</v>
      </c>
      <c r="I218" s="185" t="s">
        <v>70</v>
      </c>
      <c r="J218" s="185">
        <v>0</v>
      </c>
      <c r="K218" s="185">
        <f>PRODUCT(IF(E218&lt;&gt;"'-",F218,1),IF(G218&lt;&gt;"-",H218,1),IF(I218&lt;&gt;"-",J218,1))</f>
        <v>0</v>
      </c>
      <c r="L218" s="19"/>
      <c r="M218" s="117" t="e">
        <f>Komponento_parinkimas</f>
        <v>#N/A</v>
      </c>
      <c r="N218" s="117" t="e">
        <f>Komponento_parinkimas</f>
        <v>#N/A</v>
      </c>
      <c r="O218" s="117" t="e">
        <f>Komponento_parinkimas</f>
        <v>#N/A</v>
      </c>
      <c r="P218" s="117" t="e">
        <f>Komponento_parinkimas</f>
        <v>#N/A</v>
      </c>
      <c r="Q218" s="117" t="e">
        <f>Komponento_parinkimas</f>
        <v>#N/A</v>
      </c>
      <c r="R218" s="117" t="e">
        <f>Komponento_parinkimas</f>
        <v>#N/A</v>
      </c>
      <c r="S218" s="117" t="e">
        <f>Komponento_parinkimas</f>
        <v>#N/A</v>
      </c>
      <c r="T218" s="117" t="e">
        <f>Komponento_parinkimas</f>
        <v>#N/A</v>
      </c>
      <c r="U218" s="117" t="e">
        <f>Komponento_parinkimas</f>
        <v>#N/A</v>
      </c>
      <c r="V218" s="117" t="e">
        <f>Komponento_parinkimas</f>
        <v>#N/A</v>
      </c>
      <c r="W218" s="117" t="e">
        <f>Komponento_parinkimas</f>
        <v>#N/A</v>
      </c>
      <c r="X218" s="117" t="e">
        <f>Komponento_parinkimas</f>
        <v>#N/A</v>
      </c>
      <c r="Y218" s="117" t="e">
        <f>Komponento_parinkimas</f>
        <v>#N/A</v>
      </c>
      <c r="Z218" s="117" t="e">
        <f>Komponento_parinkimas</f>
        <v>#N/A</v>
      </c>
      <c r="AA218" s="117" t="e">
        <f>Komponento_parinkimas</f>
        <v>#N/A</v>
      </c>
      <c r="AB218" s="117" t="e">
        <f>Komponento_parinkimas</f>
        <v>#N/A</v>
      </c>
      <c r="AC218" s="117" t="e">
        <f>Komponento_parinkimas</f>
        <v>#N/A</v>
      </c>
      <c r="AD218" s="117" t="e">
        <f>Komponento_parinkimas</f>
        <v>#N/A</v>
      </c>
      <c r="AE218" s="117" t="e">
        <f>Komponento_parinkimas</f>
        <v>#N/A</v>
      </c>
      <c r="AF218" s="117" t="e">
        <f>Komponento_parinkimas</f>
        <v>#N/A</v>
      </c>
      <c r="AG218" s="117" t="e">
        <f>Komponento_parinkimas</f>
        <v>#N/A</v>
      </c>
      <c r="AH218" s="117" t="e">
        <f>Komponento_parinkimas</f>
        <v>#N/A</v>
      </c>
      <c r="AI218" s="117" t="e">
        <f>Komponento_parinkimas</f>
        <v>#N/A</v>
      </c>
      <c r="AJ218" s="117" t="e">
        <f>Komponento_parinkimas</f>
        <v>#N/A</v>
      </c>
      <c r="AK218" s="117" t="e">
        <f>Komponento_parinkimas</f>
        <v>#N/A</v>
      </c>
      <c r="AL218" s="117" t="e">
        <f>Komponento_parinkimas</f>
        <v>#N/A</v>
      </c>
      <c r="AM218" s="117" t="e">
        <f>Komponento_parinkimas</f>
        <v>#N/A</v>
      </c>
      <c r="AN218" s="117" t="e">
        <f>Komponento_parinkimas</f>
        <v>#N/A</v>
      </c>
      <c r="AO218" s="117" t="e">
        <f>Komponento_parinkimas</f>
        <v>#N/A</v>
      </c>
      <c r="AP218" s="117" t="e">
        <f>Komponento_parinkimas</f>
        <v>#N/A</v>
      </c>
      <c r="AQ218" s="117" t="e">
        <f>Komponento_parinkimas</f>
        <v>#N/A</v>
      </c>
      <c r="AR218" s="1"/>
      <c r="AS218" s="1"/>
    </row>
    <row r="219" spans="1:45">
      <c r="A219" s="114" t="s">
        <v>506</v>
      </c>
      <c r="B219" s="115" t="s">
        <v>352</v>
      </c>
      <c r="C219" s="173"/>
      <c r="D219" s="173" t="s">
        <v>70</v>
      </c>
      <c r="E219" s="185" t="s">
        <v>70</v>
      </c>
      <c r="F219" s="185">
        <v>0</v>
      </c>
      <c r="G219" s="185" t="s">
        <v>70</v>
      </c>
      <c r="H219" s="185">
        <v>0</v>
      </c>
      <c r="I219" s="185" t="s">
        <v>70</v>
      </c>
      <c r="J219" s="185">
        <v>0</v>
      </c>
      <c r="K219" s="185">
        <f>PRODUCT(IF(E219&lt;&gt;"'-",F219,1),IF(G219&lt;&gt;"-",H219,1),IF(I219&lt;&gt;"-",J219,1))</f>
        <v>0</v>
      </c>
      <c r="L219" s="19"/>
      <c r="M219" s="117" t="e">
        <f>Komponento_parinkimas</f>
        <v>#N/A</v>
      </c>
      <c r="N219" s="117" t="e">
        <f>Komponento_parinkimas</f>
        <v>#N/A</v>
      </c>
      <c r="O219" s="117" t="e">
        <f>Komponento_parinkimas</f>
        <v>#N/A</v>
      </c>
      <c r="P219" s="117" t="e">
        <f>Komponento_parinkimas</f>
        <v>#N/A</v>
      </c>
      <c r="Q219" s="117" t="e">
        <f>Komponento_parinkimas</f>
        <v>#N/A</v>
      </c>
      <c r="R219" s="117" t="e">
        <f>Komponento_parinkimas</f>
        <v>#N/A</v>
      </c>
      <c r="S219" s="117" t="e">
        <f>Komponento_parinkimas</f>
        <v>#N/A</v>
      </c>
      <c r="T219" s="117" t="e">
        <f>Komponento_parinkimas</f>
        <v>#N/A</v>
      </c>
      <c r="U219" s="117" t="e">
        <f>Komponento_parinkimas</f>
        <v>#N/A</v>
      </c>
      <c r="V219" s="117" t="e">
        <f>Komponento_parinkimas</f>
        <v>#N/A</v>
      </c>
      <c r="W219" s="117" t="e">
        <f>Komponento_parinkimas</f>
        <v>#N/A</v>
      </c>
      <c r="X219" s="117" t="e">
        <f>Komponento_parinkimas</f>
        <v>#N/A</v>
      </c>
      <c r="Y219" s="117" t="e">
        <f>Komponento_parinkimas</f>
        <v>#N/A</v>
      </c>
      <c r="Z219" s="117" t="e">
        <f>Komponento_parinkimas</f>
        <v>#N/A</v>
      </c>
      <c r="AA219" s="117" t="e">
        <f>Komponento_parinkimas</f>
        <v>#N/A</v>
      </c>
      <c r="AB219" s="117" t="e">
        <f>Komponento_parinkimas</f>
        <v>#N/A</v>
      </c>
      <c r="AC219" s="117" t="e">
        <f>Komponento_parinkimas</f>
        <v>#N/A</v>
      </c>
      <c r="AD219" s="117" t="e">
        <f>Komponento_parinkimas</f>
        <v>#N/A</v>
      </c>
      <c r="AE219" s="117" t="e">
        <f>Komponento_parinkimas</f>
        <v>#N/A</v>
      </c>
      <c r="AF219" s="117" t="e">
        <f>Komponento_parinkimas</f>
        <v>#N/A</v>
      </c>
      <c r="AG219" s="117" t="e">
        <f>Komponento_parinkimas</f>
        <v>#N/A</v>
      </c>
      <c r="AH219" s="117" t="e">
        <f>Komponento_parinkimas</f>
        <v>#N/A</v>
      </c>
      <c r="AI219" s="117" t="e">
        <f>Komponento_parinkimas</f>
        <v>#N/A</v>
      </c>
      <c r="AJ219" s="117" t="e">
        <f>Komponento_parinkimas</f>
        <v>#N/A</v>
      </c>
      <c r="AK219" s="117" t="e">
        <f>Komponento_parinkimas</f>
        <v>#N/A</v>
      </c>
      <c r="AL219" s="117" t="e">
        <f>Komponento_parinkimas</f>
        <v>#N/A</v>
      </c>
      <c r="AM219" s="117" t="e">
        <f>Komponento_parinkimas</f>
        <v>#N/A</v>
      </c>
      <c r="AN219" s="117" t="e">
        <f>Komponento_parinkimas</f>
        <v>#N/A</v>
      </c>
      <c r="AO219" s="117" t="e">
        <f>Komponento_parinkimas</f>
        <v>#N/A</v>
      </c>
      <c r="AP219" s="117" t="e">
        <f>Komponento_parinkimas</f>
        <v>#N/A</v>
      </c>
      <c r="AQ219" s="117" t="e">
        <f>Komponento_parinkimas</f>
        <v>#N/A</v>
      </c>
      <c r="AR219" s="1"/>
      <c r="AS219" s="1"/>
    </row>
    <row r="220" spans="1:45">
      <c r="A220" s="114" t="s">
        <v>506</v>
      </c>
      <c r="B220" s="115" t="s">
        <v>353</v>
      </c>
      <c r="C220" s="173"/>
      <c r="D220" s="173" t="s">
        <v>70</v>
      </c>
      <c r="E220" s="185" t="s">
        <v>70</v>
      </c>
      <c r="F220" s="185">
        <v>0</v>
      </c>
      <c r="G220" s="185" t="s">
        <v>70</v>
      </c>
      <c r="H220" s="185">
        <v>0</v>
      </c>
      <c r="I220" s="185" t="s">
        <v>70</v>
      </c>
      <c r="J220" s="185">
        <v>0</v>
      </c>
      <c r="K220" s="185">
        <f>PRODUCT(IF(E220&lt;&gt;"'-",F220,1),IF(G220&lt;&gt;"-",H220,1),IF(I220&lt;&gt;"-",J220,1))</f>
        <v>0</v>
      </c>
      <c r="L220" s="19"/>
      <c r="M220" s="117" t="e">
        <f>Komponento_parinkimas</f>
        <v>#N/A</v>
      </c>
      <c r="N220" s="117" t="e">
        <f>Komponento_parinkimas</f>
        <v>#N/A</v>
      </c>
      <c r="O220" s="117" t="e">
        <f>Komponento_parinkimas</f>
        <v>#N/A</v>
      </c>
      <c r="P220" s="117" t="e">
        <f>Komponento_parinkimas</f>
        <v>#N/A</v>
      </c>
      <c r="Q220" s="117" t="e">
        <f>Komponento_parinkimas</f>
        <v>#N/A</v>
      </c>
      <c r="R220" s="117" t="e">
        <f>Komponento_parinkimas</f>
        <v>#N/A</v>
      </c>
      <c r="S220" s="117" t="e">
        <f>Komponento_parinkimas</f>
        <v>#N/A</v>
      </c>
      <c r="T220" s="117" t="e">
        <f>Komponento_parinkimas</f>
        <v>#N/A</v>
      </c>
      <c r="U220" s="117" t="e">
        <f>Komponento_parinkimas</f>
        <v>#N/A</v>
      </c>
      <c r="V220" s="117" t="e">
        <f>Komponento_parinkimas</f>
        <v>#N/A</v>
      </c>
      <c r="W220" s="117" t="e">
        <f>Komponento_parinkimas</f>
        <v>#N/A</v>
      </c>
      <c r="X220" s="117" t="e">
        <f>Komponento_parinkimas</f>
        <v>#N/A</v>
      </c>
      <c r="Y220" s="117" t="e">
        <f>Komponento_parinkimas</f>
        <v>#N/A</v>
      </c>
      <c r="Z220" s="117" t="e">
        <f>Komponento_parinkimas</f>
        <v>#N/A</v>
      </c>
      <c r="AA220" s="117" t="e">
        <f>Komponento_parinkimas</f>
        <v>#N/A</v>
      </c>
      <c r="AB220" s="117" t="e">
        <f>Komponento_parinkimas</f>
        <v>#N/A</v>
      </c>
      <c r="AC220" s="117" t="e">
        <f>Komponento_parinkimas</f>
        <v>#N/A</v>
      </c>
      <c r="AD220" s="117" t="e">
        <f>Komponento_parinkimas</f>
        <v>#N/A</v>
      </c>
      <c r="AE220" s="117" t="e">
        <f>Komponento_parinkimas</f>
        <v>#N/A</v>
      </c>
      <c r="AF220" s="117" t="e">
        <f>Komponento_parinkimas</f>
        <v>#N/A</v>
      </c>
      <c r="AG220" s="117" t="e">
        <f>Komponento_parinkimas</f>
        <v>#N/A</v>
      </c>
      <c r="AH220" s="117" t="e">
        <f>Komponento_parinkimas</f>
        <v>#N/A</v>
      </c>
      <c r="AI220" s="117" t="e">
        <f>Komponento_parinkimas</f>
        <v>#N/A</v>
      </c>
      <c r="AJ220" s="117" t="e">
        <f>Komponento_parinkimas</f>
        <v>#N/A</v>
      </c>
      <c r="AK220" s="117" t="e">
        <f>Komponento_parinkimas</f>
        <v>#N/A</v>
      </c>
      <c r="AL220" s="117" t="e">
        <f>Komponento_parinkimas</f>
        <v>#N/A</v>
      </c>
      <c r="AM220" s="117" t="e">
        <f>Komponento_parinkimas</f>
        <v>#N/A</v>
      </c>
      <c r="AN220" s="117" t="e">
        <f>Komponento_parinkimas</f>
        <v>#N/A</v>
      </c>
      <c r="AO220" s="117" t="e">
        <f>Komponento_parinkimas</f>
        <v>#N/A</v>
      </c>
      <c r="AP220" s="117" t="e">
        <f>Komponento_parinkimas</f>
        <v>#N/A</v>
      </c>
      <c r="AQ220" s="117" t="e">
        <f>Komponento_parinkimas</f>
        <v>#N/A</v>
      </c>
      <c r="AR220" s="1"/>
      <c r="AS220" s="1"/>
    </row>
    <row r="221" spans="1:45">
      <c r="A221" s="114" t="s">
        <v>507</v>
      </c>
      <c r="B221" s="120" t="s">
        <v>50</v>
      </c>
      <c r="C221" s="121"/>
      <c r="D221" s="121"/>
      <c r="E221" s="197"/>
      <c r="F221" s="197"/>
      <c r="G221" s="197"/>
      <c r="H221" s="197"/>
      <c r="I221" s="197"/>
      <c r="J221" s="197"/>
      <c r="K221" s="195"/>
      <c r="L221" s="119"/>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
      <c r="AS221" s="1"/>
    </row>
    <row r="222" spans="1:45">
      <c r="A222" s="114" t="s">
        <v>507</v>
      </c>
      <c r="B222" s="115" t="s">
        <v>51</v>
      </c>
      <c r="C222" s="173"/>
      <c r="D222" s="173" t="s">
        <v>70</v>
      </c>
      <c r="E222" s="185" t="s">
        <v>70</v>
      </c>
      <c r="F222" s="185">
        <v>0</v>
      </c>
      <c r="G222" s="185" t="s">
        <v>70</v>
      </c>
      <c r="H222" s="185">
        <v>0</v>
      </c>
      <c r="I222" s="185" t="s">
        <v>70</v>
      </c>
      <c r="J222" s="185">
        <v>0</v>
      </c>
      <c r="K222" s="185">
        <f t="shared" ref="K222:K228" si="19">PRODUCT(IF(E222&lt;&gt;"'-",F222,1),IF(G222&lt;&gt;"-",H222,1),IF(I222&lt;&gt;"-",J222,1))</f>
        <v>0</v>
      </c>
      <c r="L222" s="19"/>
      <c r="M222" s="117" t="e">
        <f>Komponento_parinkimas</f>
        <v>#N/A</v>
      </c>
      <c r="N222" s="117" t="e">
        <f>Komponento_parinkimas</f>
        <v>#N/A</v>
      </c>
      <c r="O222" s="117" t="e">
        <f>Komponento_parinkimas</f>
        <v>#N/A</v>
      </c>
      <c r="P222" s="117" t="e">
        <f>Komponento_parinkimas</f>
        <v>#N/A</v>
      </c>
      <c r="Q222" s="117" t="e">
        <f>Komponento_parinkimas</f>
        <v>#N/A</v>
      </c>
      <c r="R222" s="117" t="e">
        <f>Komponento_parinkimas</f>
        <v>#N/A</v>
      </c>
      <c r="S222" s="117" t="e">
        <f>Komponento_parinkimas</f>
        <v>#N/A</v>
      </c>
      <c r="T222" s="117" t="e">
        <f>Komponento_parinkimas</f>
        <v>#N/A</v>
      </c>
      <c r="U222" s="117" t="e">
        <f>Komponento_parinkimas</f>
        <v>#N/A</v>
      </c>
      <c r="V222" s="117" t="e">
        <f>Komponento_parinkimas</f>
        <v>#N/A</v>
      </c>
      <c r="W222" s="117" t="e">
        <f>Komponento_parinkimas</f>
        <v>#N/A</v>
      </c>
      <c r="X222" s="117" t="e">
        <f>Komponento_parinkimas</f>
        <v>#N/A</v>
      </c>
      <c r="Y222" s="117" t="e">
        <f>Komponento_parinkimas</f>
        <v>#N/A</v>
      </c>
      <c r="Z222" s="117" t="e">
        <f>Komponento_parinkimas</f>
        <v>#N/A</v>
      </c>
      <c r="AA222" s="117" t="e">
        <f>Komponento_parinkimas</f>
        <v>#N/A</v>
      </c>
      <c r="AB222" s="117" t="e">
        <f>Komponento_parinkimas</f>
        <v>#N/A</v>
      </c>
      <c r="AC222" s="117" t="e">
        <f>Komponento_parinkimas</f>
        <v>#N/A</v>
      </c>
      <c r="AD222" s="117" t="e">
        <f>Komponento_parinkimas</f>
        <v>#N/A</v>
      </c>
      <c r="AE222" s="117" t="e">
        <f>Komponento_parinkimas</f>
        <v>#N/A</v>
      </c>
      <c r="AF222" s="117" t="e">
        <f>Komponento_parinkimas</f>
        <v>#N/A</v>
      </c>
      <c r="AG222" s="117" t="e">
        <f>Komponento_parinkimas</f>
        <v>#N/A</v>
      </c>
      <c r="AH222" s="117" t="e">
        <f>Komponento_parinkimas</f>
        <v>#N/A</v>
      </c>
      <c r="AI222" s="117" t="e">
        <f>Komponento_parinkimas</f>
        <v>#N/A</v>
      </c>
      <c r="AJ222" s="117" t="e">
        <f>Komponento_parinkimas</f>
        <v>#N/A</v>
      </c>
      <c r="AK222" s="117" t="e">
        <f>Komponento_parinkimas</f>
        <v>#N/A</v>
      </c>
      <c r="AL222" s="117" t="e">
        <f>Komponento_parinkimas</f>
        <v>#N/A</v>
      </c>
      <c r="AM222" s="117" t="e">
        <f>Komponento_parinkimas</f>
        <v>#N/A</v>
      </c>
      <c r="AN222" s="117" t="e">
        <f>Komponento_parinkimas</f>
        <v>#N/A</v>
      </c>
      <c r="AO222" s="117" t="e">
        <f>Komponento_parinkimas</f>
        <v>#N/A</v>
      </c>
      <c r="AP222" s="117" t="e">
        <f>Komponento_parinkimas</f>
        <v>#N/A</v>
      </c>
      <c r="AQ222" s="117" t="e">
        <f>Komponento_parinkimas</f>
        <v>#N/A</v>
      </c>
      <c r="AR222" s="1"/>
      <c r="AS222" s="1"/>
    </row>
    <row r="223" spans="1:45">
      <c r="A223" s="114" t="s">
        <v>507</v>
      </c>
      <c r="B223" s="115" t="s">
        <v>52</v>
      </c>
      <c r="C223" s="173"/>
      <c r="D223" s="173" t="s">
        <v>70</v>
      </c>
      <c r="E223" s="185" t="s">
        <v>70</v>
      </c>
      <c r="F223" s="185">
        <v>0</v>
      </c>
      <c r="G223" s="185" t="s">
        <v>70</v>
      </c>
      <c r="H223" s="185">
        <v>0</v>
      </c>
      <c r="I223" s="185" t="s">
        <v>70</v>
      </c>
      <c r="J223" s="185">
        <v>0</v>
      </c>
      <c r="K223" s="185">
        <f t="shared" si="19"/>
        <v>0</v>
      </c>
      <c r="L223" s="19"/>
      <c r="M223" s="117" t="e">
        <f>Komponento_parinkimas</f>
        <v>#N/A</v>
      </c>
      <c r="N223" s="117" t="e">
        <f>Komponento_parinkimas</f>
        <v>#N/A</v>
      </c>
      <c r="O223" s="117" t="e">
        <f>Komponento_parinkimas</f>
        <v>#N/A</v>
      </c>
      <c r="P223" s="117" t="e">
        <f>Komponento_parinkimas</f>
        <v>#N/A</v>
      </c>
      <c r="Q223" s="117" t="e">
        <f>Komponento_parinkimas</f>
        <v>#N/A</v>
      </c>
      <c r="R223" s="117" t="e">
        <f>Komponento_parinkimas</f>
        <v>#N/A</v>
      </c>
      <c r="S223" s="117" t="e">
        <f>Komponento_parinkimas</f>
        <v>#N/A</v>
      </c>
      <c r="T223" s="117" t="e">
        <f>Komponento_parinkimas</f>
        <v>#N/A</v>
      </c>
      <c r="U223" s="117" t="e">
        <f>Komponento_parinkimas</f>
        <v>#N/A</v>
      </c>
      <c r="V223" s="117" t="e">
        <f>Komponento_parinkimas</f>
        <v>#N/A</v>
      </c>
      <c r="W223" s="117" t="e">
        <f>Komponento_parinkimas</f>
        <v>#N/A</v>
      </c>
      <c r="X223" s="117" t="e">
        <f>Komponento_parinkimas</f>
        <v>#N/A</v>
      </c>
      <c r="Y223" s="117" t="e">
        <f>Komponento_parinkimas</f>
        <v>#N/A</v>
      </c>
      <c r="Z223" s="117" t="e">
        <f>Komponento_parinkimas</f>
        <v>#N/A</v>
      </c>
      <c r="AA223" s="117" t="e">
        <f>Komponento_parinkimas</f>
        <v>#N/A</v>
      </c>
      <c r="AB223" s="117" t="e">
        <f>Komponento_parinkimas</f>
        <v>#N/A</v>
      </c>
      <c r="AC223" s="117" t="e">
        <f>Komponento_parinkimas</f>
        <v>#N/A</v>
      </c>
      <c r="AD223" s="117" t="e">
        <f>Komponento_parinkimas</f>
        <v>#N/A</v>
      </c>
      <c r="AE223" s="117" t="e">
        <f>Komponento_parinkimas</f>
        <v>#N/A</v>
      </c>
      <c r="AF223" s="117" t="e">
        <f>Komponento_parinkimas</f>
        <v>#N/A</v>
      </c>
      <c r="AG223" s="117" t="e">
        <f>Komponento_parinkimas</f>
        <v>#N/A</v>
      </c>
      <c r="AH223" s="117" t="e">
        <f>Komponento_parinkimas</f>
        <v>#N/A</v>
      </c>
      <c r="AI223" s="117" t="e">
        <f>Komponento_parinkimas</f>
        <v>#N/A</v>
      </c>
      <c r="AJ223" s="117" t="e">
        <f>Komponento_parinkimas</f>
        <v>#N/A</v>
      </c>
      <c r="AK223" s="117" t="e">
        <f>Komponento_parinkimas</f>
        <v>#N/A</v>
      </c>
      <c r="AL223" s="117" t="e">
        <f>Komponento_parinkimas</f>
        <v>#N/A</v>
      </c>
      <c r="AM223" s="117" t="e">
        <f>Komponento_parinkimas</f>
        <v>#N/A</v>
      </c>
      <c r="AN223" s="117" t="e">
        <f>Komponento_parinkimas</f>
        <v>#N/A</v>
      </c>
      <c r="AO223" s="117" t="e">
        <f>Komponento_parinkimas</f>
        <v>#N/A</v>
      </c>
      <c r="AP223" s="117" t="e">
        <f>Komponento_parinkimas</f>
        <v>#N/A</v>
      </c>
      <c r="AQ223" s="117" t="e">
        <f>Komponento_parinkimas</f>
        <v>#N/A</v>
      </c>
      <c r="AR223" s="1"/>
      <c r="AS223" s="1"/>
    </row>
    <row r="224" spans="1:45">
      <c r="A224" s="114" t="s">
        <v>507</v>
      </c>
      <c r="B224" s="115" t="s">
        <v>346</v>
      </c>
      <c r="C224" s="173"/>
      <c r="D224" s="173" t="s">
        <v>70</v>
      </c>
      <c r="E224" s="185" t="s">
        <v>70</v>
      </c>
      <c r="F224" s="185">
        <v>0</v>
      </c>
      <c r="G224" s="185" t="s">
        <v>70</v>
      </c>
      <c r="H224" s="185">
        <v>0</v>
      </c>
      <c r="I224" s="185" t="s">
        <v>70</v>
      </c>
      <c r="J224" s="185">
        <v>0</v>
      </c>
      <c r="K224" s="185">
        <f t="shared" si="19"/>
        <v>0</v>
      </c>
      <c r="L224" s="19"/>
      <c r="M224" s="117" t="e">
        <f>Komponento_parinkimas</f>
        <v>#N/A</v>
      </c>
      <c r="N224" s="117" t="e">
        <f>Komponento_parinkimas</f>
        <v>#N/A</v>
      </c>
      <c r="O224" s="117" t="e">
        <f>Komponento_parinkimas</f>
        <v>#N/A</v>
      </c>
      <c r="P224" s="117" t="e">
        <f>Komponento_parinkimas</f>
        <v>#N/A</v>
      </c>
      <c r="Q224" s="117" t="e">
        <f>Komponento_parinkimas</f>
        <v>#N/A</v>
      </c>
      <c r="R224" s="117" t="e">
        <f>Komponento_parinkimas</f>
        <v>#N/A</v>
      </c>
      <c r="S224" s="117" t="e">
        <f>Komponento_parinkimas</f>
        <v>#N/A</v>
      </c>
      <c r="T224" s="117" t="e">
        <f>Komponento_parinkimas</f>
        <v>#N/A</v>
      </c>
      <c r="U224" s="117" t="e">
        <f>Komponento_parinkimas</f>
        <v>#N/A</v>
      </c>
      <c r="V224" s="117" t="e">
        <f>Komponento_parinkimas</f>
        <v>#N/A</v>
      </c>
      <c r="W224" s="117" t="e">
        <f>Komponento_parinkimas</f>
        <v>#N/A</v>
      </c>
      <c r="X224" s="117" t="e">
        <f>Komponento_parinkimas</f>
        <v>#N/A</v>
      </c>
      <c r="Y224" s="117" t="e">
        <f>Komponento_parinkimas</f>
        <v>#N/A</v>
      </c>
      <c r="Z224" s="117" t="e">
        <f>Komponento_parinkimas</f>
        <v>#N/A</v>
      </c>
      <c r="AA224" s="117" t="e">
        <f>Komponento_parinkimas</f>
        <v>#N/A</v>
      </c>
      <c r="AB224" s="117" t="e">
        <f>Komponento_parinkimas</f>
        <v>#N/A</v>
      </c>
      <c r="AC224" s="117" t="e">
        <f>Komponento_parinkimas</f>
        <v>#N/A</v>
      </c>
      <c r="AD224" s="117" t="e">
        <f>Komponento_parinkimas</f>
        <v>#N/A</v>
      </c>
      <c r="AE224" s="117" t="e">
        <f>Komponento_parinkimas</f>
        <v>#N/A</v>
      </c>
      <c r="AF224" s="117" t="e">
        <f>Komponento_parinkimas</f>
        <v>#N/A</v>
      </c>
      <c r="AG224" s="117" t="e">
        <f>Komponento_parinkimas</f>
        <v>#N/A</v>
      </c>
      <c r="AH224" s="117" t="e">
        <f>Komponento_parinkimas</f>
        <v>#N/A</v>
      </c>
      <c r="AI224" s="117" t="e">
        <f>Komponento_parinkimas</f>
        <v>#N/A</v>
      </c>
      <c r="AJ224" s="117" t="e">
        <f>Komponento_parinkimas</f>
        <v>#N/A</v>
      </c>
      <c r="AK224" s="117" t="e">
        <f>Komponento_parinkimas</f>
        <v>#N/A</v>
      </c>
      <c r="AL224" s="117" t="e">
        <f>Komponento_parinkimas</f>
        <v>#N/A</v>
      </c>
      <c r="AM224" s="117" t="e">
        <f>Komponento_parinkimas</f>
        <v>#N/A</v>
      </c>
      <c r="AN224" s="117" t="e">
        <f>Komponento_parinkimas</f>
        <v>#N/A</v>
      </c>
      <c r="AO224" s="117" t="e">
        <f>Komponento_parinkimas</f>
        <v>#N/A</v>
      </c>
      <c r="AP224" s="117" t="e">
        <f>Komponento_parinkimas</f>
        <v>#N/A</v>
      </c>
      <c r="AQ224" s="117" t="e">
        <f>Komponento_parinkimas</f>
        <v>#N/A</v>
      </c>
      <c r="AR224" s="1"/>
      <c r="AS224" s="1"/>
    </row>
    <row r="225" spans="1:45">
      <c r="A225" s="114" t="s">
        <v>507</v>
      </c>
      <c r="B225" s="115" t="s">
        <v>347</v>
      </c>
      <c r="C225" s="173"/>
      <c r="D225" s="173" t="s">
        <v>70</v>
      </c>
      <c r="E225" s="185" t="s">
        <v>70</v>
      </c>
      <c r="F225" s="185">
        <v>0</v>
      </c>
      <c r="G225" s="185" t="s">
        <v>70</v>
      </c>
      <c r="H225" s="185">
        <v>0</v>
      </c>
      <c r="I225" s="185" t="s">
        <v>70</v>
      </c>
      <c r="J225" s="185">
        <v>0</v>
      </c>
      <c r="K225" s="185">
        <f t="shared" si="19"/>
        <v>0</v>
      </c>
      <c r="L225" s="19"/>
      <c r="M225" s="117" t="e">
        <f>Komponento_parinkimas</f>
        <v>#N/A</v>
      </c>
      <c r="N225" s="117" t="e">
        <f>Komponento_parinkimas</f>
        <v>#N/A</v>
      </c>
      <c r="O225" s="117" t="e">
        <f>Komponento_parinkimas</f>
        <v>#N/A</v>
      </c>
      <c r="P225" s="117" t="e">
        <f>Komponento_parinkimas</f>
        <v>#N/A</v>
      </c>
      <c r="Q225" s="117" t="e">
        <f>Komponento_parinkimas</f>
        <v>#N/A</v>
      </c>
      <c r="R225" s="117" t="e">
        <f>Komponento_parinkimas</f>
        <v>#N/A</v>
      </c>
      <c r="S225" s="117" t="e">
        <f>Komponento_parinkimas</f>
        <v>#N/A</v>
      </c>
      <c r="T225" s="117" t="e">
        <f>Komponento_parinkimas</f>
        <v>#N/A</v>
      </c>
      <c r="U225" s="117" t="e">
        <f>Komponento_parinkimas</f>
        <v>#N/A</v>
      </c>
      <c r="V225" s="117" t="e">
        <f>Komponento_parinkimas</f>
        <v>#N/A</v>
      </c>
      <c r="W225" s="117" t="e">
        <f>Komponento_parinkimas</f>
        <v>#N/A</v>
      </c>
      <c r="X225" s="117" t="e">
        <f>Komponento_parinkimas</f>
        <v>#N/A</v>
      </c>
      <c r="Y225" s="117" t="e">
        <f>Komponento_parinkimas</f>
        <v>#N/A</v>
      </c>
      <c r="Z225" s="117" t="e">
        <f>Komponento_parinkimas</f>
        <v>#N/A</v>
      </c>
      <c r="AA225" s="117" t="e">
        <f>Komponento_parinkimas</f>
        <v>#N/A</v>
      </c>
      <c r="AB225" s="117" t="e">
        <f>Komponento_parinkimas</f>
        <v>#N/A</v>
      </c>
      <c r="AC225" s="117" t="e">
        <f>Komponento_parinkimas</f>
        <v>#N/A</v>
      </c>
      <c r="AD225" s="117" t="e">
        <f>Komponento_parinkimas</f>
        <v>#N/A</v>
      </c>
      <c r="AE225" s="117" t="e">
        <f>Komponento_parinkimas</f>
        <v>#N/A</v>
      </c>
      <c r="AF225" s="117" t="e">
        <f>Komponento_parinkimas</f>
        <v>#N/A</v>
      </c>
      <c r="AG225" s="117" t="e">
        <f>Komponento_parinkimas</f>
        <v>#N/A</v>
      </c>
      <c r="AH225" s="117" t="e">
        <f>Komponento_parinkimas</f>
        <v>#N/A</v>
      </c>
      <c r="AI225" s="117" t="e">
        <f>Komponento_parinkimas</f>
        <v>#N/A</v>
      </c>
      <c r="AJ225" s="117" t="e">
        <f>Komponento_parinkimas</f>
        <v>#N/A</v>
      </c>
      <c r="AK225" s="117" t="e">
        <f>Komponento_parinkimas</f>
        <v>#N/A</v>
      </c>
      <c r="AL225" s="117" t="e">
        <f>Komponento_parinkimas</f>
        <v>#N/A</v>
      </c>
      <c r="AM225" s="117" t="e">
        <f>Komponento_parinkimas</f>
        <v>#N/A</v>
      </c>
      <c r="AN225" s="117" t="e">
        <f>Komponento_parinkimas</f>
        <v>#N/A</v>
      </c>
      <c r="AO225" s="117" t="e">
        <f>Komponento_parinkimas</f>
        <v>#N/A</v>
      </c>
      <c r="AP225" s="117" t="e">
        <f>Komponento_parinkimas</f>
        <v>#N/A</v>
      </c>
      <c r="AQ225" s="117" t="e">
        <f>Komponento_parinkimas</f>
        <v>#N/A</v>
      </c>
      <c r="AR225" s="1"/>
      <c r="AS225" s="1"/>
    </row>
    <row r="226" spans="1:45">
      <c r="A226" s="114" t="s">
        <v>507</v>
      </c>
      <c r="B226" s="115" t="s">
        <v>348</v>
      </c>
      <c r="C226" s="173"/>
      <c r="D226" s="173" t="s">
        <v>70</v>
      </c>
      <c r="E226" s="185" t="s">
        <v>70</v>
      </c>
      <c r="F226" s="185">
        <v>0</v>
      </c>
      <c r="G226" s="185" t="s">
        <v>70</v>
      </c>
      <c r="H226" s="185">
        <v>0</v>
      </c>
      <c r="I226" s="185" t="s">
        <v>70</v>
      </c>
      <c r="J226" s="185">
        <v>0</v>
      </c>
      <c r="K226" s="185">
        <f t="shared" si="19"/>
        <v>0</v>
      </c>
      <c r="L226" s="19"/>
      <c r="M226" s="117" t="e">
        <f>Komponento_parinkimas</f>
        <v>#N/A</v>
      </c>
      <c r="N226" s="117" t="e">
        <f>Komponento_parinkimas</f>
        <v>#N/A</v>
      </c>
      <c r="O226" s="117" t="e">
        <f>Komponento_parinkimas</f>
        <v>#N/A</v>
      </c>
      <c r="P226" s="117" t="e">
        <f>Komponento_parinkimas</f>
        <v>#N/A</v>
      </c>
      <c r="Q226" s="117" t="e">
        <f>Komponento_parinkimas</f>
        <v>#N/A</v>
      </c>
      <c r="R226" s="117" t="e">
        <f>Komponento_parinkimas</f>
        <v>#N/A</v>
      </c>
      <c r="S226" s="117" t="e">
        <f>Komponento_parinkimas</f>
        <v>#N/A</v>
      </c>
      <c r="T226" s="117" t="e">
        <f>Komponento_parinkimas</f>
        <v>#N/A</v>
      </c>
      <c r="U226" s="117" t="e">
        <f>Komponento_parinkimas</f>
        <v>#N/A</v>
      </c>
      <c r="V226" s="117" t="e">
        <f>Komponento_parinkimas</f>
        <v>#N/A</v>
      </c>
      <c r="W226" s="117" t="e">
        <f>Komponento_parinkimas</f>
        <v>#N/A</v>
      </c>
      <c r="X226" s="117" t="e">
        <f>Komponento_parinkimas</f>
        <v>#N/A</v>
      </c>
      <c r="Y226" s="117" t="e">
        <f>Komponento_parinkimas</f>
        <v>#N/A</v>
      </c>
      <c r="Z226" s="117" t="e">
        <f>Komponento_parinkimas</f>
        <v>#N/A</v>
      </c>
      <c r="AA226" s="117" t="e">
        <f>Komponento_parinkimas</f>
        <v>#N/A</v>
      </c>
      <c r="AB226" s="117" t="e">
        <f>Komponento_parinkimas</f>
        <v>#N/A</v>
      </c>
      <c r="AC226" s="117" t="e">
        <f>Komponento_parinkimas</f>
        <v>#N/A</v>
      </c>
      <c r="AD226" s="117" t="e">
        <f>Komponento_parinkimas</f>
        <v>#N/A</v>
      </c>
      <c r="AE226" s="117" t="e">
        <f>Komponento_parinkimas</f>
        <v>#N/A</v>
      </c>
      <c r="AF226" s="117" t="e">
        <f>Komponento_parinkimas</f>
        <v>#N/A</v>
      </c>
      <c r="AG226" s="117" t="e">
        <f>Komponento_parinkimas</f>
        <v>#N/A</v>
      </c>
      <c r="AH226" s="117" t="e">
        <f>Komponento_parinkimas</f>
        <v>#N/A</v>
      </c>
      <c r="AI226" s="117" t="e">
        <f>Komponento_parinkimas</f>
        <v>#N/A</v>
      </c>
      <c r="AJ226" s="117" t="e">
        <f>Komponento_parinkimas</f>
        <v>#N/A</v>
      </c>
      <c r="AK226" s="117" t="e">
        <f>Komponento_parinkimas</f>
        <v>#N/A</v>
      </c>
      <c r="AL226" s="117" t="e">
        <f>Komponento_parinkimas</f>
        <v>#N/A</v>
      </c>
      <c r="AM226" s="117" t="e">
        <f>Komponento_parinkimas</f>
        <v>#N/A</v>
      </c>
      <c r="AN226" s="117" t="e">
        <f>Komponento_parinkimas</f>
        <v>#N/A</v>
      </c>
      <c r="AO226" s="117" t="e">
        <f>Komponento_parinkimas</f>
        <v>#N/A</v>
      </c>
      <c r="AP226" s="117" t="e">
        <f>Komponento_parinkimas</f>
        <v>#N/A</v>
      </c>
      <c r="AQ226" s="117" t="e">
        <f>Komponento_parinkimas</f>
        <v>#N/A</v>
      </c>
      <c r="AR226" s="1"/>
      <c r="AS226" s="1"/>
    </row>
    <row r="227" spans="1:45">
      <c r="A227" s="114" t="s">
        <v>507</v>
      </c>
      <c r="B227" s="115" t="s">
        <v>349</v>
      </c>
      <c r="C227" s="173"/>
      <c r="D227" s="173" t="s">
        <v>70</v>
      </c>
      <c r="E227" s="185" t="s">
        <v>70</v>
      </c>
      <c r="F227" s="185">
        <v>0</v>
      </c>
      <c r="G227" s="185" t="s">
        <v>70</v>
      </c>
      <c r="H227" s="185">
        <v>0</v>
      </c>
      <c r="I227" s="185" t="s">
        <v>70</v>
      </c>
      <c r="J227" s="185">
        <v>0</v>
      </c>
      <c r="K227" s="185">
        <f t="shared" si="19"/>
        <v>0</v>
      </c>
      <c r="L227" s="19"/>
      <c r="M227" s="117" t="e">
        <f>Komponento_parinkimas</f>
        <v>#N/A</v>
      </c>
      <c r="N227" s="117" t="e">
        <f>Komponento_parinkimas</f>
        <v>#N/A</v>
      </c>
      <c r="O227" s="117" t="e">
        <f>Komponento_parinkimas</f>
        <v>#N/A</v>
      </c>
      <c r="P227" s="117" t="e">
        <f>Komponento_parinkimas</f>
        <v>#N/A</v>
      </c>
      <c r="Q227" s="117" t="e">
        <f>Komponento_parinkimas</f>
        <v>#N/A</v>
      </c>
      <c r="R227" s="117" t="e">
        <f>Komponento_parinkimas</f>
        <v>#N/A</v>
      </c>
      <c r="S227" s="117" t="e">
        <f>Komponento_parinkimas</f>
        <v>#N/A</v>
      </c>
      <c r="T227" s="117" t="e">
        <f>Komponento_parinkimas</f>
        <v>#N/A</v>
      </c>
      <c r="U227" s="117" t="e">
        <f>Komponento_parinkimas</f>
        <v>#N/A</v>
      </c>
      <c r="V227" s="117" t="e">
        <f>Komponento_parinkimas</f>
        <v>#N/A</v>
      </c>
      <c r="W227" s="117" t="e">
        <f>Komponento_parinkimas</f>
        <v>#N/A</v>
      </c>
      <c r="X227" s="117" t="e">
        <f>Komponento_parinkimas</f>
        <v>#N/A</v>
      </c>
      <c r="Y227" s="117" t="e">
        <f>Komponento_parinkimas</f>
        <v>#N/A</v>
      </c>
      <c r="Z227" s="117" t="e">
        <f>Komponento_parinkimas</f>
        <v>#N/A</v>
      </c>
      <c r="AA227" s="117" t="e">
        <f>Komponento_parinkimas</f>
        <v>#N/A</v>
      </c>
      <c r="AB227" s="117" t="e">
        <f>Komponento_parinkimas</f>
        <v>#N/A</v>
      </c>
      <c r="AC227" s="117" t="e">
        <f>Komponento_parinkimas</f>
        <v>#N/A</v>
      </c>
      <c r="AD227" s="117" t="e">
        <f>Komponento_parinkimas</f>
        <v>#N/A</v>
      </c>
      <c r="AE227" s="117" t="e">
        <f>Komponento_parinkimas</f>
        <v>#N/A</v>
      </c>
      <c r="AF227" s="117" t="e">
        <f>Komponento_parinkimas</f>
        <v>#N/A</v>
      </c>
      <c r="AG227" s="117" t="e">
        <f>Komponento_parinkimas</f>
        <v>#N/A</v>
      </c>
      <c r="AH227" s="117" t="e">
        <f>Komponento_parinkimas</f>
        <v>#N/A</v>
      </c>
      <c r="AI227" s="117" t="e">
        <f>Komponento_parinkimas</f>
        <v>#N/A</v>
      </c>
      <c r="AJ227" s="117" t="e">
        <f>Komponento_parinkimas</f>
        <v>#N/A</v>
      </c>
      <c r="AK227" s="117" t="e">
        <f>Komponento_parinkimas</f>
        <v>#N/A</v>
      </c>
      <c r="AL227" s="117" t="e">
        <f>Komponento_parinkimas</f>
        <v>#N/A</v>
      </c>
      <c r="AM227" s="117" t="e">
        <f>Komponento_parinkimas</f>
        <v>#N/A</v>
      </c>
      <c r="AN227" s="117" t="e">
        <f>Komponento_parinkimas</f>
        <v>#N/A</v>
      </c>
      <c r="AO227" s="117" t="e">
        <f>Komponento_parinkimas</f>
        <v>#N/A</v>
      </c>
      <c r="AP227" s="117" t="e">
        <f>Komponento_parinkimas</f>
        <v>#N/A</v>
      </c>
      <c r="AQ227" s="117" t="e">
        <f>Komponento_parinkimas</f>
        <v>#N/A</v>
      </c>
      <c r="AR227" s="1"/>
      <c r="AS227" s="1"/>
    </row>
    <row r="228" spans="1:45">
      <c r="A228" s="114" t="s">
        <v>507</v>
      </c>
      <c r="B228" s="115" t="s">
        <v>350</v>
      </c>
      <c r="C228" s="173"/>
      <c r="D228" s="173" t="s">
        <v>70</v>
      </c>
      <c r="E228" s="185" t="s">
        <v>70</v>
      </c>
      <c r="F228" s="185">
        <v>0</v>
      </c>
      <c r="G228" s="185" t="s">
        <v>70</v>
      </c>
      <c r="H228" s="185">
        <v>0</v>
      </c>
      <c r="I228" s="185" t="s">
        <v>70</v>
      </c>
      <c r="J228" s="185">
        <v>0</v>
      </c>
      <c r="K228" s="185">
        <f t="shared" si="19"/>
        <v>0</v>
      </c>
      <c r="L228" s="19"/>
      <c r="M228" s="117" t="e">
        <f>Komponento_parinkimas</f>
        <v>#N/A</v>
      </c>
      <c r="N228" s="117" t="e">
        <f>Komponento_parinkimas</f>
        <v>#N/A</v>
      </c>
      <c r="O228" s="117" t="e">
        <f>Komponento_parinkimas</f>
        <v>#N/A</v>
      </c>
      <c r="P228" s="117" t="e">
        <f>Komponento_parinkimas</f>
        <v>#N/A</v>
      </c>
      <c r="Q228" s="117" t="e">
        <f>Komponento_parinkimas</f>
        <v>#N/A</v>
      </c>
      <c r="R228" s="117" t="e">
        <f>Komponento_parinkimas</f>
        <v>#N/A</v>
      </c>
      <c r="S228" s="117" t="e">
        <f>Komponento_parinkimas</f>
        <v>#N/A</v>
      </c>
      <c r="T228" s="117" t="e">
        <f>Komponento_parinkimas</f>
        <v>#N/A</v>
      </c>
      <c r="U228" s="117" t="e">
        <f>Komponento_parinkimas</f>
        <v>#N/A</v>
      </c>
      <c r="V228" s="117" t="e">
        <f>Komponento_parinkimas</f>
        <v>#N/A</v>
      </c>
      <c r="W228" s="117" t="e">
        <f>Komponento_parinkimas</f>
        <v>#N/A</v>
      </c>
      <c r="X228" s="117" t="e">
        <f>Komponento_parinkimas</f>
        <v>#N/A</v>
      </c>
      <c r="Y228" s="117" t="e">
        <f>Komponento_parinkimas</f>
        <v>#N/A</v>
      </c>
      <c r="Z228" s="117" t="e">
        <f>Komponento_parinkimas</f>
        <v>#N/A</v>
      </c>
      <c r="AA228" s="117" t="e">
        <f>Komponento_parinkimas</f>
        <v>#N/A</v>
      </c>
      <c r="AB228" s="117" t="e">
        <f>Komponento_parinkimas</f>
        <v>#N/A</v>
      </c>
      <c r="AC228" s="117" t="e">
        <f>Komponento_parinkimas</f>
        <v>#N/A</v>
      </c>
      <c r="AD228" s="117" t="e">
        <f>Komponento_parinkimas</f>
        <v>#N/A</v>
      </c>
      <c r="AE228" s="117" t="e">
        <f>Komponento_parinkimas</f>
        <v>#N/A</v>
      </c>
      <c r="AF228" s="117" t="e">
        <f>Komponento_parinkimas</f>
        <v>#N/A</v>
      </c>
      <c r="AG228" s="117" t="e">
        <f>Komponento_parinkimas</f>
        <v>#N/A</v>
      </c>
      <c r="AH228" s="117" t="e">
        <f>Komponento_parinkimas</f>
        <v>#N/A</v>
      </c>
      <c r="AI228" s="117" t="e">
        <f>Komponento_parinkimas</f>
        <v>#N/A</v>
      </c>
      <c r="AJ228" s="117" t="e">
        <f>Komponento_parinkimas</f>
        <v>#N/A</v>
      </c>
      <c r="AK228" s="117" t="e">
        <f>Komponento_parinkimas</f>
        <v>#N/A</v>
      </c>
      <c r="AL228" s="117" t="e">
        <f>Komponento_parinkimas</f>
        <v>#N/A</v>
      </c>
      <c r="AM228" s="117" t="e">
        <f>Komponento_parinkimas</f>
        <v>#N/A</v>
      </c>
      <c r="AN228" s="117" t="e">
        <f>Komponento_parinkimas</f>
        <v>#N/A</v>
      </c>
      <c r="AO228" s="117" t="e">
        <f>Komponento_parinkimas</f>
        <v>#N/A</v>
      </c>
      <c r="AP228" s="117" t="e">
        <f>Komponento_parinkimas</f>
        <v>#N/A</v>
      </c>
      <c r="AQ228" s="117" t="e">
        <f>Komponento_parinkimas</f>
        <v>#N/A</v>
      </c>
      <c r="AR228" s="1"/>
      <c r="AS228" s="1"/>
    </row>
    <row r="229" spans="1:45">
      <c r="A229" s="114" t="s">
        <v>507</v>
      </c>
      <c r="B229" s="120" t="s">
        <v>53</v>
      </c>
      <c r="C229" s="121"/>
      <c r="D229" s="121"/>
      <c r="E229" s="197"/>
      <c r="F229" s="197"/>
      <c r="G229" s="197"/>
      <c r="H229" s="197"/>
      <c r="I229" s="197"/>
      <c r="J229" s="197"/>
      <c r="K229" s="195"/>
      <c r="L229" s="119"/>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
      <c r="AS229" s="1"/>
    </row>
    <row r="230" spans="1:45">
      <c r="A230" s="114" t="s">
        <v>507</v>
      </c>
      <c r="B230" s="115" t="s">
        <v>351</v>
      </c>
      <c r="C230" s="173"/>
      <c r="D230" s="173" t="s">
        <v>70</v>
      </c>
      <c r="E230" s="185" t="s">
        <v>70</v>
      </c>
      <c r="F230" s="185">
        <v>0</v>
      </c>
      <c r="G230" s="185" t="s">
        <v>70</v>
      </c>
      <c r="H230" s="185">
        <v>0</v>
      </c>
      <c r="I230" s="185" t="s">
        <v>70</v>
      </c>
      <c r="J230" s="185">
        <v>0</v>
      </c>
      <c r="K230" s="185">
        <f>PRODUCT(IF(E230&lt;&gt;"'-",F230,1),IF(G230&lt;&gt;"-",H230,1),IF(I230&lt;&gt;"-",J230,1))</f>
        <v>0</v>
      </c>
      <c r="L230" s="19"/>
      <c r="M230" s="117" t="e">
        <f>Komponento_parinkimas</f>
        <v>#N/A</v>
      </c>
      <c r="N230" s="117" t="e">
        <f>Komponento_parinkimas</f>
        <v>#N/A</v>
      </c>
      <c r="O230" s="117" t="e">
        <f>Komponento_parinkimas</f>
        <v>#N/A</v>
      </c>
      <c r="P230" s="117" t="e">
        <f>Komponento_parinkimas</f>
        <v>#N/A</v>
      </c>
      <c r="Q230" s="117" t="e">
        <f>Komponento_parinkimas</f>
        <v>#N/A</v>
      </c>
      <c r="R230" s="117" t="e">
        <f>Komponento_parinkimas</f>
        <v>#N/A</v>
      </c>
      <c r="S230" s="117" t="e">
        <f>Komponento_parinkimas</f>
        <v>#N/A</v>
      </c>
      <c r="T230" s="117" t="e">
        <f>Komponento_parinkimas</f>
        <v>#N/A</v>
      </c>
      <c r="U230" s="117" t="e">
        <f>Komponento_parinkimas</f>
        <v>#N/A</v>
      </c>
      <c r="V230" s="117" t="e">
        <f>Komponento_parinkimas</f>
        <v>#N/A</v>
      </c>
      <c r="W230" s="117" t="e">
        <f>Komponento_parinkimas</f>
        <v>#N/A</v>
      </c>
      <c r="X230" s="117" t="e">
        <f>Komponento_parinkimas</f>
        <v>#N/A</v>
      </c>
      <c r="Y230" s="117" t="e">
        <f>Komponento_parinkimas</f>
        <v>#N/A</v>
      </c>
      <c r="Z230" s="117" t="e">
        <f>Komponento_parinkimas</f>
        <v>#N/A</v>
      </c>
      <c r="AA230" s="117" t="e">
        <f>Komponento_parinkimas</f>
        <v>#N/A</v>
      </c>
      <c r="AB230" s="117" t="e">
        <f>Komponento_parinkimas</f>
        <v>#N/A</v>
      </c>
      <c r="AC230" s="117" t="e">
        <f>Komponento_parinkimas</f>
        <v>#N/A</v>
      </c>
      <c r="AD230" s="117" t="e">
        <f>Komponento_parinkimas</f>
        <v>#N/A</v>
      </c>
      <c r="AE230" s="117" t="e">
        <f>Komponento_parinkimas</f>
        <v>#N/A</v>
      </c>
      <c r="AF230" s="117" t="e">
        <f>Komponento_parinkimas</f>
        <v>#N/A</v>
      </c>
      <c r="AG230" s="117" t="e">
        <f>Komponento_parinkimas</f>
        <v>#N/A</v>
      </c>
      <c r="AH230" s="117" t="e">
        <f>Komponento_parinkimas</f>
        <v>#N/A</v>
      </c>
      <c r="AI230" s="117" t="e">
        <f>Komponento_parinkimas</f>
        <v>#N/A</v>
      </c>
      <c r="AJ230" s="117" t="e">
        <f>Komponento_parinkimas</f>
        <v>#N/A</v>
      </c>
      <c r="AK230" s="117" t="e">
        <f>Komponento_parinkimas</f>
        <v>#N/A</v>
      </c>
      <c r="AL230" s="117" t="e">
        <f>Komponento_parinkimas</f>
        <v>#N/A</v>
      </c>
      <c r="AM230" s="117" t="e">
        <f>Komponento_parinkimas</f>
        <v>#N/A</v>
      </c>
      <c r="AN230" s="117" t="e">
        <f>Komponento_parinkimas</f>
        <v>#N/A</v>
      </c>
      <c r="AO230" s="117" t="e">
        <f>Komponento_parinkimas</f>
        <v>#N/A</v>
      </c>
      <c r="AP230" s="117" t="e">
        <f>Komponento_parinkimas</f>
        <v>#N/A</v>
      </c>
      <c r="AQ230" s="117" t="e">
        <f>Komponento_parinkimas</f>
        <v>#N/A</v>
      </c>
      <c r="AR230" s="1"/>
      <c r="AS230" s="1"/>
    </row>
    <row r="231" spans="1:45">
      <c r="A231" s="114" t="s">
        <v>507</v>
      </c>
      <c r="B231" s="115" t="s">
        <v>352</v>
      </c>
      <c r="C231" s="173"/>
      <c r="D231" s="173" t="s">
        <v>70</v>
      </c>
      <c r="E231" s="185" t="s">
        <v>70</v>
      </c>
      <c r="F231" s="185">
        <v>0</v>
      </c>
      <c r="G231" s="185" t="s">
        <v>70</v>
      </c>
      <c r="H231" s="185">
        <v>0</v>
      </c>
      <c r="I231" s="185" t="s">
        <v>70</v>
      </c>
      <c r="J231" s="185">
        <v>0</v>
      </c>
      <c r="K231" s="185">
        <f>PRODUCT(IF(E231&lt;&gt;"'-",F231,1),IF(G231&lt;&gt;"-",H231,1),IF(I231&lt;&gt;"-",J231,1))</f>
        <v>0</v>
      </c>
      <c r="L231" s="19"/>
      <c r="M231" s="117" t="e">
        <f>Komponento_parinkimas</f>
        <v>#N/A</v>
      </c>
      <c r="N231" s="117" t="e">
        <f>Komponento_parinkimas</f>
        <v>#N/A</v>
      </c>
      <c r="O231" s="117" t="e">
        <f>Komponento_parinkimas</f>
        <v>#N/A</v>
      </c>
      <c r="P231" s="117" t="e">
        <f>Komponento_parinkimas</f>
        <v>#N/A</v>
      </c>
      <c r="Q231" s="117" t="e">
        <f>Komponento_parinkimas</f>
        <v>#N/A</v>
      </c>
      <c r="R231" s="117" t="e">
        <f>Komponento_parinkimas</f>
        <v>#N/A</v>
      </c>
      <c r="S231" s="117" t="e">
        <f>Komponento_parinkimas</f>
        <v>#N/A</v>
      </c>
      <c r="T231" s="117" t="e">
        <f>Komponento_parinkimas</f>
        <v>#N/A</v>
      </c>
      <c r="U231" s="117" t="e">
        <f>Komponento_parinkimas</f>
        <v>#N/A</v>
      </c>
      <c r="V231" s="117" t="e">
        <f>Komponento_parinkimas</f>
        <v>#N/A</v>
      </c>
      <c r="W231" s="117" t="e">
        <f>Komponento_parinkimas</f>
        <v>#N/A</v>
      </c>
      <c r="X231" s="117" t="e">
        <f>Komponento_parinkimas</f>
        <v>#N/A</v>
      </c>
      <c r="Y231" s="117" t="e">
        <f>Komponento_parinkimas</f>
        <v>#N/A</v>
      </c>
      <c r="Z231" s="117" t="e">
        <f>Komponento_parinkimas</f>
        <v>#N/A</v>
      </c>
      <c r="AA231" s="117" t="e">
        <f>Komponento_parinkimas</f>
        <v>#N/A</v>
      </c>
      <c r="AB231" s="117" t="e">
        <f>Komponento_parinkimas</f>
        <v>#N/A</v>
      </c>
      <c r="AC231" s="117" t="e">
        <f>Komponento_parinkimas</f>
        <v>#N/A</v>
      </c>
      <c r="AD231" s="117" t="e">
        <f>Komponento_parinkimas</f>
        <v>#N/A</v>
      </c>
      <c r="AE231" s="117" t="e">
        <f>Komponento_parinkimas</f>
        <v>#N/A</v>
      </c>
      <c r="AF231" s="117" t="e">
        <f>Komponento_parinkimas</f>
        <v>#N/A</v>
      </c>
      <c r="AG231" s="117" t="e">
        <f>Komponento_parinkimas</f>
        <v>#N/A</v>
      </c>
      <c r="AH231" s="117" t="e">
        <f>Komponento_parinkimas</f>
        <v>#N/A</v>
      </c>
      <c r="AI231" s="117" t="e">
        <f>Komponento_parinkimas</f>
        <v>#N/A</v>
      </c>
      <c r="AJ231" s="117" t="e">
        <f>Komponento_parinkimas</f>
        <v>#N/A</v>
      </c>
      <c r="AK231" s="117" t="e">
        <f>Komponento_parinkimas</f>
        <v>#N/A</v>
      </c>
      <c r="AL231" s="117" t="e">
        <f>Komponento_parinkimas</f>
        <v>#N/A</v>
      </c>
      <c r="AM231" s="117" t="e">
        <f>Komponento_parinkimas</f>
        <v>#N/A</v>
      </c>
      <c r="AN231" s="117" t="e">
        <f>Komponento_parinkimas</f>
        <v>#N/A</v>
      </c>
      <c r="AO231" s="117" t="e">
        <f>Komponento_parinkimas</f>
        <v>#N/A</v>
      </c>
      <c r="AP231" s="117" t="e">
        <f>Komponento_parinkimas</f>
        <v>#N/A</v>
      </c>
      <c r="AQ231" s="117" t="e">
        <f>Komponento_parinkimas</f>
        <v>#N/A</v>
      </c>
      <c r="AR231" s="1"/>
      <c r="AS231" s="1"/>
    </row>
    <row r="232" spans="1:45">
      <c r="A232" s="114" t="s">
        <v>507</v>
      </c>
      <c r="B232" s="115" t="s">
        <v>353</v>
      </c>
      <c r="C232" s="173"/>
      <c r="D232" s="173" t="s">
        <v>70</v>
      </c>
      <c r="E232" s="185" t="s">
        <v>70</v>
      </c>
      <c r="F232" s="185">
        <v>0</v>
      </c>
      <c r="G232" s="185" t="s">
        <v>70</v>
      </c>
      <c r="H232" s="185">
        <v>0</v>
      </c>
      <c r="I232" s="185" t="s">
        <v>70</v>
      </c>
      <c r="J232" s="185">
        <v>0</v>
      </c>
      <c r="K232" s="185">
        <f>PRODUCT(IF(E232&lt;&gt;"'-",F232,1),IF(G232&lt;&gt;"-",H232,1),IF(I232&lt;&gt;"-",J232,1))</f>
        <v>0</v>
      </c>
      <c r="L232" s="19"/>
      <c r="M232" s="117" t="e">
        <f>Komponento_parinkimas</f>
        <v>#N/A</v>
      </c>
      <c r="N232" s="117" t="e">
        <f>Komponento_parinkimas</f>
        <v>#N/A</v>
      </c>
      <c r="O232" s="117" t="e">
        <f>Komponento_parinkimas</f>
        <v>#N/A</v>
      </c>
      <c r="P232" s="117" t="e">
        <f>Komponento_parinkimas</f>
        <v>#N/A</v>
      </c>
      <c r="Q232" s="117" t="e">
        <f>Komponento_parinkimas</f>
        <v>#N/A</v>
      </c>
      <c r="R232" s="117" t="e">
        <f>Komponento_parinkimas</f>
        <v>#N/A</v>
      </c>
      <c r="S232" s="117" t="e">
        <f>Komponento_parinkimas</f>
        <v>#N/A</v>
      </c>
      <c r="T232" s="117" t="e">
        <f>Komponento_parinkimas</f>
        <v>#N/A</v>
      </c>
      <c r="U232" s="117" t="e">
        <f>Komponento_parinkimas</f>
        <v>#N/A</v>
      </c>
      <c r="V232" s="117" t="e">
        <f>Komponento_parinkimas</f>
        <v>#N/A</v>
      </c>
      <c r="W232" s="117" t="e">
        <f>Komponento_parinkimas</f>
        <v>#N/A</v>
      </c>
      <c r="X232" s="117" t="e">
        <f>Komponento_parinkimas</f>
        <v>#N/A</v>
      </c>
      <c r="Y232" s="117" t="e">
        <f>Komponento_parinkimas</f>
        <v>#N/A</v>
      </c>
      <c r="Z232" s="117" t="e">
        <f>Komponento_parinkimas</f>
        <v>#N/A</v>
      </c>
      <c r="AA232" s="117" t="e">
        <f>Komponento_parinkimas</f>
        <v>#N/A</v>
      </c>
      <c r="AB232" s="117" t="e">
        <f>Komponento_parinkimas</f>
        <v>#N/A</v>
      </c>
      <c r="AC232" s="117" t="e">
        <f>Komponento_parinkimas</f>
        <v>#N/A</v>
      </c>
      <c r="AD232" s="117" t="e">
        <f>Komponento_parinkimas</f>
        <v>#N/A</v>
      </c>
      <c r="AE232" s="117" t="e">
        <f>Komponento_parinkimas</f>
        <v>#N/A</v>
      </c>
      <c r="AF232" s="117" t="e">
        <f>Komponento_parinkimas</f>
        <v>#N/A</v>
      </c>
      <c r="AG232" s="117" t="e">
        <f>Komponento_parinkimas</f>
        <v>#N/A</v>
      </c>
      <c r="AH232" s="117" t="e">
        <f>Komponento_parinkimas</f>
        <v>#N/A</v>
      </c>
      <c r="AI232" s="117" t="e">
        <f>Komponento_parinkimas</f>
        <v>#N/A</v>
      </c>
      <c r="AJ232" s="117" t="e">
        <f>Komponento_parinkimas</f>
        <v>#N/A</v>
      </c>
      <c r="AK232" s="117" t="e">
        <f>Komponento_parinkimas</f>
        <v>#N/A</v>
      </c>
      <c r="AL232" s="117" t="e">
        <f>Komponento_parinkimas</f>
        <v>#N/A</v>
      </c>
      <c r="AM232" s="117" t="e">
        <f>Komponento_parinkimas</f>
        <v>#N/A</v>
      </c>
      <c r="AN232" s="117" t="e">
        <f>Komponento_parinkimas</f>
        <v>#N/A</v>
      </c>
      <c r="AO232" s="117" t="e">
        <f>Komponento_parinkimas</f>
        <v>#N/A</v>
      </c>
      <c r="AP232" s="117" t="e">
        <f>Komponento_parinkimas</f>
        <v>#N/A</v>
      </c>
      <c r="AQ232" s="117" t="e">
        <f>Komponento_parinkimas</f>
        <v>#N/A</v>
      </c>
      <c r="AR232" s="1"/>
      <c r="AS232" s="1"/>
    </row>
    <row r="233" spans="1:45">
      <c r="A233" s="114" t="s">
        <v>508</v>
      </c>
      <c r="B233" s="120" t="s">
        <v>50</v>
      </c>
      <c r="C233" s="121"/>
      <c r="D233" s="121"/>
      <c r="E233" s="197"/>
      <c r="F233" s="197"/>
      <c r="G233" s="197"/>
      <c r="H233" s="197"/>
      <c r="I233" s="197"/>
      <c r="J233" s="197"/>
      <c r="K233" s="195"/>
      <c r="L233" s="119"/>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
      <c r="AS233" s="1"/>
    </row>
    <row r="234" spans="1:45">
      <c r="A234" s="114" t="s">
        <v>508</v>
      </c>
      <c r="B234" s="115" t="s">
        <v>51</v>
      </c>
      <c r="C234" s="173"/>
      <c r="D234" s="173" t="s">
        <v>70</v>
      </c>
      <c r="E234" s="185" t="s">
        <v>70</v>
      </c>
      <c r="F234" s="185">
        <v>0</v>
      </c>
      <c r="G234" s="185" t="s">
        <v>70</v>
      </c>
      <c r="H234" s="185">
        <v>0</v>
      </c>
      <c r="I234" s="185" t="s">
        <v>70</v>
      </c>
      <c r="J234" s="185">
        <v>0</v>
      </c>
      <c r="K234" s="185">
        <f t="shared" ref="K234:K240" si="20">PRODUCT(IF(E234&lt;&gt;"'-",F234,1),IF(G234&lt;&gt;"-",H234,1),IF(I234&lt;&gt;"-",J234,1))</f>
        <v>0</v>
      </c>
      <c r="L234" s="19"/>
      <c r="M234" s="117" t="e">
        <f>Komponento_parinkimas</f>
        <v>#N/A</v>
      </c>
      <c r="N234" s="117" t="e">
        <f>Komponento_parinkimas</f>
        <v>#N/A</v>
      </c>
      <c r="O234" s="117" t="e">
        <f>Komponento_parinkimas</f>
        <v>#N/A</v>
      </c>
      <c r="P234" s="117" t="e">
        <f>Komponento_parinkimas</f>
        <v>#N/A</v>
      </c>
      <c r="Q234" s="117" t="e">
        <f>Komponento_parinkimas</f>
        <v>#N/A</v>
      </c>
      <c r="R234" s="117" t="e">
        <f>Komponento_parinkimas</f>
        <v>#N/A</v>
      </c>
      <c r="S234" s="117" t="e">
        <f>Komponento_parinkimas</f>
        <v>#N/A</v>
      </c>
      <c r="T234" s="117" t="e">
        <f>Komponento_parinkimas</f>
        <v>#N/A</v>
      </c>
      <c r="U234" s="117" t="e">
        <f>Komponento_parinkimas</f>
        <v>#N/A</v>
      </c>
      <c r="V234" s="117" t="e">
        <f>Komponento_parinkimas</f>
        <v>#N/A</v>
      </c>
      <c r="W234" s="117" t="e">
        <f>Komponento_parinkimas</f>
        <v>#N/A</v>
      </c>
      <c r="X234" s="117" t="e">
        <f>Komponento_parinkimas</f>
        <v>#N/A</v>
      </c>
      <c r="Y234" s="117" t="e">
        <f>Komponento_parinkimas</f>
        <v>#N/A</v>
      </c>
      <c r="Z234" s="117" t="e">
        <f>Komponento_parinkimas</f>
        <v>#N/A</v>
      </c>
      <c r="AA234" s="117" t="e">
        <f>Komponento_parinkimas</f>
        <v>#N/A</v>
      </c>
      <c r="AB234" s="117" t="e">
        <f>Komponento_parinkimas</f>
        <v>#N/A</v>
      </c>
      <c r="AC234" s="117" t="e">
        <f>Komponento_parinkimas</f>
        <v>#N/A</v>
      </c>
      <c r="AD234" s="117" t="e">
        <f>Komponento_parinkimas</f>
        <v>#N/A</v>
      </c>
      <c r="AE234" s="117" t="e">
        <f>Komponento_parinkimas</f>
        <v>#N/A</v>
      </c>
      <c r="AF234" s="117" t="e">
        <f>Komponento_parinkimas</f>
        <v>#N/A</v>
      </c>
      <c r="AG234" s="117" t="e">
        <f>Komponento_parinkimas</f>
        <v>#N/A</v>
      </c>
      <c r="AH234" s="117" t="e">
        <f>Komponento_parinkimas</f>
        <v>#N/A</v>
      </c>
      <c r="AI234" s="117" t="e">
        <f>Komponento_parinkimas</f>
        <v>#N/A</v>
      </c>
      <c r="AJ234" s="117" t="e">
        <f>Komponento_parinkimas</f>
        <v>#N/A</v>
      </c>
      <c r="AK234" s="117" t="e">
        <f>Komponento_parinkimas</f>
        <v>#N/A</v>
      </c>
      <c r="AL234" s="117" t="e">
        <f>Komponento_parinkimas</f>
        <v>#N/A</v>
      </c>
      <c r="AM234" s="117" t="e">
        <f>Komponento_parinkimas</f>
        <v>#N/A</v>
      </c>
      <c r="AN234" s="117" t="e">
        <f>Komponento_parinkimas</f>
        <v>#N/A</v>
      </c>
      <c r="AO234" s="117" t="e">
        <f>Komponento_parinkimas</f>
        <v>#N/A</v>
      </c>
      <c r="AP234" s="117" t="e">
        <f>Komponento_parinkimas</f>
        <v>#N/A</v>
      </c>
      <c r="AQ234" s="117" t="e">
        <f>Komponento_parinkimas</f>
        <v>#N/A</v>
      </c>
      <c r="AR234" s="1"/>
      <c r="AS234" s="1"/>
    </row>
    <row r="235" spans="1:45">
      <c r="A235" s="114" t="s">
        <v>508</v>
      </c>
      <c r="B235" s="115" t="s">
        <v>52</v>
      </c>
      <c r="C235" s="173"/>
      <c r="D235" s="173" t="s">
        <v>70</v>
      </c>
      <c r="E235" s="185" t="s">
        <v>70</v>
      </c>
      <c r="F235" s="185">
        <v>0</v>
      </c>
      <c r="G235" s="185" t="s">
        <v>70</v>
      </c>
      <c r="H235" s="185">
        <v>0</v>
      </c>
      <c r="I235" s="185" t="s">
        <v>70</v>
      </c>
      <c r="J235" s="185">
        <v>0</v>
      </c>
      <c r="K235" s="185">
        <f t="shared" si="20"/>
        <v>0</v>
      </c>
      <c r="L235" s="19"/>
      <c r="M235" s="117" t="e">
        <f>Komponento_parinkimas</f>
        <v>#N/A</v>
      </c>
      <c r="N235" s="117" t="e">
        <f>Komponento_parinkimas</f>
        <v>#N/A</v>
      </c>
      <c r="O235" s="117" t="e">
        <f>Komponento_parinkimas</f>
        <v>#N/A</v>
      </c>
      <c r="P235" s="117" t="e">
        <f>Komponento_parinkimas</f>
        <v>#N/A</v>
      </c>
      <c r="Q235" s="117" t="e">
        <f>Komponento_parinkimas</f>
        <v>#N/A</v>
      </c>
      <c r="R235" s="117" t="e">
        <f>Komponento_parinkimas</f>
        <v>#N/A</v>
      </c>
      <c r="S235" s="117" t="e">
        <f>Komponento_parinkimas</f>
        <v>#N/A</v>
      </c>
      <c r="T235" s="117" t="e">
        <f>Komponento_parinkimas</f>
        <v>#N/A</v>
      </c>
      <c r="U235" s="117" t="e">
        <f>Komponento_parinkimas</f>
        <v>#N/A</v>
      </c>
      <c r="V235" s="117" t="e">
        <f>Komponento_parinkimas</f>
        <v>#N/A</v>
      </c>
      <c r="W235" s="117" t="e">
        <f>Komponento_parinkimas</f>
        <v>#N/A</v>
      </c>
      <c r="X235" s="117" t="e">
        <f>Komponento_parinkimas</f>
        <v>#N/A</v>
      </c>
      <c r="Y235" s="117" t="e">
        <f>Komponento_parinkimas</f>
        <v>#N/A</v>
      </c>
      <c r="Z235" s="117" t="e">
        <f>Komponento_parinkimas</f>
        <v>#N/A</v>
      </c>
      <c r="AA235" s="117" t="e">
        <f>Komponento_parinkimas</f>
        <v>#N/A</v>
      </c>
      <c r="AB235" s="117" t="e">
        <f>Komponento_parinkimas</f>
        <v>#N/A</v>
      </c>
      <c r="AC235" s="117" t="e">
        <f>Komponento_parinkimas</f>
        <v>#N/A</v>
      </c>
      <c r="AD235" s="117" t="e">
        <f>Komponento_parinkimas</f>
        <v>#N/A</v>
      </c>
      <c r="AE235" s="117" t="e">
        <f>Komponento_parinkimas</f>
        <v>#N/A</v>
      </c>
      <c r="AF235" s="117" t="e">
        <f>Komponento_parinkimas</f>
        <v>#N/A</v>
      </c>
      <c r="AG235" s="117" t="e">
        <f>Komponento_parinkimas</f>
        <v>#N/A</v>
      </c>
      <c r="AH235" s="117" t="e">
        <f>Komponento_parinkimas</f>
        <v>#N/A</v>
      </c>
      <c r="AI235" s="117" t="e">
        <f>Komponento_parinkimas</f>
        <v>#N/A</v>
      </c>
      <c r="AJ235" s="117" t="e">
        <f>Komponento_parinkimas</f>
        <v>#N/A</v>
      </c>
      <c r="AK235" s="117" t="e">
        <f>Komponento_parinkimas</f>
        <v>#N/A</v>
      </c>
      <c r="AL235" s="117" t="e">
        <f>Komponento_parinkimas</f>
        <v>#N/A</v>
      </c>
      <c r="AM235" s="117" t="e">
        <f>Komponento_parinkimas</f>
        <v>#N/A</v>
      </c>
      <c r="AN235" s="117" t="e">
        <f>Komponento_parinkimas</f>
        <v>#N/A</v>
      </c>
      <c r="AO235" s="117" t="e">
        <f>Komponento_parinkimas</f>
        <v>#N/A</v>
      </c>
      <c r="AP235" s="117" t="e">
        <f>Komponento_parinkimas</f>
        <v>#N/A</v>
      </c>
      <c r="AQ235" s="117" t="e">
        <f>Komponento_parinkimas</f>
        <v>#N/A</v>
      </c>
      <c r="AR235" s="1"/>
      <c r="AS235" s="1"/>
    </row>
    <row r="236" spans="1:45">
      <c r="A236" s="114" t="s">
        <v>508</v>
      </c>
      <c r="B236" s="115" t="s">
        <v>346</v>
      </c>
      <c r="C236" s="173"/>
      <c r="D236" s="173" t="s">
        <v>70</v>
      </c>
      <c r="E236" s="185" t="s">
        <v>70</v>
      </c>
      <c r="F236" s="185">
        <v>0</v>
      </c>
      <c r="G236" s="185" t="s">
        <v>70</v>
      </c>
      <c r="H236" s="185">
        <v>0</v>
      </c>
      <c r="I236" s="185" t="s">
        <v>70</v>
      </c>
      <c r="J236" s="185">
        <v>0</v>
      </c>
      <c r="K236" s="185">
        <f t="shared" si="20"/>
        <v>0</v>
      </c>
      <c r="L236" s="19"/>
      <c r="M236" s="117" t="e">
        <f>Komponento_parinkimas</f>
        <v>#N/A</v>
      </c>
      <c r="N236" s="117" t="e">
        <f>Komponento_parinkimas</f>
        <v>#N/A</v>
      </c>
      <c r="O236" s="117" t="e">
        <f>Komponento_parinkimas</f>
        <v>#N/A</v>
      </c>
      <c r="P236" s="117" t="e">
        <f>Komponento_parinkimas</f>
        <v>#N/A</v>
      </c>
      <c r="Q236" s="117" t="e">
        <f>Komponento_parinkimas</f>
        <v>#N/A</v>
      </c>
      <c r="R236" s="117" t="e">
        <f>Komponento_parinkimas</f>
        <v>#N/A</v>
      </c>
      <c r="S236" s="117" t="e">
        <f>Komponento_parinkimas</f>
        <v>#N/A</v>
      </c>
      <c r="T236" s="117" t="e">
        <f>Komponento_parinkimas</f>
        <v>#N/A</v>
      </c>
      <c r="U236" s="117" t="e">
        <f>Komponento_parinkimas</f>
        <v>#N/A</v>
      </c>
      <c r="V236" s="117" t="e">
        <f>Komponento_parinkimas</f>
        <v>#N/A</v>
      </c>
      <c r="W236" s="117" t="e">
        <f>Komponento_parinkimas</f>
        <v>#N/A</v>
      </c>
      <c r="X236" s="117" t="e">
        <f>Komponento_parinkimas</f>
        <v>#N/A</v>
      </c>
      <c r="Y236" s="117" t="e">
        <f>Komponento_parinkimas</f>
        <v>#N/A</v>
      </c>
      <c r="Z236" s="117" t="e">
        <f>Komponento_parinkimas</f>
        <v>#N/A</v>
      </c>
      <c r="AA236" s="117" t="e">
        <f>Komponento_parinkimas</f>
        <v>#N/A</v>
      </c>
      <c r="AB236" s="117" t="e">
        <f>Komponento_parinkimas</f>
        <v>#N/A</v>
      </c>
      <c r="AC236" s="117" t="e">
        <f>Komponento_parinkimas</f>
        <v>#N/A</v>
      </c>
      <c r="AD236" s="117" t="e">
        <f>Komponento_parinkimas</f>
        <v>#N/A</v>
      </c>
      <c r="AE236" s="117" t="e">
        <f>Komponento_parinkimas</f>
        <v>#N/A</v>
      </c>
      <c r="AF236" s="117" t="e">
        <f>Komponento_parinkimas</f>
        <v>#N/A</v>
      </c>
      <c r="AG236" s="117" t="e">
        <f>Komponento_parinkimas</f>
        <v>#N/A</v>
      </c>
      <c r="AH236" s="117" t="e">
        <f>Komponento_parinkimas</f>
        <v>#N/A</v>
      </c>
      <c r="AI236" s="117" t="e">
        <f>Komponento_parinkimas</f>
        <v>#N/A</v>
      </c>
      <c r="AJ236" s="117" t="e">
        <f>Komponento_parinkimas</f>
        <v>#N/A</v>
      </c>
      <c r="AK236" s="117" t="e">
        <f>Komponento_parinkimas</f>
        <v>#N/A</v>
      </c>
      <c r="AL236" s="117" t="e">
        <f>Komponento_parinkimas</f>
        <v>#N/A</v>
      </c>
      <c r="AM236" s="117" t="e">
        <f>Komponento_parinkimas</f>
        <v>#N/A</v>
      </c>
      <c r="AN236" s="117" t="e">
        <f>Komponento_parinkimas</f>
        <v>#N/A</v>
      </c>
      <c r="AO236" s="117" t="e">
        <f>Komponento_parinkimas</f>
        <v>#N/A</v>
      </c>
      <c r="AP236" s="117" t="e">
        <f>Komponento_parinkimas</f>
        <v>#N/A</v>
      </c>
      <c r="AQ236" s="117" t="e">
        <f>Komponento_parinkimas</f>
        <v>#N/A</v>
      </c>
      <c r="AR236" s="1"/>
      <c r="AS236" s="1"/>
    </row>
    <row r="237" spans="1:45">
      <c r="A237" s="114" t="s">
        <v>508</v>
      </c>
      <c r="B237" s="115" t="s">
        <v>347</v>
      </c>
      <c r="C237" s="173"/>
      <c r="D237" s="173" t="s">
        <v>70</v>
      </c>
      <c r="E237" s="185" t="s">
        <v>70</v>
      </c>
      <c r="F237" s="185">
        <v>0</v>
      </c>
      <c r="G237" s="185" t="s">
        <v>70</v>
      </c>
      <c r="H237" s="185">
        <v>0</v>
      </c>
      <c r="I237" s="185" t="s">
        <v>70</v>
      </c>
      <c r="J237" s="185">
        <v>0</v>
      </c>
      <c r="K237" s="185">
        <f t="shared" si="20"/>
        <v>0</v>
      </c>
      <c r="L237" s="19"/>
      <c r="M237" s="117" t="e">
        <f>Komponento_parinkimas</f>
        <v>#N/A</v>
      </c>
      <c r="N237" s="117" t="e">
        <f>Komponento_parinkimas</f>
        <v>#N/A</v>
      </c>
      <c r="O237" s="117" t="e">
        <f>Komponento_parinkimas</f>
        <v>#N/A</v>
      </c>
      <c r="P237" s="117" t="e">
        <f>Komponento_parinkimas</f>
        <v>#N/A</v>
      </c>
      <c r="Q237" s="117" t="e">
        <f>Komponento_parinkimas</f>
        <v>#N/A</v>
      </c>
      <c r="R237" s="117" t="e">
        <f>Komponento_parinkimas</f>
        <v>#N/A</v>
      </c>
      <c r="S237" s="117" t="e">
        <f>Komponento_parinkimas</f>
        <v>#N/A</v>
      </c>
      <c r="T237" s="117" t="e">
        <f>Komponento_parinkimas</f>
        <v>#N/A</v>
      </c>
      <c r="U237" s="117" t="e">
        <f>Komponento_parinkimas</f>
        <v>#N/A</v>
      </c>
      <c r="V237" s="117" t="e">
        <f>Komponento_parinkimas</f>
        <v>#N/A</v>
      </c>
      <c r="W237" s="117" t="e">
        <f>Komponento_parinkimas</f>
        <v>#N/A</v>
      </c>
      <c r="X237" s="117" t="e">
        <f>Komponento_parinkimas</f>
        <v>#N/A</v>
      </c>
      <c r="Y237" s="117" t="e">
        <f>Komponento_parinkimas</f>
        <v>#N/A</v>
      </c>
      <c r="Z237" s="117" t="e">
        <f>Komponento_parinkimas</f>
        <v>#N/A</v>
      </c>
      <c r="AA237" s="117" t="e">
        <f>Komponento_parinkimas</f>
        <v>#N/A</v>
      </c>
      <c r="AB237" s="117" t="e">
        <f>Komponento_parinkimas</f>
        <v>#N/A</v>
      </c>
      <c r="AC237" s="117" t="e">
        <f>Komponento_parinkimas</f>
        <v>#N/A</v>
      </c>
      <c r="AD237" s="117" t="e">
        <f>Komponento_parinkimas</f>
        <v>#N/A</v>
      </c>
      <c r="AE237" s="117" t="e">
        <f>Komponento_parinkimas</f>
        <v>#N/A</v>
      </c>
      <c r="AF237" s="117" t="e">
        <f>Komponento_parinkimas</f>
        <v>#N/A</v>
      </c>
      <c r="AG237" s="117" t="e">
        <f>Komponento_parinkimas</f>
        <v>#N/A</v>
      </c>
      <c r="AH237" s="117" t="e">
        <f>Komponento_parinkimas</f>
        <v>#N/A</v>
      </c>
      <c r="AI237" s="117" t="e">
        <f>Komponento_parinkimas</f>
        <v>#N/A</v>
      </c>
      <c r="AJ237" s="117" t="e">
        <f>Komponento_parinkimas</f>
        <v>#N/A</v>
      </c>
      <c r="AK237" s="117" t="e">
        <f>Komponento_parinkimas</f>
        <v>#N/A</v>
      </c>
      <c r="AL237" s="117" t="e">
        <f>Komponento_parinkimas</f>
        <v>#N/A</v>
      </c>
      <c r="AM237" s="117" t="e">
        <f>Komponento_parinkimas</f>
        <v>#N/A</v>
      </c>
      <c r="AN237" s="117" t="e">
        <f>Komponento_parinkimas</f>
        <v>#N/A</v>
      </c>
      <c r="AO237" s="117" t="e">
        <f>Komponento_parinkimas</f>
        <v>#N/A</v>
      </c>
      <c r="AP237" s="117" t="e">
        <f>Komponento_parinkimas</f>
        <v>#N/A</v>
      </c>
      <c r="AQ237" s="117" t="e">
        <f>Komponento_parinkimas</f>
        <v>#N/A</v>
      </c>
      <c r="AR237" s="1"/>
      <c r="AS237" s="1"/>
    </row>
    <row r="238" spans="1:45">
      <c r="A238" s="114" t="s">
        <v>508</v>
      </c>
      <c r="B238" s="115" t="s">
        <v>348</v>
      </c>
      <c r="C238" s="173"/>
      <c r="D238" s="173" t="s">
        <v>70</v>
      </c>
      <c r="E238" s="185" t="s">
        <v>70</v>
      </c>
      <c r="F238" s="185">
        <v>0</v>
      </c>
      <c r="G238" s="185" t="s">
        <v>70</v>
      </c>
      <c r="H238" s="185">
        <v>0</v>
      </c>
      <c r="I238" s="185" t="s">
        <v>70</v>
      </c>
      <c r="J238" s="185">
        <v>0</v>
      </c>
      <c r="K238" s="185">
        <f t="shared" si="20"/>
        <v>0</v>
      </c>
      <c r="L238" s="19"/>
      <c r="M238" s="117" t="e">
        <f>Komponento_parinkimas</f>
        <v>#N/A</v>
      </c>
      <c r="N238" s="117" t="e">
        <f>Komponento_parinkimas</f>
        <v>#N/A</v>
      </c>
      <c r="O238" s="117" t="e">
        <f>Komponento_parinkimas</f>
        <v>#N/A</v>
      </c>
      <c r="P238" s="117" t="e">
        <f>Komponento_parinkimas</f>
        <v>#N/A</v>
      </c>
      <c r="Q238" s="117" t="e">
        <f>Komponento_parinkimas</f>
        <v>#N/A</v>
      </c>
      <c r="R238" s="117" t="e">
        <f>Komponento_parinkimas</f>
        <v>#N/A</v>
      </c>
      <c r="S238" s="117" t="e">
        <f>Komponento_parinkimas</f>
        <v>#N/A</v>
      </c>
      <c r="T238" s="117" t="e">
        <f>Komponento_parinkimas</f>
        <v>#N/A</v>
      </c>
      <c r="U238" s="117" t="e">
        <f>Komponento_parinkimas</f>
        <v>#N/A</v>
      </c>
      <c r="V238" s="117" t="e">
        <f>Komponento_parinkimas</f>
        <v>#N/A</v>
      </c>
      <c r="W238" s="117" t="e">
        <f>Komponento_parinkimas</f>
        <v>#N/A</v>
      </c>
      <c r="X238" s="117" t="e">
        <f>Komponento_parinkimas</f>
        <v>#N/A</v>
      </c>
      <c r="Y238" s="117" t="e">
        <f>Komponento_parinkimas</f>
        <v>#N/A</v>
      </c>
      <c r="Z238" s="117" t="e">
        <f>Komponento_parinkimas</f>
        <v>#N/A</v>
      </c>
      <c r="AA238" s="117" t="e">
        <f>Komponento_parinkimas</f>
        <v>#N/A</v>
      </c>
      <c r="AB238" s="117" t="e">
        <f>Komponento_parinkimas</f>
        <v>#N/A</v>
      </c>
      <c r="AC238" s="117" t="e">
        <f>Komponento_parinkimas</f>
        <v>#N/A</v>
      </c>
      <c r="AD238" s="117" t="e">
        <f>Komponento_parinkimas</f>
        <v>#N/A</v>
      </c>
      <c r="AE238" s="117" t="e">
        <f>Komponento_parinkimas</f>
        <v>#N/A</v>
      </c>
      <c r="AF238" s="117" t="e">
        <f>Komponento_parinkimas</f>
        <v>#N/A</v>
      </c>
      <c r="AG238" s="117" t="e">
        <f>Komponento_parinkimas</f>
        <v>#N/A</v>
      </c>
      <c r="AH238" s="117" t="e">
        <f>Komponento_parinkimas</f>
        <v>#N/A</v>
      </c>
      <c r="AI238" s="117" t="e">
        <f>Komponento_parinkimas</f>
        <v>#N/A</v>
      </c>
      <c r="AJ238" s="117" t="e">
        <f>Komponento_parinkimas</f>
        <v>#N/A</v>
      </c>
      <c r="AK238" s="117" t="e">
        <f>Komponento_parinkimas</f>
        <v>#N/A</v>
      </c>
      <c r="AL238" s="117" t="e">
        <f>Komponento_parinkimas</f>
        <v>#N/A</v>
      </c>
      <c r="AM238" s="117" t="e">
        <f>Komponento_parinkimas</f>
        <v>#N/A</v>
      </c>
      <c r="AN238" s="117" t="e">
        <f>Komponento_parinkimas</f>
        <v>#N/A</v>
      </c>
      <c r="AO238" s="117" t="e">
        <f>Komponento_parinkimas</f>
        <v>#N/A</v>
      </c>
      <c r="AP238" s="117" t="e">
        <f>Komponento_parinkimas</f>
        <v>#N/A</v>
      </c>
      <c r="AQ238" s="117" t="e">
        <f>Komponento_parinkimas</f>
        <v>#N/A</v>
      </c>
      <c r="AR238" s="1"/>
      <c r="AS238" s="1"/>
    </row>
    <row r="239" spans="1:45">
      <c r="A239" s="114" t="s">
        <v>508</v>
      </c>
      <c r="B239" s="115" t="s">
        <v>349</v>
      </c>
      <c r="C239" s="173"/>
      <c r="D239" s="173" t="s">
        <v>70</v>
      </c>
      <c r="E239" s="185" t="s">
        <v>70</v>
      </c>
      <c r="F239" s="185">
        <v>0</v>
      </c>
      <c r="G239" s="185" t="s">
        <v>70</v>
      </c>
      <c r="H239" s="185">
        <v>0</v>
      </c>
      <c r="I239" s="185" t="s">
        <v>70</v>
      </c>
      <c r="J239" s="185">
        <v>0</v>
      </c>
      <c r="K239" s="185">
        <f t="shared" si="20"/>
        <v>0</v>
      </c>
      <c r="L239" s="19"/>
      <c r="M239" s="117" t="e">
        <f>Komponento_parinkimas</f>
        <v>#N/A</v>
      </c>
      <c r="N239" s="117" t="e">
        <f>Komponento_parinkimas</f>
        <v>#N/A</v>
      </c>
      <c r="O239" s="117" t="e">
        <f>Komponento_parinkimas</f>
        <v>#N/A</v>
      </c>
      <c r="P239" s="117" t="e">
        <f>Komponento_parinkimas</f>
        <v>#N/A</v>
      </c>
      <c r="Q239" s="117" t="e">
        <f>Komponento_parinkimas</f>
        <v>#N/A</v>
      </c>
      <c r="R239" s="117" t="e">
        <f>Komponento_parinkimas</f>
        <v>#N/A</v>
      </c>
      <c r="S239" s="117" t="e">
        <f>Komponento_parinkimas</f>
        <v>#N/A</v>
      </c>
      <c r="T239" s="117" t="e">
        <f>Komponento_parinkimas</f>
        <v>#N/A</v>
      </c>
      <c r="U239" s="117" t="e">
        <f>Komponento_parinkimas</f>
        <v>#N/A</v>
      </c>
      <c r="V239" s="117" t="e">
        <f>Komponento_parinkimas</f>
        <v>#N/A</v>
      </c>
      <c r="W239" s="117" t="e">
        <f>Komponento_parinkimas</f>
        <v>#N/A</v>
      </c>
      <c r="X239" s="117" t="e">
        <f>Komponento_parinkimas</f>
        <v>#N/A</v>
      </c>
      <c r="Y239" s="117" t="e">
        <f>Komponento_parinkimas</f>
        <v>#N/A</v>
      </c>
      <c r="Z239" s="117" t="e">
        <f>Komponento_parinkimas</f>
        <v>#N/A</v>
      </c>
      <c r="AA239" s="117" t="e">
        <f>Komponento_parinkimas</f>
        <v>#N/A</v>
      </c>
      <c r="AB239" s="117" t="e">
        <f>Komponento_parinkimas</f>
        <v>#N/A</v>
      </c>
      <c r="AC239" s="117" t="e">
        <f>Komponento_parinkimas</f>
        <v>#N/A</v>
      </c>
      <c r="AD239" s="117" t="e">
        <f>Komponento_parinkimas</f>
        <v>#N/A</v>
      </c>
      <c r="AE239" s="117" t="e">
        <f>Komponento_parinkimas</f>
        <v>#N/A</v>
      </c>
      <c r="AF239" s="117" t="e">
        <f>Komponento_parinkimas</f>
        <v>#N/A</v>
      </c>
      <c r="AG239" s="117" t="e">
        <f>Komponento_parinkimas</f>
        <v>#N/A</v>
      </c>
      <c r="AH239" s="117" t="e">
        <f>Komponento_parinkimas</f>
        <v>#N/A</v>
      </c>
      <c r="AI239" s="117" t="e">
        <f>Komponento_parinkimas</f>
        <v>#N/A</v>
      </c>
      <c r="AJ239" s="117" t="e">
        <f>Komponento_parinkimas</f>
        <v>#N/A</v>
      </c>
      <c r="AK239" s="117" t="e">
        <f>Komponento_parinkimas</f>
        <v>#N/A</v>
      </c>
      <c r="AL239" s="117" t="e">
        <f>Komponento_parinkimas</f>
        <v>#N/A</v>
      </c>
      <c r="AM239" s="117" t="e">
        <f>Komponento_parinkimas</f>
        <v>#N/A</v>
      </c>
      <c r="AN239" s="117" t="e">
        <f>Komponento_parinkimas</f>
        <v>#N/A</v>
      </c>
      <c r="AO239" s="117" t="e">
        <f>Komponento_parinkimas</f>
        <v>#N/A</v>
      </c>
      <c r="AP239" s="117" t="e">
        <f>Komponento_parinkimas</f>
        <v>#N/A</v>
      </c>
      <c r="AQ239" s="117" t="e">
        <f>Komponento_parinkimas</f>
        <v>#N/A</v>
      </c>
      <c r="AR239" s="1"/>
      <c r="AS239" s="1"/>
    </row>
    <row r="240" spans="1:45">
      <c r="A240" s="114" t="s">
        <v>508</v>
      </c>
      <c r="B240" s="115" t="s">
        <v>350</v>
      </c>
      <c r="C240" s="173"/>
      <c r="D240" s="173" t="s">
        <v>70</v>
      </c>
      <c r="E240" s="185" t="s">
        <v>70</v>
      </c>
      <c r="F240" s="185">
        <v>0</v>
      </c>
      <c r="G240" s="185" t="s">
        <v>70</v>
      </c>
      <c r="H240" s="185">
        <v>0</v>
      </c>
      <c r="I240" s="185" t="s">
        <v>70</v>
      </c>
      <c r="J240" s="185">
        <v>0</v>
      </c>
      <c r="K240" s="185">
        <f t="shared" si="20"/>
        <v>0</v>
      </c>
      <c r="L240" s="19"/>
      <c r="M240" s="117" t="e">
        <f>Komponento_parinkimas</f>
        <v>#N/A</v>
      </c>
      <c r="N240" s="117" t="e">
        <f>Komponento_parinkimas</f>
        <v>#N/A</v>
      </c>
      <c r="O240" s="117" t="e">
        <f>Komponento_parinkimas</f>
        <v>#N/A</v>
      </c>
      <c r="P240" s="117" t="e">
        <f>Komponento_parinkimas</f>
        <v>#N/A</v>
      </c>
      <c r="Q240" s="117" t="e">
        <f>Komponento_parinkimas</f>
        <v>#N/A</v>
      </c>
      <c r="R240" s="117" t="e">
        <f>Komponento_parinkimas</f>
        <v>#N/A</v>
      </c>
      <c r="S240" s="117" t="e">
        <f>Komponento_parinkimas</f>
        <v>#N/A</v>
      </c>
      <c r="T240" s="117" t="e">
        <f>Komponento_parinkimas</f>
        <v>#N/A</v>
      </c>
      <c r="U240" s="117" t="e">
        <f>Komponento_parinkimas</f>
        <v>#N/A</v>
      </c>
      <c r="V240" s="117" t="e">
        <f>Komponento_parinkimas</f>
        <v>#N/A</v>
      </c>
      <c r="W240" s="117" t="e">
        <f>Komponento_parinkimas</f>
        <v>#N/A</v>
      </c>
      <c r="X240" s="117" t="e">
        <f>Komponento_parinkimas</f>
        <v>#N/A</v>
      </c>
      <c r="Y240" s="117" t="e">
        <f>Komponento_parinkimas</f>
        <v>#N/A</v>
      </c>
      <c r="Z240" s="117" t="e">
        <f>Komponento_parinkimas</f>
        <v>#N/A</v>
      </c>
      <c r="AA240" s="117" t="e">
        <f>Komponento_parinkimas</f>
        <v>#N/A</v>
      </c>
      <c r="AB240" s="117" t="e">
        <f>Komponento_parinkimas</f>
        <v>#N/A</v>
      </c>
      <c r="AC240" s="117" t="e">
        <f>Komponento_parinkimas</f>
        <v>#N/A</v>
      </c>
      <c r="AD240" s="117" t="e">
        <f>Komponento_parinkimas</f>
        <v>#N/A</v>
      </c>
      <c r="AE240" s="117" t="e">
        <f>Komponento_parinkimas</f>
        <v>#N/A</v>
      </c>
      <c r="AF240" s="117" t="e">
        <f>Komponento_parinkimas</f>
        <v>#N/A</v>
      </c>
      <c r="AG240" s="117" t="e">
        <f>Komponento_parinkimas</f>
        <v>#N/A</v>
      </c>
      <c r="AH240" s="117" t="e">
        <f>Komponento_parinkimas</f>
        <v>#N/A</v>
      </c>
      <c r="AI240" s="117" t="e">
        <f>Komponento_parinkimas</f>
        <v>#N/A</v>
      </c>
      <c r="AJ240" s="117" t="e">
        <f>Komponento_parinkimas</f>
        <v>#N/A</v>
      </c>
      <c r="AK240" s="117" t="e">
        <f>Komponento_parinkimas</f>
        <v>#N/A</v>
      </c>
      <c r="AL240" s="117" t="e">
        <f>Komponento_parinkimas</f>
        <v>#N/A</v>
      </c>
      <c r="AM240" s="117" t="e">
        <f>Komponento_parinkimas</f>
        <v>#N/A</v>
      </c>
      <c r="AN240" s="117" t="e">
        <f>Komponento_parinkimas</f>
        <v>#N/A</v>
      </c>
      <c r="AO240" s="117" t="e">
        <f>Komponento_parinkimas</f>
        <v>#N/A</v>
      </c>
      <c r="AP240" s="117" t="e">
        <f>Komponento_parinkimas</f>
        <v>#N/A</v>
      </c>
      <c r="AQ240" s="117" t="e">
        <f>Komponento_parinkimas</f>
        <v>#N/A</v>
      </c>
      <c r="AR240" s="1"/>
      <c r="AS240" s="1"/>
    </row>
    <row r="241" spans="1:45">
      <c r="A241" s="114" t="s">
        <v>508</v>
      </c>
      <c r="B241" s="120" t="s">
        <v>53</v>
      </c>
      <c r="C241" s="121"/>
      <c r="D241" s="121"/>
      <c r="E241" s="197"/>
      <c r="F241" s="197"/>
      <c r="G241" s="197"/>
      <c r="H241" s="197"/>
      <c r="I241" s="197"/>
      <c r="J241" s="197"/>
      <c r="K241" s="195"/>
      <c r="L241" s="119"/>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
      <c r="AS241" s="1"/>
    </row>
    <row r="242" spans="1:45">
      <c r="A242" s="114" t="s">
        <v>508</v>
      </c>
      <c r="B242" s="115" t="s">
        <v>351</v>
      </c>
      <c r="C242" s="173"/>
      <c r="D242" s="173" t="s">
        <v>70</v>
      </c>
      <c r="E242" s="185" t="s">
        <v>70</v>
      </c>
      <c r="F242" s="185">
        <v>0</v>
      </c>
      <c r="G242" s="185" t="s">
        <v>70</v>
      </c>
      <c r="H242" s="185">
        <v>0</v>
      </c>
      <c r="I242" s="185" t="s">
        <v>70</v>
      </c>
      <c r="J242" s="185">
        <v>0</v>
      </c>
      <c r="K242" s="185">
        <f>PRODUCT(IF(E242&lt;&gt;"'-",F242,1),IF(G242&lt;&gt;"-",H242,1),IF(I242&lt;&gt;"-",J242,1))</f>
        <v>0</v>
      </c>
      <c r="L242" s="19"/>
      <c r="M242" s="117" t="e">
        <f>Komponento_parinkimas</f>
        <v>#N/A</v>
      </c>
      <c r="N242" s="117" t="e">
        <f>Komponento_parinkimas</f>
        <v>#N/A</v>
      </c>
      <c r="O242" s="117" t="e">
        <f>Komponento_parinkimas</f>
        <v>#N/A</v>
      </c>
      <c r="P242" s="117" t="e">
        <f>Komponento_parinkimas</f>
        <v>#N/A</v>
      </c>
      <c r="Q242" s="117" t="e">
        <f>Komponento_parinkimas</f>
        <v>#N/A</v>
      </c>
      <c r="R242" s="117" t="e">
        <f>Komponento_parinkimas</f>
        <v>#N/A</v>
      </c>
      <c r="S242" s="117" t="e">
        <f>Komponento_parinkimas</f>
        <v>#N/A</v>
      </c>
      <c r="T242" s="117" t="e">
        <f>Komponento_parinkimas</f>
        <v>#N/A</v>
      </c>
      <c r="U242" s="117" t="e">
        <f>Komponento_parinkimas</f>
        <v>#N/A</v>
      </c>
      <c r="V242" s="117" t="e">
        <f>Komponento_parinkimas</f>
        <v>#N/A</v>
      </c>
      <c r="W242" s="117" t="e">
        <f>Komponento_parinkimas</f>
        <v>#N/A</v>
      </c>
      <c r="X242" s="117" t="e">
        <f>Komponento_parinkimas</f>
        <v>#N/A</v>
      </c>
      <c r="Y242" s="117" t="e">
        <f>Komponento_parinkimas</f>
        <v>#N/A</v>
      </c>
      <c r="Z242" s="117" t="e">
        <f>Komponento_parinkimas</f>
        <v>#N/A</v>
      </c>
      <c r="AA242" s="117" t="e">
        <f>Komponento_parinkimas</f>
        <v>#N/A</v>
      </c>
      <c r="AB242" s="117" t="e">
        <f>Komponento_parinkimas</f>
        <v>#N/A</v>
      </c>
      <c r="AC242" s="117" t="e">
        <f>Komponento_parinkimas</f>
        <v>#N/A</v>
      </c>
      <c r="AD242" s="117" t="e">
        <f>Komponento_parinkimas</f>
        <v>#N/A</v>
      </c>
      <c r="AE242" s="117" t="e">
        <f>Komponento_parinkimas</f>
        <v>#N/A</v>
      </c>
      <c r="AF242" s="117" t="e">
        <f>Komponento_parinkimas</f>
        <v>#N/A</v>
      </c>
      <c r="AG242" s="117" t="e">
        <f>Komponento_parinkimas</f>
        <v>#N/A</v>
      </c>
      <c r="AH242" s="117" t="e">
        <f>Komponento_parinkimas</f>
        <v>#N/A</v>
      </c>
      <c r="AI242" s="117" t="e">
        <f>Komponento_parinkimas</f>
        <v>#N/A</v>
      </c>
      <c r="AJ242" s="117" t="e">
        <f>Komponento_parinkimas</f>
        <v>#N/A</v>
      </c>
      <c r="AK242" s="117" t="e">
        <f>Komponento_parinkimas</f>
        <v>#N/A</v>
      </c>
      <c r="AL242" s="117" t="e">
        <f>Komponento_parinkimas</f>
        <v>#N/A</v>
      </c>
      <c r="AM242" s="117" t="e">
        <f>Komponento_parinkimas</f>
        <v>#N/A</v>
      </c>
      <c r="AN242" s="117" t="e">
        <f>Komponento_parinkimas</f>
        <v>#N/A</v>
      </c>
      <c r="AO242" s="117" t="e">
        <f>Komponento_parinkimas</f>
        <v>#N/A</v>
      </c>
      <c r="AP242" s="117" t="e">
        <f>Komponento_parinkimas</f>
        <v>#N/A</v>
      </c>
      <c r="AQ242" s="117" t="e">
        <f>Komponento_parinkimas</f>
        <v>#N/A</v>
      </c>
      <c r="AR242" s="1"/>
      <c r="AS242" s="1"/>
    </row>
    <row r="243" spans="1:45">
      <c r="A243" s="114" t="s">
        <v>508</v>
      </c>
      <c r="B243" s="115" t="s">
        <v>352</v>
      </c>
      <c r="C243" s="173"/>
      <c r="D243" s="173" t="s">
        <v>70</v>
      </c>
      <c r="E243" s="185" t="s">
        <v>70</v>
      </c>
      <c r="F243" s="185">
        <v>0</v>
      </c>
      <c r="G243" s="185" t="s">
        <v>70</v>
      </c>
      <c r="H243" s="185">
        <v>0</v>
      </c>
      <c r="I243" s="185" t="s">
        <v>70</v>
      </c>
      <c r="J243" s="185">
        <v>0</v>
      </c>
      <c r="K243" s="185">
        <f>PRODUCT(IF(E243&lt;&gt;"'-",F243,1),IF(G243&lt;&gt;"-",H243,1),IF(I243&lt;&gt;"-",J243,1))</f>
        <v>0</v>
      </c>
      <c r="L243" s="19"/>
      <c r="M243" s="117" t="e">
        <f>Komponento_parinkimas</f>
        <v>#N/A</v>
      </c>
      <c r="N243" s="117" t="e">
        <f>Komponento_parinkimas</f>
        <v>#N/A</v>
      </c>
      <c r="O243" s="117" t="e">
        <f>Komponento_parinkimas</f>
        <v>#N/A</v>
      </c>
      <c r="P243" s="117" t="e">
        <f>Komponento_parinkimas</f>
        <v>#N/A</v>
      </c>
      <c r="Q243" s="117" t="e">
        <f>Komponento_parinkimas</f>
        <v>#N/A</v>
      </c>
      <c r="R243" s="117" t="e">
        <f>Komponento_parinkimas</f>
        <v>#N/A</v>
      </c>
      <c r="S243" s="117" t="e">
        <f>Komponento_parinkimas</f>
        <v>#N/A</v>
      </c>
      <c r="T243" s="117" t="e">
        <f>Komponento_parinkimas</f>
        <v>#N/A</v>
      </c>
      <c r="U243" s="117" t="e">
        <f>Komponento_parinkimas</f>
        <v>#N/A</v>
      </c>
      <c r="V243" s="117" t="e">
        <f>Komponento_parinkimas</f>
        <v>#N/A</v>
      </c>
      <c r="W243" s="117" t="e">
        <f>Komponento_parinkimas</f>
        <v>#N/A</v>
      </c>
      <c r="X243" s="117" t="e">
        <f>Komponento_parinkimas</f>
        <v>#N/A</v>
      </c>
      <c r="Y243" s="117" t="e">
        <f>Komponento_parinkimas</f>
        <v>#N/A</v>
      </c>
      <c r="Z243" s="117" t="e">
        <f>Komponento_parinkimas</f>
        <v>#N/A</v>
      </c>
      <c r="AA243" s="117" t="e">
        <f>Komponento_parinkimas</f>
        <v>#N/A</v>
      </c>
      <c r="AB243" s="117" t="e">
        <f>Komponento_parinkimas</f>
        <v>#N/A</v>
      </c>
      <c r="AC243" s="117" t="e">
        <f>Komponento_parinkimas</f>
        <v>#N/A</v>
      </c>
      <c r="AD243" s="117" t="e">
        <f>Komponento_parinkimas</f>
        <v>#N/A</v>
      </c>
      <c r="AE243" s="117" t="e">
        <f>Komponento_parinkimas</f>
        <v>#N/A</v>
      </c>
      <c r="AF243" s="117" t="e">
        <f>Komponento_parinkimas</f>
        <v>#N/A</v>
      </c>
      <c r="AG243" s="117" t="e">
        <f>Komponento_parinkimas</f>
        <v>#N/A</v>
      </c>
      <c r="AH243" s="117" t="e">
        <f>Komponento_parinkimas</f>
        <v>#N/A</v>
      </c>
      <c r="AI243" s="117" t="e">
        <f>Komponento_parinkimas</f>
        <v>#N/A</v>
      </c>
      <c r="AJ243" s="117" t="e">
        <f>Komponento_parinkimas</f>
        <v>#N/A</v>
      </c>
      <c r="AK243" s="117" t="e">
        <f>Komponento_parinkimas</f>
        <v>#N/A</v>
      </c>
      <c r="AL243" s="117" t="e">
        <f>Komponento_parinkimas</f>
        <v>#N/A</v>
      </c>
      <c r="AM243" s="117" t="e">
        <f>Komponento_parinkimas</f>
        <v>#N/A</v>
      </c>
      <c r="AN243" s="117" t="e">
        <f>Komponento_parinkimas</f>
        <v>#N/A</v>
      </c>
      <c r="AO243" s="117" t="e">
        <f>Komponento_parinkimas</f>
        <v>#N/A</v>
      </c>
      <c r="AP243" s="117" t="e">
        <f>Komponento_parinkimas</f>
        <v>#N/A</v>
      </c>
      <c r="AQ243" s="117" t="e">
        <f>Komponento_parinkimas</f>
        <v>#N/A</v>
      </c>
      <c r="AR243" s="1"/>
      <c r="AS243" s="1"/>
    </row>
    <row r="244" spans="1:45">
      <c r="A244" s="114" t="s">
        <v>508</v>
      </c>
      <c r="B244" s="115" t="s">
        <v>353</v>
      </c>
      <c r="C244" s="173"/>
      <c r="D244" s="173" t="s">
        <v>70</v>
      </c>
      <c r="E244" s="185" t="s">
        <v>70</v>
      </c>
      <c r="F244" s="185">
        <v>0</v>
      </c>
      <c r="G244" s="185" t="s">
        <v>70</v>
      </c>
      <c r="H244" s="185">
        <v>0</v>
      </c>
      <c r="I244" s="185" t="s">
        <v>70</v>
      </c>
      <c r="J244" s="185">
        <v>0</v>
      </c>
      <c r="K244" s="185">
        <f>PRODUCT(IF(E244&lt;&gt;"'-",F244,1),IF(G244&lt;&gt;"-",H244,1),IF(I244&lt;&gt;"-",J244,1))</f>
        <v>0</v>
      </c>
      <c r="L244" s="19"/>
      <c r="M244" s="117" t="e">
        <f>Komponento_parinkimas</f>
        <v>#N/A</v>
      </c>
      <c r="N244" s="117" t="e">
        <f>Komponento_parinkimas</f>
        <v>#N/A</v>
      </c>
      <c r="O244" s="117" t="e">
        <f>Komponento_parinkimas</f>
        <v>#N/A</v>
      </c>
      <c r="P244" s="117" t="e">
        <f>Komponento_parinkimas</f>
        <v>#N/A</v>
      </c>
      <c r="Q244" s="117" t="e">
        <f>Komponento_parinkimas</f>
        <v>#N/A</v>
      </c>
      <c r="R244" s="117" t="e">
        <f>Komponento_parinkimas</f>
        <v>#N/A</v>
      </c>
      <c r="S244" s="117" t="e">
        <f>Komponento_parinkimas</f>
        <v>#N/A</v>
      </c>
      <c r="T244" s="117" t="e">
        <f>Komponento_parinkimas</f>
        <v>#N/A</v>
      </c>
      <c r="U244" s="117" t="e">
        <f>Komponento_parinkimas</f>
        <v>#N/A</v>
      </c>
      <c r="V244" s="117" t="e">
        <f>Komponento_parinkimas</f>
        <v>#N/A</v>
      </c>
      <c r="W244" s="117" t="e">
        <f>Komponento_parinkimas</f>
        <v>#N/A</v>
      </c>
      <c r="X244" s="117" t="e">
        <f>Komponento_parinkimas</f>
        <v>#N/A</v>
      </c>
      <c r="Y244" s="117" t="e">
        <f>Komponento_parinkimas</f>
        <v>#N/A</v>
      </c>
      <c r="Z244" s="117" t="e">
        <f>Komponento_parinkimas</f>
        <v>#N/A</v>
      </c>
      <c r="AA244" s="117" t="e">
        <f>Komponento_parinkimas</f>
        <v>#N/A</v>
      </c>
      <c r="AB244" s="117" t="e">
        <f>Komponento_parinkimas</f>
        <v>#N/A</v>
      </c>
      <c r="AC244" s="117" t="e">
        <f>Komponento_parinkimas</f>
        <v>#N/A</v>
      </c>
      <c r="AD244" s="117" t="e">
        <f>Komponento_parinkimas</f>
        <v>#N/A</v>
      </c>
      <c r="AE244" s="117" t="e">
        <f>Komponento_parinkimas</f>
        <v>#N/A</v>
      </c>
      <c r="AF244" s="117" t="e">
        <f>Komponento_parinkimas</f>
        <v>#N/A</v>
      </c>
      <c r="AG244" s="117" t="e">
        <f>Komponento_parinkimas</f>
        <v>#N/A</v>
      </c>
      <c r="AH244" s="117" t="e">
        <f>Komponento_parinkimas</f>
        <v>#N/A</v>
      </c>
      <c r="AI244" s="117" t="e">
        <f>Komponento_parinkimas</f>
        <v>#N/A</v>
      </c>
      <c r="AJ244" s="117" t="e">
        <f>Komponento_parinkimas</f>
        <v>#N/A</v>
      </c>
      <c r="AK244" s="117" t="e">
        <f>Komponento_parinkimas</f>
        <v>#N/A</v>
      </c>
      <c r="AL244" s="117" t="e">
        <f>Komponento_parinkimas</f>
        <v>#N/A</v>
      </c>
      <c r="AM244" s="117" t="e">
        <f>Komponento_parinkimas</f>
        <v>#N/A</v>
      </c>
      <c r="AN244" s="117" t="e">
        <f>Komponento_parinkimas</f>
        <v>#N/A</v>
      </c>
      <c r="AO244" s="117" t="e">
        <f>Komponento_parinkimas</f>
        <v>#N/A</v>
      </c>
      <c r="AP244" s="117" t="e">
        <f>Komponento_parinkimas</f>
        <v>#N/A</v>
      </c>
      <c r="AQ244" s="117" t="e">
        <f>Komponento_parinkimas</f>
        <v>#N/A</v>
      </c>
      <c r="AR244" s="1"/>
      <c r="AS244" s="1"/>
    </row>
    <row r="245" spans="1:45">
      <c r="A245" s="114" t="s">
        <v>509</v>
      </c>
      <c r="B245" s="120" t="s">
        <v>50</v>
      </c>
      <c r="C245" s="121"/>
      <c r="D245" s="121"/>
      <c r="E245" s="197"/>
      <c r="F245" s="197"/>
      <c r="G245" s="197"/>
      <c r="H245" s="197"/>
      <c r="I245" s="197"/>
      <c r="J245" s="197"/>
      <c r="K245" s="195"/>
      <c r="L245" s="119"/>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
      <c r="AS245" s="1"/>
    </row>
    <row r="246" spans="1:45">
      <c r="A246" s="114" t="s">
        <v>509</v>
      </c>
      <c r="B246" s="115" t="s">
        <v>51</v>
      </c>
      <c r="C246" s="173"/>
      <c r="D246" s="173" t="s">
        <v>70</v>
      </c>
      <c r="E246" s="185" t="s">
        <v>70</v>
      </c>
      <c r="F246" s="185">
        <v>0</v>
      </c>
      <c r="G246" s="185" t="s">
        <v>70</v>
      </c>
      <c r="H246" s="185">
        <v>0</v>
      </c>
      <c r="I246" s="185" t="s">
        <v>70</v>
      </c>
      <c r="J246" s="185">
        <v>0</v>
      </c>
      <c r="K246" s="185">
        <f t="shared" ref="K246:K252" si="21">PRODUCT(IF(E246&lt;&gt;"'-",F246,1),IF(G246&lt;&gt;"-",H246,1),IF(I246&lt;&gt;"-",J246,1))</f>
        <v>0</v>
      </c>
      <c r="L246" s="19"/>
      <c r="M246" s="117" t="e">
        <f>Komponento_parinkimas</f>
        <v>#N/A</v>
      </c>
      <c r="N246" s="117" t="e">
        <f>Komponento_parinkimas</f>
        <v>#N/A</v>
      </c>
      <c r="O246" s="117" t="e">
        <f>Komponento_parinkimas</f>
        <v>#N/A</v>
      </c>
      <c r="P246" s="117" t="e">
        <f>Komponento_parinkimas</f>
        <v>#N/A</v>
      </c>
      <c r="Q246" s="117" t="e">
        <f>Komponento_parinkimas</f>
        <v>#N/A</v>
      </c>
      <c r="R246" s="117" t="e">
        <f>Komponento_parinkimas</f>
        <v>#N/A</v>
      </c>
      <c r="S246" s="117" t="e">
        <f>Komponento_parinkimas</f>
        <v>#N/A</v>
      </c>
      <c r="T246" s="117" t="e">
        <f>Komponento_parinkimas</f>
        <v>#N/A</v>
      </c>
      <c r="U246" s="117" t="e">
        <f>Komponento_parinkimas</f>
        <v>#N/A</v>
      </c>
      <c r="V246" s="117" t="e">
        <f>Komponento_parinkimas</f>
        <v>#N/A</v>
      </c>
      <c r="W246" s="117" t="e">
        <f>Komponento_parinkimas</f>
        <v>#N/A</v>
      </c>
      <c r="X246" s="117" t="e">
        <f>Komponento_parinkimas</f>
        <v>#N/A</v>
      </c>
      <c r="Y246" s="117" t="e">
        <f>Komponento_parinkimas</f>
        <v>#N/A</v>
      </c>
      <c r="Z246" s="117" t="e">
        <f>Komponento_parinkimas</f>
        <v>#N/A</v>
      </c>
      <c r="AA246" s="117" t="e">
        <f>Komponento_parinkimas</f>
        <v>#N/A</v>
      </c>
      <c r="AB246" s="117" t="e">
        <f>Komponento_parinkimas</f>
        <v>#N/A</v>
      </c>
      <c r="AC246" s="117" t="e">
        <f>Komponento_parinkimas</f>
        <v>#N/A</v>
      </c>
      <c r="AD246" s="117" t="e">
        <f>Komponento_parinkimas</f>
        <v>#N/A</v>
      </c>
      <c r="AE246" s="117" t="e">
        <f>Komponento_parinkimas</f>
        <v>#N/A</v>
      </c>
      <c r="AF246" s="117" t="e">
        <f>Komponento_parinkimas</f>
        <v>#N/A</v>
      </c>
      <c r="AG246" s="117" t="e">
        <f>Komponento_parinkimas</f>
        <v>#N/A</v>
      </c>
      <c r="AH246" s="117" t="e">
        <f>Komponento_parinkimas</f>
        <v>#N/A</v>
      </c>
      <c r="AI246" s="117" t="e">
        <f>Komponento_parinkimas</f>
        <v>#N/A</v>
      </c>
      <c r="AJ246" s="117" t="e">
        <f>Komponento_parinkimas</f>
        <v>#N/A</v>
      </c>
      <c r="AK246" s="117" t="e">
        <f>Komponento_parinkimas</f>
        <v>#N/A</v>
      </c>
      <c r="AL246" s="117" t="e">
        <f>Komponento_parinkimas</f>
        <v>#N/A</v>
      </c>
      <c r="AM246" s="117" t="e">
        <f>Komponento_parinkimas</f>
        <v>#N/A</v>
      </c>
      <c r="AN246" s="117" t="e">
        <f>Komponento_parinkimas</f>
        <v>#N/A</v>
      </c>
      <c r="AO246" s="117" t="e">
        <f>Komponento_parinkimas</f>
        <v>#N/A</v>
      </c>
      <c r="AP246" s="117" t="e">
        <f>Komponento_parinkimas</f>
        <v>#N/A</v>
      </c>
      <c r="AQ246" s="117" t="e">
        <f>Komponento_parinkimas</f>
        <v>#N/A</v>
      </c>
      <c r="AR246" s="1"/>
      <c r="AS246" s="1"/>
    </row>
    <row r="247" spans="1:45">
      <c r="A247" s="114" t="s">
        <v>509</v>
      </c>
      <c r="B247" s="115" t="s">
        <v>52</v>
      </c>
      <c r="C247" s="173"/>
      <c r="D247" s="173" t="s">
        <v>70</v>
      </c>
      <c r="E247" s="185" t="s">
        <v>70</v>
      </c>
      <c r="F247" s="185">
        <v>0</v>
      </c>
      <c r="G247" s="185" t="s">
        <v>70</v>
      </c>
      <c r="H247" s="185">
        <v>0</v>
      </c>
      <c r="I247" s="185" t="s">
        <v>70</v>
      </c>
      <c r="J247" s="185">
        <v>0</v>
      </c>
      <c r="K247" s="185">
        <f t="shared" si="21"/>
        <v>0</v>
      </c>
      <c r="L247" s="19"/>
      <c r="M247" s="117" t="e">
        <f>Komponento_parinkimas</f>
        <v>#N/A</v>
      </c>
      <c r="N247" s="117" t="e">
        <f>Komponento_parinkimas</f>
        <v>#N/A</v>
      </c>
      <c r="O247" s="117" t="e">
        <f>Komponento_parinkimas</f>
        <v>#N/A</v>
      </c>
      <c r="P247" s="117" t="e">
        <f>Komponento_parinkimas</f>
        <v>#N/A</v>
      </c>
      <c r="Q247" s="117" t="e">
        <f>Komponento_parinkimas</f>
        <v>#N/A</v>
      </c>
      <c r="R247" s="117" t="e">
        <f>Komponento_parinkimas</f>
        <v>#N/A</v>
      </c>
      <c r="S247" s="117" t="e">
        <f>Komponento_parinkimas</f>
        <v>#N/A</v>
      </c>
      <c r="T247" s="117" t="e">
        <f>Komponento_parinkimas</f>
        <v>#N/A</v>
      </c>
      <c r="U247" s="117" t="e">
        <f>Komponento_parinkimas</f>
        <v>#N/A</v>
      </c>
      <c r="V247" s="117" t="e">
        <f>Komponento_parinkimas</f>
        <v>#N/A</v>
      </c>
      <c r="W247" s="117" t="e">
        <f>Komponento_parinkimas</f>
        <v>#N/A</v>
      </c>
      <c r="X247" s="117" t="e">
        <f>Komponento_parinkimas</f>
        <v>#N/A</v>
      </c>
      <c r="Y247" s="117" t="e">
        <f>Komponento_parinkimas</f>
        <v>#N/A</v>
      </c>
      <c r="Z247" s="117" t="e">
        <f>Komponento_parinkimas</f>
        <v>#N/A</v>
      </c>
      <c r="AA247" s="117" t="e">
        <f>Komponento_parinkimas</f>
        <v>#N/A</v>
      </c>
      <c r="AB247" s="117" t="e">
        <f>Komponento_parinkimas</f>
        <v>#N/A</v>
      </c>
      <c r="AC247" s="117" t="e">
        <f>Komponento_parinkimas</f>
        <v>#N/A</v>
      </c>
      <c r="AD247" s="117" t="e">
        <f>Komponento_parinkimas</f>
        <v>#N/A</v>
      </c>
      <c r="AE247" s="117" t="e">
        <f>Komponento_parinkimas</f>
        <v>#N/A</v>
      </c>
      <c r="AF247" s="117" t="e">
        <f>Komponento_parinkimas</f>
        <v>#N/A</v>
      </c>
      <c r="AG247" s="117" t="e">
        <f>Komponento_parinkimas</f>
        <v>#N/A</v>
      </c>
      <c r="AH247" s="117" t="e">
        <f>Komponento_parinkimas</f>
        <v>#N/A</v>
      </c>
      <c r="AI247" s="117" t="e">
        <f>Komponento_parinkimas</f>
        <v>#N/A</v>
      </c>
      <c r="AJ247" s="117" t="e">
        <f>Komponento_parinkimas</f>
        <v>#N/A</v>
      </c>
      <c r="AK247" s="117" t="e">
        <f>Komponento_parinkimas</f>
        <v>#N/A</v>
      </c>
      <c r="AL247" s="117" t="e">
        <f>Komponento_parinkimas</f>
        <v>#N/A</v>
      </c>
      <c r="AM247" s="117" t="e">
        <f>Komponento_parinkimas</f>
        <v>#N/A</v>
      </c>
      <c r="AN247" s="117" t="e">
        <f>Komponento_parinkimas</f>
        <v>#N/A</v>
      </c>
      <c r="AO247" s="117" t="e">
        <f>Komponento_parinkimas</f>
        <v>#N/A</v>
      </c>
      <c r="AP247" s="117" t="e">
        <f>Komponento_parinkimas</f>
        <v>#N/A</v>
      </c>
      <c r="AQ247" s="117" t="e">
        <f>Komponento_parinkimas</f>
        <v>#N/A</v>
      </c>
      <c r="AR247" s="1"/>
      <c r="AS247" s="1"/>
    </row>
    <row r="248" spans="1:45">
      <c r="A248" s="114" t="s">
        <v>509</v>
      </c>
      <c r="B248" s="115" t="s">
        <v>346</v>
      </c>
      <c r="C248" s="173"/>
      <c r="D248" s="173" t="s">
        <v>70</v>
      </c>
      <c r="E248" s="185" t="s">
        <v>70</v>
      </c>
      <c r="F248" s="185">
        <v>0</v>
      </c>
      <c r="G248" s="185" t="s">
        <v>70</v>
      </c>
      <c r="H248" s="185">
        <v>0</v>
      </c>
      <c r="I248" s="185" t="s">
        <v>70</v>
      </c>
      <c r="J248" s="185">
        <v>0</v>
      </c>
      <c r="K248" s="185">
        <f t="shared" si="21"/>
        <v>0</v>
      </c>
      <c r="L248" s="19"/>
      <c r="M248" s="117" t="e">
        <f>Komponento_parinkimas</f>
        <v>#N/A</v>
      </c>
      <c r="N248" s="117" t="e">
        <f>Komponento_parinkimas</f>
        <v>#N/A</v>
      </c>
      <c r="O248" s="117" t="e">
        <f>Komponento_parinkimas</f>
        <v>#N/A</v>
      </c>
      <c r="P248" s="117" t="e">
        <f>Komponento_parinkimas</f>
        <v>#N/A</v>
      </c>
      <c r="Q248" s="117" t="e">
        <f>Komponento_parinkimas</f>
        <v>#N/A</v>
      </c>
      <c r="R248" s="117" t="e">
        <f>Komponento_parinkimas</f>
        <v>#N/A</v>
      </c>
      <c r="S248" s="117" t="e">
        <f>Komponento_parinkimas</f>
        <v>#N/A</v>
      </c>
      <c r="T248" s="117" t="e">
        <f>Komponento_parinkimas</f>
        <v>#N/A</v>
      </c>
      <c r="U248" s="117" t="e">
        <f>Komponento_parinkimas</f>
        <v>#N/A</v>
      </c>
      <c r="V248" s="117" t="e">
        <f>Komponento_parinkimas</f>
        <v>#N/A</v>
      </c>
      <c r="W248" s="117" t="e">
        <f>Komponento_parinkimas</f>
        <v>#N/A</v>
      </c>
      <c r="X248" s="117" t="e">
        <f>Komponento_parinkimas</f>
        <v>#N/A</v>
      </c>
      <c r="Y248" s="117" t="e">
        <f>Komponento_parinkimas</f>
        <v>#N/A</v>
      </c>
      <c r="Z248" s="117" t="e">
        <f>Komponento_parinkimas</f>
        <v>#N/A</v>
      </c>
      <c r="AA248" s="117" t="e">
        <f>Komponento_parinkimas</f>
        <v>#N/A</v>
      </c>
      <c r="AB248" s="117" t="e">
        <f>Komponento_parinkimas</f>
        <v>#N/A</v>
      </c>
      <c r="AC248" s="117" t="e">
        <f>Komponento_parinkimas</f>
        <v>#N/A</v>
      </c>
      <c r="AD248" s="117" t="e">
        <f>Komponento_parinkimas</f>
        <v>#N/A</v>
      </c>
      <c r="AE248" s="117" t="e">
        <f>Komponento_parinkimas</f>
        <v>#N/A</v>
      </c>
      <c r="AF248" s="117" t="e">
        <f>Komponento_parinkimas</f>
        <v>#N/A</v>
      </c>
      <c r="AG248" s="117" t="e">
        <f>Komponento_parinkimas</f>
        <v>#N/A</v>
      </c>
      <c r="AH248" s="117" t="e">
        <f>Komponento_parinkimas</f>
        <v>#N/A</v>
      </c>
      <c r="AI248" s="117" t="e">
        <f>Komponento_parinkimas</f>
        <v>#N/A</v>
      </c>
      <c r="AJ248" s="117" t="e">
        <f>Komponento_parinkimas</f>
        <v>#N/A</v>
      </c>
      <c r="AK248" s="117" t="e">
        <f>Komponento_parinkimas</f>
        <v>#N/A</v>
      </c>
      <c r="AL248" s="117" t="e">
        <f>Komponento_parinkimas</f>
        <v>#N/A</v>
      </c>
      <c r="AM248" s="117" t="e">
        <f>Komponento_parinkimas</f>
        <v>#N/A</v>
      </c>
      <c r="AN248" s="117" t="e">
        <f>Komponento_parinkimas</f>
        <v>#N/A</v>
      </c>
      <c r="AO248" s="117" t="e">
        <f>Komponento_parinkimas</f>
        <v>#N/A</v>
      </c>
      <c r="AP248" s="117" t="e">
        <f>Komponento_parinkimas</f>
        <v>#N/A</v>
      </c>
      <c r="AQ248" s="117" t="e">
        <f>Komponento_parinkimas</f>
        <v>#N/A</v>
      </c>
      <c r="AR248" s="1"/>
      <c r="AS248" s="1"/>
    </row>
    <row r="249" spans="1:45">
      <c r="A249" s="114" t="s">
        <v>509</v>
      </c>
      <c r="B249" s="115" t="s">
        <v>347</v>
      </c>
      <c r="C249" s="173"/>
      <c r="D249" s="173" t="s">
        <v>70</v>
      </c>
      <c r="E249" s="185" t="s">
        <v>70</v>
      </c>
      <c r="F249" s="185">
        <v>0</v>
      </c>
      <c r="G249" s="185" t="s">
        <v>70</v>
      </c>
      <c r="H249" s="185">
        <v>0</v>
      </c>
      <c r="I249" s="185" t="s">
        <v>70</v>
      </c>
      <c r="J249" s="185">
        <v>0</v>
      </c>
      <c r="K249" s="185">
        <f t="shared" si="21"/>
        <v>0</v>
      </c>
      <c r="L249" s="19"/>
      <c r="M249" s="117" t="e">
        <f>Komponento_parinkimas</f>
        <v>#N/A</v>
      </c>
      <c r="N249" s="117" t="e">
        <f>Komponento_parinkimas</f>
        <v>#N/A</v>
      </c>
      <c r="O249" s="117" t="e">
        <f>Komponento_parinkimas</f>
        <v>#N/A</v>
      </c>
      <c r="P249" s="117" t="e">
        <f>Komponento_parinkimas</f>
        <v>#N/A</v>
      </c>
      <c r="Q249" s="117" t="e">
        <f>Komponento_parinkimas</f>
        <v>#N/A</v>
      </c>
      <c r="R249" s="117" t="e">
        <f>Komponento_parinkimas</f>
        <v>#N/A</v>
      </c>
      <c r="S249" s="117" t="e">
        <f>Komponento_parinkimas</f>
        <v>#N/A</v>
      </c>
      <c r="T249" s="117" t="e">
        <f>Komponento_parinkimas</f>
        <v>#N/A</v>
      </c>
      <c r="U249" s="117" t="e">
        <f>Komponento_parinkimas</f>
        <v>#N/A</v>
      </c>
      <c r="V249" s="117" t="e">
        <f>Komponento_parinkimas</f>
        <v>#N/A</v>
      </c>
      <c r="W249" s="117" t="e">
        <f>Komponento_parinkimas</f>
        <v>#N/A</v>
      </c>
      <c r="X249" s="117" t="e">
        <f>Komponento_parinkimas</f>
        <v>#N/A</v>
      </c>
      <c r="Y249" s="117" t="e">
        <f>Komponento_parinkimas</f>
        <v>#N/A</v>
      </c>
      <c r="Z249" s="117" t="e">
        <f>Komponento_parinkimas</f>
        <v>#N/A</v>
      </c>
      <c r="AA249" s="117" t="e">
        <f>Komponento_parinkimas</f>
        <v>#N/A</v>
      </c>
      <c r="AB249" s="117" t="e">
        <f>Komponento_parinkimas</f>
        <v>#N/A</v>
      </c>
      <c r="AC249" s="117" t="e">
        <f>Komponento_parinkimas</f>
        <v>#N/A</v>
      </c>
      <c r="AD249" s="117" t="e">
        <f>Komponento_parinkimas</f>
        <v>#N/A</v>
      </c>
      <c r="AE249" s="117" t="e">
        <f>Komponento_parinkimas</f>
        <v>#N/A</v>
      </c>
      <c r="AF249" s="117" t="e">
        <f>Komponento_parinkimas</f>
        <v>#N/A</v>
      </c>
      <c r="AG249" s="117" t="e">
        <f>Komponento_parinkimas</f>
        <v>#N/A</v>
      </c>
      <c r="AH249" s="117" t="e">
        <f>Komponento_parinkimas</f>
        <v>#N/A</v>
      </c>
      <c r="AI249" s="117" t="e">
        <f>Komponento_parinkimas</f>
        <v>#N/A</v>
      </c>
      <c r="AJ249" s="117" t="e">
        <f>Komponento_parinkimas</f>
        <v>#N/A</v>
      </c>
      <c r="AK249" s="117" t="e">
        <f>Komponento_parinkimas</f>
        <v>#N/A</v>
      </c>
      <c r="AL249" s="117" t="e">
        <f>Komponento_parinkimas</f>
        <v>#N/A</v>
      </c>
      <c r="AM249" s="117" t="e">
        <f>Komponento_parinkimas</f>
        <v>#N/A</v>
      </c>
      <c r="AN249" s="117" t="e">
        <f>Komponento_parinkimas</f>
        <v>#N/A</v>
      </c>
      <c r="AO249" s="117" t="e">
        <f>Komponento_parinkimas</f>
        <v>#N/A</v>
      </c>
      <c r="AP249" s="117" t="e">
        <f>Komponento_parinkimas</f>
        <v>#N/A</v>
      </c>
      <c r="AQ249" s="117" t="e">
        <f>Komponento_parinkimas</f>
        <v>#N/A</v>
      </c>
      <c r="AR249" s="1"/>
      <c r="AS249" s="1"/>
    </row>
    <row r="250" spans="1:45">
      <c r="A250" s="114" t="s">
        <v>509</v>
      </c>
      <c r="B250" s="115" t="s">
        <v>348</v>
      </c>
      <c r="C250" s="173"/>
      <c r="D250" s="173" t="s">
        <v>70</v>
      </c>
      <c r="E250" s="185" t="s">
        <v>70</v>
      </c>
      <c r="F250" s="185">
        <v>0</v>
      </c>
      <c r="G250" s="185" t="s">
        <v>70</v>
      </c>
      <c r="H250" s="185">
        <v>0</v>
      </c>
      <c r="I250" s="185" t="s">
        <v>70</v>
      </c>
      <c r="J250" s="185">
        <v>0</v>
      </c>
      <c r="K250" s="185">
        <f t="shared" si="21"/>
        <v>0</v>
      </c>
      <c r="L250" s="19"/>
      <c r="M250" s="117" t="e">
        <f>Komponento_parinkimas</f>
        <v>#N/A</v>
      </c>
      <c r="N250" s="117" t="e">
        <f>Komponento_parinkimas</f>
        <v>#N/A</v>
      </c>
      <c r="O250" s="117" t="e">
        <f>Komponento_parinkimas</f>
        <v>#N/A</v>
      </c>
      <c r="P250" s="117" t="e">
        <f>Komponento_parinkimas</f>
        <v>#N/A</v>
      </c>
      <c r="Q250" s="117" t="e">
        <f>Komponento_parinkimas</f>
        <v>#N/A</v>
      </c>
      <c r="R250" s="117" t="e">
        <f>Komponento_parinkimas</f>
        <v>#N/A</v>
      </c>
      <c r="S250" s="117" t="e">
        <f>Komponento_parinkimas</f>
        <v>#N/A</v>
      </c>
      <c r="T250" s="117" t="e">
        <f>Komponento_parinkimas</f>
        <v>#N/A</v>
      </c>
      <c r="U250" s="117" t="e">
        <f>Komponento_parinkimas</f>
        <v>#N/A</v>
      </c>
      <c r="V250" s="117" t="e">
        <f>Komponento_parinkimas</f>
        <v>#N/A</v>
      </c>
      <c r="W250" s="117" t="e">
        <f>Komponento_parinkimas</f>
        <v>#N/A</v>
      </c>
      <c r="X250" s="117" t="e">
        <f>Komponento_parinkimas</f>
        <v>#N/A</v>
      </c>
      <c r="Y250" s="117" t="e">
        <f>Komponento_parinkimas</f>
        <v>#N/A</v>
      </c>
      <c r="Z250" s="117" t="e">
        <f>Komponento_parinkimas</f>
        <v>#N/A</v>
      </c>
      <c r="AA250" s="117" t="e">
        <f>Komponento_parinkimas</f>
        <v>#N/A</v>
      </c>
      <c r="AB250" s="117" t="e">
        <f>Komponento_parinkimas</f>
        <v>#N/A</v>
      </c>
      <c r="AC250" s="117" t="e">
        <f>Komponento_parinkimas</f>
        <v>#N/A</v>
      </c>
      <c r="AD250" s="117" t="e">
        <f>Komponento_parinkimas</f>
        <v>#N/A</v>
      </c>
      <c r="AE250" s="117" t="e">
        <f>Komponento_parinkimas</f>
        <v>#N/A</v>
      </c>
      <c r="AF250" s="117" t="e">
        <f>Komponento_parinkimas</f>
        <v>#N/A</v>
      </c>
      <c r="AG250" s="117" t="e">
        <f>Komponento_parinkimas</f>
        <v>#N/A</v>
      </c>
      <c r="AH250" s="117" t="e">
        <f>Komponento_parinkimas</f>
        <v>#N/A</v>
      </c>
      <c r="AI250" s="117" t="e">
        <f>Komponento_parinkimas</f>
        <v>#N/A</v>
      </c>
      <c r="AJ250" s="117" t="e">
        <f>Komponento_parinkimas</f>
        <v>#N/A</v>
      </c>
      <c r="AK250" s="117" t="e">
        <f>Komponento_parinkimas</f>
        <v>#N/A</v>
      </c>
      <c r="AL250" s="117" t="e">
        <f>Komponento_parinkimas</f>
        <v>#N/A</v>
      </c>
      <c r="AM250" s="117" t="e">
        <f>Komponento_parinkimas</f>
        <v>#N/A</v>
      </c>
      <c r="AN250" s="117" t="e">
        <f>Komponento_parinkimas</f>
        <v>#N/A</v>
      </c>
      <c r="AO250" s="117" t="e">
        <f>Komponento_parinkimas</f>
        <v>#N/A</v>
      </c>
      <c r="AP250" s="117" t="e">
        <f>Komponento_parinkimas</f>
        <v>#N/A</v>
      </c>
      <c r="AQ250" s="117" t="e">
        <f>Komponento_parinkimas</f>
        <v>#N/A</v>
      </c>
      <c r="AR250" s="1"/>
      <c r="AS250" s="1"/>
    </row>
    <row r="251" spans="1:45">
      <c r="A251" s="114" t="s">
        <v>509</v>
      </c>
      <c r="B251" s="115" t="s">
        <v>349</v>
      </c>
      <c r="C251" s="173"/>
      <c r="D251" s="173" t="s">
        <v>70</v>
      </c>
      <c r="E251" s="185" t="s">
        <v>70</v>
      </c>
      <c r="F251" s="185">
        <v>0</v>
      </c>
      <c r="G251" s="185" t="s">
        <v>70</v>
      </c>
      <c r="H251" s="185">
        <v>0</v>
      </c>
      <c r="I251" s="185" t="s">
        <v>70</v>
      </c>
      <c r="J251" s="185">
        <v>0</v>
      </c>
      <c r="K251" s="185">
        <f t="shared" si="21"/>
        <v>0</v>
      </c>
      <c r="L251" s="19"/>
      <c r="M251" s="117" t="e">
        <f>Komponento_parinkimas</f>
        <v>#N/A</v>
      </c>
      <c r="N251" s="117" t="e">
        <f>Komponento_parinkimas</f>
        <v>#N/A</v>
      </c>
      <c r="O251" s="117" t="e">
        <f>Komponento_parinkimas</f>
        <v>#N/A</v>
      </c>
      <c r="P251" s="117" t="e">
        <f>Komponento_parinkimas</f>
        <v>#N/A</v>
      </c>
      <c r="Q251" s="117" t="e">
        <f>Komponento_parinkimas</f>
        <v>#N/A</v>
      </c>
      <c r="R251" s="117" t="e">
        <f>Komponento_parinkimas</f>
        <v>#N/A</v>
      </c>
      <c r="S251" s="117" t="e">
        <f>Komponento_parinkimas</f>
        <v>#N/A</v>
      </c>
      <c r="T251" s="117" t="e">
        <f>Komponento_parinkimas</f>
        <v>#N/A</v>
      </c>
      <c r="U251" s="117" t="e">
        <f>Komponento_parinkimas</f>
        <v>#N/A</v>
      </c>
      <c r="V251" s="117" t="e">
        <f>Komponento_parinkimas</f>
        <v>#N/A</v>
      </c>
      <c r="W251" s="117" t="e">
        <f>Komponento_parinkimas</f>
        <v>#N/A</v>
      </c>
      <c r="X251" s="117" t="e">
        <f>Komponento_parinkimas</f>
        <v>#N/A</v>
      </c>
      <c r="Y251" s="117" t="e">
        <f>Komponento_parinkimas</f>
        <v>#N/A</v>
      </c>
      <c r="Z251" s="117" t="e">
        <f>Komponento_parinkimas</f>
        <v>#N/A</v>
      </c>
      <c r="AA251" s="117" t="e">
        <f>Komponento_parinkimas</f>
        <v>#N/A</v>
      </c>
      <c r="AB251" s="117" t="e">
        <f>Komponento_parinkimas</f>
        <v>#N/A</v>
      </c>
      <c r="AC251" s="117" t="e">
        <f>Komponento_parinkimas</f>
        <v>#N/A</v>
      </c>
      <c r="AD251" s="117" t="e">
        <f>Komponento_parinkimas</f>
        <v>#N/A</v>
      </c>
      <c r="AE251" s="117" t="e">
        <f>Komponento_parinkimas</f>
        <v>#N/A</v>
      </c>
      <c r="AF251" s="117" t="e">
        <f>Komponento_parinkimas</f>
        <v>#N/A</v>
      </c>
      <c r="AG251" s="117" t="e">
        <f>Komponento_parinkimas</f>
        <v>#N/A</v>
      </c>
      <c r="AH251" s="117" t="e">
        <f>Komponento_parinkimas</f>
        <v>#N/A</v>
      </c>
      <c r="AI251" s="117" t="e">
        <f>Komponento_parinkimas</f>
        <v>#N/A</v>
      </c>
      <c r="AJ251" s="117" t="e">
        <f>Komponento_parinkimas</f>
        <v>#N/A</v>
      </c>
      <c r="AK251" s="117" t="e">
        <f>Komponento_parinkimas</f>
        <v>#N/A</v>
      </c>
      <c r="AL251" s="117" t="e">
        <f>Komponento_parinkimas</f>
        <v>#N/A</v>
      </c>
      <c r="AM251" s="117" t="e">
        <f>Komponento_parinkimas</f>
        <v>#N/A</v>
      </c>
      <c r="AN251" s="117" t="e">
        <f>Komponento_parinkimas</f>
        <v>#N/A</v>
      </c>
      <c r="AO251" s="117" t="e">
        <f>Komponento_parinkimas</f>
        <v>#N/A</v>
      </c>
      <c r="AP251" s="117" t="e">
        <f>Komponento_parinkimas</f>
        <v>#N/A</v>
      </c>
      <c r="AQ251" s="117" t="e">
        <f>Komponento_parinkimas</f>
        <v>#N/A</v>
      </c>
      <c r="AR251" s="1"/>
      <c r="AS251" s="1"/>
    </row>
    <row r="252" spans="1:45">
      <c r="A252" s="114" t="s">
        <v>509</v>
      </c>
      <c r="B252" s="115" t="s">
        <v>350</v>
      </c>
      <c r="C252" s="173"/>
      <c r="D252" s="173" t="s">
        <v>70</v>
      </c>
      <c r="E252" s="185" t="s">
        <v>70</v>
      </c>
      <c r="F252" s="185">
        <v>0</v>
      </c>
      <c r="G252" s="185" t="s">
        <v>70</v>
      </c>
      <c r="H252" s="185">
        <v>0</v>
      </c>
      <c r="I252" s="185" t="s">
        <v>70</v>
      </c>
      <c r="J252" s="185">
        <v>0</v>
      </c>
      <c r="K252" s="185">
        <f t="shared" si="21"/>
        <v>0</v>
      </c>
      <c r="L252" s="19"/>
      <c r="M252" s="117" t="e">
        <f>Komponento_parinkimas</f>
        <v>#N/A</v>
      </c>
      <c r="N252" s="117" t="e">
        <f>Komponento_parinkimas</f>
        <v>#N/A</v>
      </c>
      <c r="O252" s="117" t="e">
        <f>Komponento_parinkimas</f>
        <v>#N/A</v>
      </c>
      <c r="P252" s="117" t="e">
        <f>Komponento_parinkimas</f>
        <v>#N/A</v>
      </c>
      <c r="Q252" s="117" t="e">
        <f>Komponento_parinkimas</f>
        <v>#N/A</v>
      </c>
      <c r="R252" s="117" t="e">
        <f>Komponento_parinkimas</f>
        <v>#N/A</v>
      </c>
      <c r="S252" s="117" t="e">
        <f>Komponento_parinkimas</f>
        <v>#N/A</v>
      </c>
      <c r="T252" s="117" t="e">
        <f>Komponento_parinkimas</f>
        <v>#N/A</v>
      </c>
      <c r="U252" s="117" t="e">
        <f>Komponento_parinkimas</f>
        <v>#N/A</v>
      </c>
      <c r="V252" s="117" t="e">
        <f>Komponento_parinkimas</f>
        <v>#N/A</v>
      </c>
      <c r="W252" s="117" t="e">
        <f>Komponento_parinkimas</f>
        <v>#N/A</v>
      </c>
      <c r="X252" s="117" t="e">
        <f>Komponento_parinkimas</f>
        <v>#N/A</v>
      </c>
      <c r="Y252" s="117" t="e">
        <f>Komponento_parinkimas</f>
        <v>#N/A</v>
      </c>
      <c r="Z252" s="117" t="e">
        <f>Komponento_parinkimas</f>
        <v>#N/A</v>
      </c>
      <c r="AA252" s="117" t="e">
        <f>Komponento_parinkimas</f>
        <v>#N/A</v>
      </c>
      <c r="AB252" s="117" t="e">
        <f>Komponento_parinkimas</f>
        <v>#N/A</v>
      </c>
      <c r="AC252" s="117" t="e">
        <f>Komponento_parinkimas</f>
        <v>#N/A</v>
      </c>
      <c r="AD252" s="117" t="e">
        <f>Komponento_parinkimas</f>
        <v>#N/A</v>
      </c>
      <c r="AE252" s="117" t="e">
        <f>Komponento_parinkimas</f>
        <v>#N/A</v>
      </c>
      <c r="AF252" s="117" t="e">
        <f>Komponento_parinkimas</f>
        <v>#N/A</v>
      </c>
      <c r="AG252" s="117" t="e">
        <f>Komponento_parinkimas</f>
        <v>#N/A</v>
      </c>
      <c r="AH252" s="117" t="e">
        <f>Komponento_parinkimas</f>
        <v>#N/A</v>
      </c>
      <c r="AI252" s="117" t="e">
        <f>Komponento_parinkimas</f>
        <v>#N/A</v>
      </c>
      <c r="AJ252" s="117" t="e">
        <f>Komponento_parinkimas</f>
        <v>#N/A</v>
      </c>
      <c r="AK252" s="117" t="e">
        <f>Komponento_parinkimas</f>
        <v>#N/A</v>
      </c>
      <c r="AL252" s="117" t="e">
        <f>Komponento_parinkimas</f>
        <v>#N/A</v>
      </c>
      <c r="AM252" s="117" t="e">
        <f>Komponento_parinkimas</f>
        <v>#N/A</v>
      </c>
      <c r="AN252" s="117" t="e">
        <f>Komponento_parinkimas</f>
        <v>#N/A</v>
      </c>
      <c r="AO252" s="117" t="e">
        <f>Komponento_parinkimas</f>
        <v>#N/A</v>
      </c>
      <c r="AP252" s="117" t="e">
        <f>Komponento_parinkimas</f>
        <v>#N/A</v>
      </c>
      <c r="AQ252" s="117" t="e">
        <f>Komponento_parinkimas</f>
        <v>#N/A</v>
      </c>
      <c r="AR252" s="1"/>
      <c r="AS252" s="1"/>
    </row>
    <row r="253" spans="1:45">
      <c r="A253" s="114" t="s">
        <v>509</v>
      </c>
      <c r="B253" s="120" t="s">
        <v>53</v>
      </c>
      <c r="C253" s="121"/>
      <c r="D253" s="121"/>
      <c r="E253" s="197"/>
      <c r="F253" s="197"/>
      <c r="G253" s="197"/>
      <c r="H253" s="197"/>
      <c r="I253" s="197"/>
      <c r="J253" s="197"/>
      <c r="K253" s="195"/>
      <c r="L253" s="119"/>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
      <c r="AS253" s="1"/>
    </row>
    <row r="254" spans="1:45">
      <c r="A254" s="114" t="s">
        <v>509</v>
      </c>
      <c r="B254" s="115" t="s">
        <v>351</v>
      </c>
      <c r="C254" s="173"/>
      <c r="D254" s="173" t="s">
        <v>70</v>
      </c>
      <c r="E254" s="185" t="s">
        <v>70</v>
      </c>
      <c r="F254" s="185">
        <v>0</v>
      </c>
      <c r="G254" s="185" t="s">
        <v>70</v>
      </c>
      <c r="H254" s="185">
        <v>0</v>
      </c>
      <c r="I254" s="185" t="s">
        <v>70</v>
      </c>
      <c r="J254" s="185">
        <v>0</v>
      </c>
      <c r="K254" s="185">
        <f>PRODUCT(IF(E254&lt;&gt;"'-",F254,1),IF(G254&lt;&gt;"-",H254,1),IF(I254&lt;&gt;"-",J254,1))</f>
        <v>0</v>
      </c>
      <c r="L254" s="19"/>
      <c r="M254" s="117" t="e">
        <f>Komponento_parinkimas</f>
        <v>#N/A</v>
      </c>
      <c r="N254" s="117" t="e">
        <f>Komponento_parinkimas</f>
        <v>#N/A</v>
      </c>
      <c r="O254" s="117" t="e">
        <f>Komponento_parinkimas</f>
        <v>#N/A</v>
      </c>
      <c r="P254" s="117" t="e">
        <f>Komponento_parinkimas</f>
        <v>#N/A</v>
      </c>
      <c r="Q254" s="117" t="e">
        <f>Komponento_parinkimas</f>
        <v>#N/A</v>
      </c>
      <c r="R254" s="117" t="e">
        <f>Komponento_parinkimas</f>
        <v>#N/A</v>
      </c>
      <c r="S254" s="117" t="e">
        <f>Komponento_parinkimas</f>
        <v>#N/A</v>
      </c>
      <c r="T254" s="117" t="e">
        <f>Komponento_parinkimas</f>
        <v>#N/A</v>
      </c>
      <c r="U254" s="117" t="e">
        <f>Komponento_parinkimas</f>
        <v>#N/A</v>
      </c>
      <c r="V254" s="117" t="e">
        <f>Komponento_parinkimas</f>
        <v>#N/A</v>
      </c>
      <c r="W254" s="117" t="e">
        <f>Komponento_parinkimas</f>
        <v>#N/A</v>
      </c>
      <c r="X254" s="117" t="e">
        <f>Komponento_parinkimas</f>
        <v>#N/A</v>
      </c>
      <c r="Y254" s="117" t="e">
        <f>Komponento_parinkimas</f>
        <v>#N/A</v>
      </c>
      <c r="Z254" s="117" t="e">
        <f>Komponento_parinkimas</f>
        <v>#N/A</v>
      </c>
      <c r="AA254" s="117" t="e">
        <f>Komponento_parinkimas</f>
        <v>#N/A</v>
      </c>
      <c r="AB254" s="117" t="e">
        <f>Komponento_parinkimas</f>
        <v>#N/A</v>
      </c>
      <c r="AC254" s="117" t="e">
        <f>Komponento_parinkimas</f>
        <v>#N/A</v>
      </c>
      <c r="AD254" s="117" t="e">
        <f>Komponento_parinkimas</f>
        <v>#N/A</v>
      </c>
      <c r="AE254" s="117" t="e">
        <f>Komponento_parinkimas</f>
        <v>#N/A</v>
      </c>
      <c r="AF254" s="117" t="e">
        <f>Komponento_parinkimas</f>
        <v>#N/A</v>
      </c>
      <c r="AG254" s="117" t="e">
        <f>Komponento_parinkimas</f>
        <v>#N/A</v>
      </c>
      <c r="AH254" s="117" t="e">
        <f>Komponento_parinkimas</f>
        <v>#N/A</v>
      </c>
      <c r="AI254" s="117" t="e">
        <f>Komponento_parinkimas</f>
        <v>#N/A</v>
      </c>
      <c r="AJ254" s="117" t="e">
        <f>Komponento_parinkimas</f>
        <v>#N/A</v>
      </c>
      <c r="AK254" s="117" t="e">
        <f>Komponento_parinkimas</f>
        <v>#N/A</v>
      </c>
      <c r="AL254" s="117" t="e">
        <f>Komponento_parinkimas</f>
        <v>#N/A</v>
      </c>
      <c r="AM254" s="117" t="e">
        <f>Komponento_parinkimas</f>
        <v>#N/A</v>
      </c>
      <c r="AN254" s="117" t="e">
        <f>Komponento_parinkimas</f>
        <v>#N/A</v>
      </c>
      <c r="AO254" s="117" t="e">
        <f>Komponento_parinkimas</f>
        <v>#N/A</v>
      </c>
      <c r="AP254" s="117" t="e">
        <f>Komponento_parinkimas</f>
        <v>#N/A</v>
      </c>
      <c r="AQ254" s="117" t="e">
        <f>Komponento_parinkimas</f>
        <v>#N/A</v>
      </c>
      <c r="AR254" s="1"/>
      <c r="AS254" s="1"/>
    </row>
    <row r="255" spans="1:45">
      <c r="A255" s="114" t="s">
        <v>509</v>
      </c>
      <c r="B255" s="115" t="s">
        <v>352</v>
      </c>
      <c r="C255" s="173"/>
      <c r="D255" s="173" t="s">
        <v>70</v>
      </c>
      <c r="E255" s="185" t="s">
        <v>70</v>
      </c>
      <c r="F255" s="185">
        <v>0</v>
      </c>
      <c r="G255" s="185" t="s">
        <v>70</v>
      </c>
      <c r="H255" s="185">
        <v>0</v>
      </c>
      <c r="I255" s="185" t="s">
        <v>70</v>
      </c>
      <c r="J255" s="185">
        <v>0</v>
      </c>
      <c r="K255" s="185">
        <f>PRODUCT(IF(E255&lt;&gt;"'-",F255,1),IF(G255&lt;&gt;"-",H255,1),IF(I255&lt;&gt;"-",J255,1))</f>
        <v>0</v>
      </c>
      <c r="L255" s="19"/>
      <c r="M255" s="117" t="e">
        <f>Komponento_parinkimas</f>
        <v>#N/A</v>
      </c>
      <c r="N255" s="117" t="e">
        <f>Komponento_parinkimas</f>
        <v>#N/A</v>
      </c>
      <c r="O255" s="117" t="e">
        <f>Komponento_parinkimas</f>
        <v>#N/A</v>
      </c>
      <c r="P255" s="117" t="e">
        <f>Komponento_parinkimas</f>
        <v>#N/A</v>
      </c>
      <c r="Q255" s="117" t="e">
        <f>Komponento_parinkimas</f>
        <v>#N/A</v>
      </c>
      <c r="R255" s="117" t="e">
        <f>Komponento_parinkimas</f>
        <v>#N/A</v>
      </c>
      <c r="S255" s="117" t="e">
        <f>Komponento_parinkimas</f>
        <v>#N/A</v>
      </c>
      <c r="T255" s="117" t="e">
        <f>Komponento_parinkimas</f>
        <v>#N/A</v>
      </c>
      <c r="U255" s="117" t="e">
        <f>Komponento_parinkimas</f>
        <v>#N/A</v>
      </c>
      <c r="V255" s="117" t="e">
        <f>Komponento_parinkimas</f>
        <v>#N/A</v>
      </c>
      <c r="W255" s="117" t="e">
        <f>Komponento_parinkimas</f>
        <v>#N/A</v>
      </c>
      <c r="X255" s="117" t="e">
        <f>Komponento_parinkimas</f>
        <v>#N/A</v>
      </c>
      <c r="Y255" s="117" t="e">
        <f>Komponento_parinkimas</f>
        <v>#N/A</v>
      </c>
      <c r="Z255" s="117" t="e">
        <f>Komponento_parinkimas</f>
        <v>#N/A</v>
      </c>
      <c r="AA255" s="117" t="e">
        <f>Komponento_parinkimas</f>
        <v>#N/A</v>
      </c>
      <c r="AB255" s="117" t="e">
        <f>Komponento_parinkimas</f>
        <v>#N/A</v>
      </c>
      <c r="AC255" s="117" t="e">
        <f>Komponento_parinkimas</f>
        <v>#N/A</v>
      </c>
      <c r="AD255" s="117" t="e">
        <f>Komponento_parinkimas</f>
        <v>#N/A</v>
      </c>
      <c r="AE255" s="117" t="e">
        <f>Komponento_parinkimas</f>
        <v>#N/A</v>
      </c>
      <c r="AF255" s="117" t="e">
        <f>Komponento_parinkimas</f>
        <v>#N/A</v>
      </c>
      <c r="AG255" s="117" t="e">
        <f>Komponento_parinkimas</f>
        <v>#N/A</v>
      </c>
      <c r="AH255" s="117" t="e">
        <f>Komponento_parinkimas</f>
        <v>#N/A</v>
      </c>
      <c r="AI255" s="117" t="e">
        <f>Komponento_parinkimas</f>
        <v>#N/A</v>
      </c>
      <c r="AJ255" s="117" t="e">
        <f>Komponento_parinkimas</f>
        <v>#N/A</v>
      </c>
      <c r="AK255" s="117" t="e">
        <f>Komponento_parinkimas</f>
        <v>#N/A</v>
      </c>
      <c r="AL255" s="117" t="e">
        <f>Komponento_parinkimas</f>
        <v>#N/A</v>
      </c>
      <c r="AM255" s="117" t="e">
        <f>Komponento_parinkimas</f>
        <v>#N/A</v>
      </c>
      <c r="AN255" s="117" t="e">
        <f>Komponento_parinkimas</f>
        <v>#N/A</v>
      </c>
      <c r="AO255" s="117" t="e">
        <f>Komponento_parinkimas</f>
        <v>#N/A</v>
      </c>
      <c r="AP255" s="117" t="e">
        <f>Komponento_parinkimas</f>
        <v>#N/A</v>
      </c>
      <c r="AQ255" s="117" t="e">
        <f>Komponento_parinkimas</f>
        <v>#N/A</v>
      </c>
      <c r="AR255" s="1"/>
      <c r="AS255" s="1"/>
    </row>
    <row r="256" spans="1:45">
      <c r="A256" s="114" t="s">
        <v>509</v>
      </c>
      <c r="B256" s="115" t="s">
        <v>353</v>
      </c>
      <c r="C256" s="173"/>
      <c r="D256" s="173" t="s">
        <v>70</v>
      </c>
      <c r="E256" s="185" t="s">
        <v>70</v>
      </c>
      <c r="F256" s="185">
        <v>0</v>
      </c>
      <c r="G256" s="185" t="s">
        <v>70</v>
      </c>
      <c r="H256" s="185">
        <v>0</v>
      </c>
      <c r="I256" s="185" t="s">
        <v>70</v>
      </c>
      <c r="J256" s="185">
        <v>0</v>
      </c>
      <c r="K256" s="185">
        <f>PRODUCT(IF(E256&lt;&gt;"'-",F256,1),IF(G256&lt;&gt;"-",H256,1),IF(I256&lt;&gt;"-",J256,1))</f>
        <v>0</v>
      </c>
      <c r="L256" s="19"/>
      <c r="M256" s="117" t="e">
        <f>Komponento_parinkimas</f>
        <v>#N/A</v>
      </c>
      <c r="N256" s="117" t="e">
        <f>Komponento_parinkimas</f>
        <v>#N/A</v>
      </c>
      <c r="O256" s="117" t="e">
        <f>Komponento_parinkimas</f>
        <v>#N/A</v>
      </c>
      <c r="P256" s="117" t="e">
        <f>Komponento_parinkimas</f>
        <v>#N/A</v>
      </c>
      <c r="Q256" s="117" t="e">
        <f>Komponento_parinkimas</f>
        <v>#N/A</v>
      </c>
      <c r="R256" s="117" t="e">
        <f>Komponento_parinkimas</f>
        <v>#N/A</v>
      </c>
      <c r="S256" s="117" t="e">
        <f>Komponento_parinkimas</f>
        <v>#N/A</v>
      </c>
      <c r="T256" s="117" t="e">
        <f>Komponento_parinkimas</f>
        <v>#N/A</v>
      </c>
      <c r="U256" s="117" t="e">
        <f>Komponento_parinkimas</f>
        <v>#N/A</v>
      </c>
      <c r="V256" s="117" t="e">
        <f>Komponento_parinkimas</f>
        <v>#N/A</v>
      </c>
      <c r="W256" s="117" t="e">
        <f>Komponento_parinkimas</f>
        <v>#N/A</v>
      </c>
      <c r="X256" s="117" t="e">
        <f>Komponento_parinkimas</f>
        <v>#N/A</v>
      </c>
      <c r="Y256" s="117" t="e">
        <f>Komponento_parinkimas</f>
        <v>#N/A</v>
      </c>
      <c r="Z256" s="117" t="e">
        <f>Komponento_parinkimas</f>
        <v>#N/A</v>
      </c>
      <c r="AA256" s="117" t="e">
        <f>Komponento_parinkimas</f>
        <v>#N/A</v>
      </c>
      <c r="AB256" s="117" t="e">
        <f>Komponento_parinkimas</f>
        <v>#N/A</v>
      </c>
      <c r="AC256" s="117" t="e">
        <f>Komponento_parinkimas</f>
        <v>#N/A</v>
      </c>
      <c r="AD256" s="117" t="e">
        <f>Komponento_parinkimas</f>
        <v>#N/A</v>
      </c>
      <c r="AE256" s="117" t="e">
        <f>Komponento_parinkimas</f>
        <v>#N/A</v>
      </c>
      <c r="AF256" s="117" t="e">
        <f>Komponento_parinkimas</f>
        <v>#N/A</v>
      </c>
      <c r="AG256" s="117" t="e">
        <f>Komponento_parinkimas</f>
        <v>#N/A</v>
      </c>
      <c r="AH256" s="117" t="e">
        <f>Komponento_parinkimas</f>
        <v>#N/A</v>
      </c>
      <c r="AI256" s="117" t="e">
        <f>Komponento_parinkimas</f>
        <v>#N/A</v>
      </c>
      <c r="AJ256" s="117" t="e">
        <f>Komponento_parinkimas</f>
        <v>#N/A</v>
      </c>
      <c r="AK256" s="117" t="e">
        <f>Komponento_parinkimas</f>
        <v>#N/A</v>
      </c>
      <c r="AL256" s="117" t="e">
        <f>Komponento_parinkimas</f>
        <v>#N/A</v>
      </c>
      <c r="AM256" s="117" t="e">
        <f>Komponento_parinkimas</f>
        <v>#N/A</v>
      </c>
      <c r="AN256" s="117" t="e">
        <f>Komponento_parinkimas</f>
        <v>#N/A</v>
      </c>
      <c r="AO256" s="117" t="e">
        <f>Komponento_parinkimas</f>
        <v>#N/A</v>
      </c>
      <c r="AP256" s="117" t="e">
        <f>Komponento_parinkimas</f>
        <v>#N/A</v>
      </c>
      <c r="AQ256" s="117" t="e">
        <f>Komponento_parinkimas</f>
        <v>#N/A</v>
      </c>
      <c r="AR256" s="1"/>
      <c r="AS256" s="1"/>
    </row>
    <row r="257" spans="1:45">
      <c r="A257" s="184"/>
      <c r="B257" s="122"/>
      <c r="C257" s="180"/>
      <c r="D257" s="180"/>
      <c r="E257" s="196"/>
      <c r="F257" s="196"/>
      <c r="G257" s="196"/>
      <c r="H257" s="196"/>
      <c r="I257" s="196"/>
      <c r="J257" s="196"/>
      <c r="K257" s="196"/>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
      <c r="AS257" s="1"/>
    </row>
    <row r="258" spans="1:45">
      <c r="A258" s="114" t="s">
        <v>538</v>
      </c>
      <c r="B258" s="120" t="s">
        <v>50</v>
      </c>
      <c r="C258" s="121"/>
      <c r="D258" s="121"/>
      <c r="E258" s="197"/>
      <c r="F258" s="197"/>
      <c r="G258" s="197"/>
      <c r="H258" s="197"/>
      <c r="I258" s="197"/>
      <c r="J258" s="197"/>
      <c r="K258" s="192"/>
      <c r="L258" s="119"/>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
      <c r="AS258" s="1"/>
    </row>
    <row r="259" spans="1:45">
      <c r="A259" s="114" t="s">
        <v>538</v>
      </c>
      <c r="B259" s="115" t="s">
        <v>51</v>
      </c>
      <c r="C259" s="173"/>
      <c r="D259" s="173" t="s">
        <v>70</v>
      </c>
      <c r="E259" s="185" t="s">
        <v>70</v>
      </c>
      <c r="F259" s="185">
        <v>0</v>
      </c>
      <c r="G259" s="185" t="s">
        <v>70</v>
      </c>
      <c r="H259" s="185">
        <v>0</v>
      </c>
      <c r="I259" s="185" t="s">
        <v>70</v>
      </c>
      <c r="J259" s="185">
        <v>0</v>
      </c>
      <c r="K259" s="185">
        <f>PRODUCT(IF(E259&lt;&gt;"'-",F259,1),IF(G259&lt;&gt;"-",H259,1),IF(I259&lt;&gt;"-",J259,1))</f>
        <v>0</v>
      </c>
      <c r="L259" s="19"/>
      <c r="M259" s="117" t="e">
        <f>Komponento_parinkimas</f>
        <v>#N/A</v>
      </c>
      <c r="N259" s="117" t="e">
        <f>Komponento_parinkimas</f>
        <v>#N/A</v>
      </c>
      <c r="O259" s="117" t="e">
        <f>Komponento_parinkimas</f>
        <v>#N/A</v>
      </c>
      <c r="P259" s="117" t="e">
        <f>Komponento_parinkimas</f>
        <v>#N/A</v>
      </c>
      <c r="Q259" s="117" t="e">
        <f>Komponento_parinkimas</f>
        <v>#N/A</v>
      </c>
      <c r="R259" s="117" t="e">
        <f>Komponento_parinkimas</f>
        <v>#N/A</v>
      </c>
      <c r="S259" s="117" t="e">
        <f>Komponento_parinkimas</f>
        <v>#N/A</v>
      </c>
      <c r="T259" s="117" t="e">
        <f>Komponento_parinkimas</f>
        <v>#N/A</v>
      </c>
      <c r="U259" s="117" t="e">
        <f>Komponento_parinkimas</f>
        <v>#N/A</v>
      </c>
      <c r="V259" s="117" t="e">
        <f>Komponento_parinkimas</f>
        <v>#N/A</v>
      </c>
      <c r="W259" s="117" t="e">
        <f>Komponento_parinkimas</f>
        <v>#N/A</v>
      </c>
      <c r="X259" s="117" t="e">
        <f>Komponento_parinkimas</f>
        <v>#N/A</v>
      </c>
      <c r="Y259" s="117" t="e">
        <f>Komponento_parinkimas</f>
        <v>#N/A</v>
      </c>
      <c r="Z259" s="117" t="e">
        <f>Komponento_parinkimas</f>
        <v>#N/A</v>
      </c>
      <c r="AA259" s="117" t="e">
        <f>Komponento_parinkimas</f>
        <v>#N/A</v>
      </c>
      <c r="AB259" s="117" t="e">
        <f>Komponento_parinkimas</f>
        <v>#N/A</v>
      </c>
      <c r="AC259" s="117" t="e">
        <f>Komponento_parinkimas</f>
        <v>#N/A</v>
      </c>
      <c r="AD259" s="117" t="e">
        <f>Komponento_parinkimas</f>
        <v>#N/A</v>
      </c>
      <c r="AE259" s="117" t="e">
        <f>Komponento_parinkimas</f>
        <v>#N/A</v>
      </c>
      <c r="AF259" s="117" t="e">
        <f>Komponento_parinkimas</f>
        <v>#N/A</v>
      </c>
      <c r="AG259" s="117" t="e">
        <f>Komponento_parinkimas</f>
        <v>#N/A</v>
      </c>
      <c r="AH259" s="117" t="e">
        <f>Komponento_parinkimas</f>
        <v>#N/A</v>
      </c>
      <c r="AI259" s="117" t="e">
        <f>Komponento_parinkimas</f>
        <v>#N/A</v>
      </c>
      <c r="AJ259" s="117" t="e">
        <f>Komponento_parinkimas</f>
        <v>#N/A</v>
      </c>
      <c r="AK259" s="117" t="e">
        <f>Komponento_parinkimas</f>
        <v>#N/A</v>
      </c>
      <c r="AL259" s="117" t="e">
        <f>Komponento_parinkimas</f>
        <v>#N/A</v>
      </c>
      <c r="AM259" s="117" t="e">
        <f>Komponento_parinkimas</f>
        <v>#N/A</v>
      </c>
      <c r="AN259" s="117" t="e">
        <f>Komponento_parinkimas</f>
        <v>#N/A</v>
      </c>
      <c r="AO259" s="117" t="e">
        <f>Komponento_parinkimas</f>
        <v>#N/A</v>
      </c>
      <c r="AP259" s="117" t="e">
        <f>Komponento_parinkimas</f>
        <v>#N/A</v>
      </c>
      <c r="AQ259" s="117" t="e">
        <f>Komponento_parinkimas</f>
        <v>#N/A</v>
      </c>
      <c r="AR259" s="1"/>
      <c r="AS259" s="1"/>
    </row>
    <row r="260" spans="1:45">
      <c r="A260" s="114" t="s">
        <v>538</v>
      </c>
      <c r="B260" s="115" t="s">
        <v>52</v>
      </c>
      <c r="C260" s="173"/>
      <c r="D260" s="173" t="s">
        <v>70</v>
      </c>
      <c r="E260" s="185" t="s">
        <v>70</v>
      </c>
      <c r="F260" s="185">
        <v>0</v>
      </c>
      <c r="G260" s="185" t="s">
        <v>70</v>
      </c>
      <c r="H260" s="185">
        <v>0</v>
      </c>
      <c r="I260" s="185" t="s">
        <v>70</v>
      </c>
      <c r="J260" s="185">
        <v>0</v>
      </c>
      <c r="K260" s="185">
        <f t="shared" ref="K260:K265" si="22">PRODUCT(IF(E260&lt;&gt;"'-",F260,1),IF(G260&lt;&gt;"-",H260,1),IF(I260&lt;&gt;"-",J260,1))</f>
        <v>0</v>
      </c>
      <c r="L260" s="19"/>
      <c r="M260" s="117" t="e">
        <f>Komponento_parinkimas</f>
        <v>#N/A</v>
      </c>
      <c r="N260" s="117" t="e">
        <f>Komponento_parinkimas</f>
        <v>#N/A</v>
      </c>
      <c r="O260" s="117" t="e">
        <f>Komponento_parinkimas</f>
        <v>#N/A</v>
      </c>
      <c r="P260" s="117" t="e">
        <f>Komponento_parinkimas</f>
        <v>#N/A</v>
      </c>
      <c r="Q260" s="117" t="e">
        <f>Komponento_parinkimas</f>
        <v>#N/A</v>
      </c>
      <c r="R260" s="117" t="e">
        <f>Komponento_parinkimas</f>
        <v>#N/A</v>
      </c>
      <c r="S260" s="117" t="e">
        <f>Komponento_parinkimas</f>
        <v>#N/A</v>
      </c>
      <c r="T260" s="117" t="e">
        <f>Komponento_parinkimas</f>
        <v>#N/A</v>
      </c>
      <c r="U260" s="117" t="e">
        <f>Komponento_parinkimas</f>
        <v>#N/A</v>
      </c>
      <c r="V260" s="117" t="e">
        <f>Komponento_parinkimas</f>
        <v>#N/A</v>
      </c>
      <c r="W260" s="117" t="e">
        <f>Komponento_parinkimas</f>
        <v>#N/A</v>
      </c>
      <c r="X260" s="117" t="e">
        <f>Komponento_parinkimas</f>
        <v>#N/A</v>
      </c>
      <c r="Y260" s="117" t="e">
        <f>Komponento_parinkimas</f>
        <v>#N/A</v>
      </c>
      <c r="Z260" s="117" t="e">
        <f>Komponento_parinkimas</f>
        <v>#N/A</v>
      </c>
      <c r="AA260" s="117" t="e">
        <f>Komponento_parinkimas</f>
        <v>#N/A</v>
      </c>
      <c r="AB260" s="117" t="e">
        <f>Komponento_parinkimas</f>
        <v>#N/A</v>
      </c>
      <c r="AC260" s="117" t="e">
        <f>Komponento_parinkimas</f>
        <v>#N/A</v>
      </c>
      <c r="AD260" s="117" t="e">
        <f>Komponento_parinkimas</f>
        <v>#N/A</v>
      </c>
      <c r="AE260" s="117" t="e">
        <f>Komponento_parinkimas</f>
        <v>#N/A</v>
      </c>
      <c r="AF260" s="117" t="e">
        <f>Komponento_parinkimas</f>
        <v>#N/A</v>
      </c>
      <c r="AG260" s="117" t="e">
        <f>Komponento_parinkimas</f>
        <v>#N/A</v>
      </c>
      <c r="AH260" s="117" t="e">
        <f>Komponento_parinkimas</f>
        <v>#N/A</v>
      </c>
      <c r="AI260" s="117" t="e">
        <f>Komponento_parinkimas</f>
        <v>#N/A</v>
      </c>
      <c r="AJ260" s="117" t="e">
        <f>Komponento_parinkimas</f>
        <v>#N/A</v>
      </c>
      <c r="AK260" s="117" t="e">
        <f>Komponento_parinkimas</f>
        <v>#N/A</v>
      </c>
      <c r="AL260" s="117" t="e">
        <f>Komponento_parinkimas</f>
        <v>#N/A</v>
      </c>
      <c r="AM260" s="117" t="e">
        <f>Komponento_parinkimas</f>
        <v>#N/A</v>
      </c>
      <c r="AN260" s="117" t="e">
        <f>Komponento_parinkimas</f>
        <v>#N/A</v>
      </c>
      <c r="AO260" s="117" t="e">
        <f>Komponento_parinkimas</f>
        <v>#N/A</v>
      </c>
      <c r="AP260" s="117" t="e">
        <f>Komponento_parinkimas</f>
        <v>#N/A</v>
      </c>
      <c r="AQ260" s="117" t="e">
        <f>Komponento_parinkimas</f>
        <v>#N/A</v>
      </c>
      <c r="AR260" s="1"/>
      <c r="AS260" s="1"/>
    </row>
    <row r="261" spans="1:45">
      <c r="A261" s="114" t="s">
        <v>538</v>
      </c>
      <c r="B261" s="115" t="s">
        <v>346</v>
      </c>
      <c r="C261" s="173"/>
      <c r="D261" s="173" t="s">
        <v>70</v>
      </c>
      <c r="E261" s="185" t="s">
        <v>70</v>
      </c>
      <c r="F261" s="185">
        <v>0</v>
      </c>
      <c r="G261" s="185" t="s">
        <v>70</v>
      </c>
      <c r="H261" s="185">
        <v>0</v>
      </c>
      <c r="I261" s="185" t="s">
        <v>70</v>
      </c>
      <c r="J261" s="185">
        <v>0</v>
      </c>
      <c r="K261" s="185">
        <f t="shared" si="22"/>
        <v>0</v>
      </c>
      <c r="L261" s="19"/>
      <c r="M261" s="117" t="e">
        <f>Komponento_parinkimas</f>
        <v>#N/A</v>
      </c>
      <c r="N261" s="117" t="e">
        <f>Komponento_parinkimas</f>
        <v>#N/A</v>
      </c>
      <c r="O261" s="117" t="e">
        <f>Komponento_parinkimas</f>
        <v>#N/A</v>
      </c>
      <c r="P261" s="117" t="e">
        <f>Komponento_parinkimas</f>
        <v>#N/A</v>
      </c>
      <c r="Q261" s="117" t="e">
        <f>Komponento_parinkimas</f>
        <v>#N/A</v>
      </c>
      <c r="R261" s="117" t="e">
        <f>Komponento_parinkimas</f>
        <v>#N/A</v>
      </c>
      <c r="S261" s="117" t="e">
        <f>Komponento_parinkimas</f>
        <v>#N/A</v>
      </c>
      <c r="T261" s="117" t="e">
        <f>Komponento_parinkimas</f>
        <v>#N/A</v>
      </c>
      <c r="U261" s="117" t="e">
        <f>Komponento_parinkimas</f>
        <v>#N/A</v>
      </c>
      <c r="V261" s="117" t="e">
        <f>Komponento_parinkimas</f>
        <v>#N/A</v>
      </c>
      <c r="W261" s="117" t="e">
        <f>Komponento_parinkimas</f>
        <v>#N/A</v>
      </c>
      <c r="X261" s="117" t="e">
        <f>Komponento_parinkimas</f>
        <v>#N/A</v>
      </c>
      <c r="Y261" s="117" t="e">
        <f>Komponento_parinkimas</f>
        <v>#N/A</v>
      </c>
      <c r="Z261" s="117" t="e">
        <f>Komponento_parinkimas</f>
        <v>#N/A</v>
      </c>
      <c r="AA261" s="117" t="e">
        <f>Komponento_parinkimas</f>
        <v>#N/A</v>
      </c>
      <c r="AB261" s="117" t="e">
        <f>Komponento_parinkimas</f>
        <v>#N/A</v>
      </c>
      <c r="AC261" s="117" t="e">
        <f>Komponento_parinkimas</f>
        <v>#N/A</v>
      </c>
      <c r="AD261" s="117" t="e">
        <f>Komponento_parinkimas</f>
        <v>#N/A</v>
      </c>
      <c r="AE261" s="117" t="e">
        <f>Komponento_parinkimas</f>
        <v>#N/A</v>
      </c>
      <c r="AF261" s="117" t="e">
        <f>Komponento_parinkimas</f>
        <v>#N/A</v>
      </c>
      <c r="AG261" s="117" t="e">
        <f>Komponento_parinkimas</f>
        <v>#N/A</v>
      </c>
      <c r="AH261" s="117" t="e">
        <f>Komponento_parinkimas</f>
        <v>#N/A</v>
      </c>
      <c r="AI261" s="117" t="e">
        <f>Komponento_parinkimas</f>
        <v>#N/A</v>
      </c>
      <c r="AJ261" s="117" t="e">
        <f>Komponento_parinkimas</f>
        <v>#N/A</v>
      </c>
      <c r="AK261" s="117" t="e">
        <f>Komponento_parinkimas</f>
        <v>#N/A</v>
      </c>
      <c r="AL261" s="117" t="e">
        <f>Komponento_parinkimas</f>
        <v>#N/A</v>
      </c>
      <c r="AM261" s="117" t="e">
        <f>Komponento_parinkimas</f>
        <v>#N/A</v>
      </c>
      <c r="AN261" s="117" t="e">
        <f>Komponento_parinkimas</f>
        <v>#N/A</v>
      </c>
      <c r="AO261" s="117" t="e">
        <f>Komponento_parinkimas</f>
        <v>#N/A</v>
      </c>
      <c r="AP261" s="117" t="e">
        <f>Komponento_parinkimas</f>
        <v>#N/A</v>
      </c>
      <c r="AQ261" s="117" t="e">
        <f>Komponento_parinkimas</f>
        <v>#N/A</v>
      </c>
      <c r="AR261" s="1"/>
      <c r="AS261" s="1"/>
    </row>
    <row r="262" spans="1:45">
      <c r="A262" s="114" t="s">
        <v>538</v>
      </c>
      <c r="B262" s="115" t="s">
        <v>347</v>
      </c>
      <c r="C262" s="173"/>
      <c r="D262" s="173" t="s">
        <v>70</v>
      </c>
      <c r="E262" s="185" t="s">
        <v>70</v>
      </c>
      <c r="F262" s="185">
        <v>0</v>
      </c>
      <c r="G262" s="185" t="s">
        <v>70</v>
      </c>
      <c r="H262" s="185">
        <v>0</v>
      </c>
      <c r="I262" s="185" t="s">
        <v>70</v>
      </c>
      <c r="J262" s="185">
        <v>0</v>
      </c>
      <c r="K262" s="185">
        <f t="shared" si="22"/>
        <v>0</v>
      </c>
      <c r="L262" s="19"/>
      <c r="M262" s="117" t="e">
        <f>Komponento_parinkimas</f>
        <v>#N/A</v>
      </c>
      <c r="N262" s="117" t="e">
        <f>Komponento_parinkimas</f>
        <v>#N/A</v>
      </c>
      <c r="O262" s="117" t="e">
        <f>Komponento_parinkimas</f>
        <v>#N/A</v>
      </c>
      <c r="P262" s="117" t="e">
        <f>Komponento_parinkimas</f>
        <v>#N/A</v>
      </c>
      <c r="Q262" s="117" t="e">
        <f>Komponento_parinkimas</f>
        <v>#N/A</v>
      </c>
      <c r="R262" s="117" t="e">
        <f>Komponento_parinkimas</f>
        <v>#N/A</v>
      </c>
      <c r="S262" s="117" t="e">
        <f>Komponento_parinkimas</f>
        <v>#N/A</v>
      </c>
      <c r="T262" s="117" t="e">
        <f>Komponento_parinkimas</f>
        <v>#N/A</v>
      </c>
      <c r="U262" s="117" t="e">
        <f>Komponento_parinkimas</f>
        <v>#N/A</v>
      </c>
      <c r="V262" s="117" t="e">
        <f>Komponento_parinkimas</f>
        <v>#N/A</v>
      </c>
      <c r="W262" s="117" t="e">
        <f>Komponento_parinkimas</f>
        <v>#N/A</v>
      </c>
      <c r="X262" s="117" t="e">
        <f>Komponento_parinkimas</f>
        <v>#N/A</v>
      </c>
      <c r="Y262" s="117" t="e">
        <f>Komponento_parinkimas</f>
        <v>#N/A</v>
      </c>
      <c r="Z262" s="117" t="e">
        <f>Komponento_parinkimas</f>
        <v>#N/A</v>
      </c>
      <c r="AA262" s="117" t="e">
        <f>Komponento_parinkimas</f>
        <v>#N/A</v>
      </c>
      <c r="AB262" s="117" t="e">
        <f>Komponento_parinkimas</f>
        <v>#N/A</v>
      </c>
      <c r="AC262" s="117" t="e">
        <f>Komponento_parinkimas</f>
        <v>#N/A</v>
      </c>
      <c r="AD262" s="117" t="e">
        <f>Komponento_parinkimas</f>
        <v>#N/A</v>
      </c>
      <c r="AE262" s="117" t="e">
        <f>Komponento_parinkimas</f>
        <v>#N/A</v>
      </c>
      <c r="AF262" s="117" t="e">
        <f>Komponento_parinkimas</f>
        <v>#N/A</v>
      </c>
      <c r="AG262" s="117" t="e">
        <f>Komponento_parinkimas</f>
        <v>#N/A</v>
      </c>
      <c r="AH262" s="117" t="e">
        <f>Komponento_parinkimas</f>
        <v>#N/A</v>
      </c>
      <c r="AI262" s="117" t="e">
        <f>Komponento_parinkimas</f>
        <v>#N/A</v>
      </c>
      <c r="AJ262" s="117" t="e">
        <f>Komponento_parinkimas</f>
        <v>#N/A</v>
      </c>
      <c r="AK262" s="117" t="e">
        <f>Komponento_parinkimas</f>
        <v>#N/A</v>
      </c>
      <c r="AL262" s="117" t="e">
        <f>Komponento_parinkimas</f>
        <v>#N/A</v>
      </c>
      <c r="AM262" s="117" t="e">
        <f>Komponento_parinkimas</f>
        <v>#N/A</v>
      </c>
      <c r="AN262" s="117" t="e">
        <f>Komponento_parinkimas</f>
        <v>#N/A</v>
      </c>
      <c r="AO262" s="117" t="e">
        <f>Komponento_parinkimas</f>
        <v>#N/A</v>
      </c>
      <c r="AP262" s="117" t="e">
        <f>Komponento_parinkimas</f>
        <v>#N/A</v>
      </c>
      <c r="AQ262" s="117" t="e">
        <f>Komponento_parinkimas</f>
        <v>#N/A</v>
      </c>
      <c r="AR262" s="1"/>
      <c r="AS262" s="1"/>
    </row>
    <row r="263" spans="1:45">
      <c r="A263" s="114" t="s">
        <v>538</v>
      </c>
      <c r="B263" s="115" t="s">
        <v>348</v>
      </c>
      <c r="C263" s="173"/>
      <c r="D263" s="173" t="s">
        <v>70</v>
      </c>
      <c r="E263" s="185" t="s">
        <v>70</v>
      </c>
      <c r="F263" s="185">
        <v>0</v>
      </c>
      <c r="G263" s="185" t="s">
        <v>70</v>
      </c>
      <c r="H263" s="185">
        <v>0</v>
      </c>
      <c r="I263" s="185" t="s">
        <v>70</v>
      </c>
      <c r="J263" s="185">
        <v>0</v>
      </c>
      <c r="K263" s="185">
        <f t="shared" si="22"/>
        <v>0</v>
      </c>
      <c r="L263" s="19"/>
      <c r="M263" s="117" t="e">
        <f>Komponento_parinkimas</f>
        <v>#N/A</v>
      </c>
      <c r="N263" s="117" t="e">
        <f>Komponento_parinkimas</f>
        <v>#N/A</v>
      </c>
      <c r="O263" s="117" t="e">
        <f>Komponento_parinkimas</f>
        <v>#N/A</v>
      </c>
      <c r="P263" s="117" t="e">
        <f>Komponento_parinkimas</f>
        <v>#N/A</v>
      </c>
      <c r="Q263" s="117" t="e">
        <f>Komponento_parinkimas</f>
        <v>#N/A</v>
      </c>
      <c r="R263" s="117" t="e">
        <f>Komponento_parinkimas</f>
        <v>#N/A</v>
      </c>
      <c r="S263" s="117" t="e">
        <f>Komponento_parinkimas</f>
        <v>#N/A</v>
      </c>
      <c r="T263" s="117" t="e">
        <f>Komponento_parinkimas</f>
        <v>#N/A</v>
      </c>
      <c r="U263" s="117" t="e">
        <f>Komponento_parinkimas</f>
        <v>#N/A</v>
      </c>
      <c r="V263" s="117" t="e">
        <f>Komponento_parinkimas</f>
        <v>#N/A</v>
      </c>
      <c r="W263" s="117" t="e">
        <f>Komponento_parinkimas</f>
        <v>#N/A</v>
      </c>
      <c r="X263" s="117" t="e">
        <f>Komponento_parinkimas</f>
        <v>#N/A</v>
      </c>
      <c r="Y263" s="117" t="e">
        <f>Komponento_parinkimas</f>
        <v>#N/A</v>
      </c>
      <c r="Z263" s="117" t="e">
        <f>Komponento_parinkimas</f>
        <v>#N/A</v>
      </c>
      <c r="AA263" s="117" t="e">
        <f>Komponento_parinkimas</f>
        <v>#N/A</v>
      </c>
      <c r="AB263" s="117" t="e">
        <f>Komponento_parinkimas</f>
        <v>#N/A</v>
      </c>
      <c r="AC263" s="117" t="e">
        <f>Komponento_parinkimas</f>
        <v>#N/A</v>
      </c>
      <c r="AD263" s="117" t="e">
        <f>Komponento_parinkimas</f>
        <v>#N/A</v>
      </c>
      <c r="AE263" s="117" t="e">
        <f>Komponento_parinkimas</f>
        <v>#N/A</v>
      </c>
      <c r="AF263" s="117" t="e">
        <f>Komponento_parinkimas</f>
        <v>#N/A</v>
      </c>
      <c r="AG263" s="117" t="e">
        <f>Komponento_parinkimas</f>
        <v>#N/A</v>
      </c>
      <c r="AH263" s="117" t="e">
        <f>Komponento_parinkimas</f>
        <v>#N/A</v>
      </c>
      <c r="AI263" s="117" t="e">
        <f>Komponento_parinkimas</f>
        <v>#N/A</v>
      </c>
      <c r="AJ263" s="117" t="e">
        <f>Komponento_parinkimas</f>
        <v>#N/A</v>
      </c>
      <c r="AK263" s="117" t="e">
        <f>Komponento_parinkimas</f>
        <v>#N/A</v>
      </c>
      <c r="AL263" s="117" t="e">
        <f>Komponento_parinkimas</f>
        <v>#N/A</v>
      </c>
      <c r="AM263" s="117" t="e">
        <f>Komponento_parinkimas</f>
        <v>#N/A</v>
      </c>
      <c r="AN263" s="117" t="e">
        <f>Komponento_parinkimas</f>
        <v>#N/A</v>
      </c>
      <c r="AO263" s="117" t="e">
        <f>Komponento_parinkimas</f>
        <v>#N/A</v>
      </c>
      <c r="AP263" s="117" t="e">
        <f>Komponento_parinkimas</f>
        <v>#N/A</v>
      </c>
      <c r="AQ263" s="117" t="e">
        <f>Komponento_parinkimas</f>
        <v>#N/A</v>
      </c>
      <c r="AR263" s="1"/>
      <c r="AS263" s="1"/>
    </row>
    <row r="264" spans="1:45">
      <c r="A264" s="114" t="s">
        <v>538</v>
      </c>
      <c r="B264" s="115" t="s">
        <v>349</v>
      </c>
      <c r="C264" s="173"/>
      <c r="D264" s="173" t="s">
        <v>70</v>
      </c>
      <c r="E264" s="185" t="s">
        <v>70</v>
      </c>
      <c r="F264" s="185">
        <v>0</v>
      </c>
      <c r="G264" s="185" t="s">
        <v>70</v>
      </c>
      <c r="H264" s="185">
        <v>0</v>
      </c>
      <c r="I264" s="185" t="s">
        <v>70</v>
      </c>
      <c r="J264" s="185">
        <v>0</v>
      </c>
      <c r="K264" s="185">
        <f t="shared" si="22"/>
        <v>0</v>
      </c>
      <c r="L264" s="19"/>
      <c r="M264" s="117" t="e">
        <f>Komponento_parinkimas</f>
        <v>#N/A</v>
      </c>
      <c r="N264" s="117" t="e">
        <f>Komponento_parinkimas</f>
        <v>#N/A</v>
      </c>
      <c r="O264" s="117" t="e">
        <f>Komponento_parinkimas</f>
        <v>#N/A</v>
      </c>
      <c r="P264" s="117" t="e">
        <f>Komponento_parinkimas</f>
        <v>#N/A</v>
      </c>
      <c r="Q264" s="117" t="e">
        <f>Komponento_parinkimas</f>
        <v>#N/A</v>
      </c>
      <c r="R264" s="117" t="e">
        <f>Komponento_parinkimas</f>
        <v>#N/A</v>
      </c>
      <c r="S264" s="117" t="e">
        <f>Komponento_parinkimas</f>
        <v>#N/A</v>
      </c>
      <c r="T264" s="117" t="e">
        <f>Komponento_parinkimas</f>
        <v>#N/A</v>
      </c>
      <c r="U264" s="117" t="e">
        <f>Komponento_parinkimas</f>
        <v>#N/A</v>
      </c>
      <c r="V264" s="117" t="e">
        <f>Komponento_parinkimas</f>
        <v>#N/A</v>
      </c>
      <c r="W264" s="117" t="e">
        <f>Komponento_parinkimas</f>
        <v>#N/A</v>
      </c>
      <c r="X264" s="117" t="e">
        <f>Komponento_parinkimas</f>
        <v>#N/A</v>
      </c>
      <c r="Y264" s="117" t="e">
        <f>Komponento_parinkimas</f>
        <v>#N/A</v>
      </c>
      <c r="Z264" s="117" t="e">
        <f>Komponento_parinkimas</f>
        <v>#N/A</v>
      </c>
      <c r="AA264" s="117" t="e">
        <f>Komponento_parinkimas</f>
        <v>#N/A</v>
      </c>
      <c r="AB264" s="117" t="e">
        <f>Komponento_parinkimas</f>
        <v>#N/A</v>
      </c>
      <c r="AC264" s="117" t="e">
        <f>Komponento_parinkimas</f>
        <v>#N/A</v>
      </c>
      <c r="AD264" s="117" t="e">
        <f>Komponento_parinkimas</f>
        <v>#N/A</v>
      </c>
      <c r="AE264" s="117" t="e">
        <f>Komponento_parinkimas</f>
        <v>#N/A</v>
      </c>
      <c r="AF264" s="117" t="e">
        <f>Komponento_parinkimas</f>
        <v>#N/A</v>
      </c>
      <c r="AG264" s="117" t="e">
        <f>Komponento_parinkimas</f>
        <v>#N/A</v>
      </c>
      <c r="AH264" s="117" t="e">
        <f>Komponento_parinkimas</f>
        <v>#N/A</v>
      </c>
      <c r="AI264" s="117" t="e">
        <f>Komponento_parinkimas</f>
        <v>#N/A</v>
      </c>
      <c r="AJ264" s="117" t="e">
        <f>Komponento_parinkimas</f>
        <v>#N/A</v>
      </c>
      <c r="AK264" s="117" t="e">
        <f>Komponento_parinkimas</f>
        <v>#N/A</v>
      </c>
      <c r="AL264" s="117" t="e">
        <f>Komponento_parinkimas</f>
        <v>#N/A</v>
      </c>
      <c r="AM264" s="117" t="e">
        <f>Komponento_parinkimas</f>
        <v>#N/A</v>
      </c>
      <c r="AN264" s="117" t="e">
        <f>Komponento_parinkimas</f>
        <v>#N/A</v>
      </c>
      <c r="AO264" s="117" t="e">
        <f>Komponento_parinkimas</f>
        <v>#N/A</v>
      </c>
      <c r="AP264" s="117" t="e">
        <f>Komponento_parinkimas</f>
        <v>#N/A</v>
      </c>
      <c r="AQ264" s="117" t="e">
        <f>Komponento_parinkimas</f>
        <v>#N/A</v>
      </c>
      <c r="AR264" s="1"/>
      <c r="AS264" s="1"/>
    </row>
    <row r="265" spans="1:45">
      <c r="A265" s="114" t="s">
        <v>538</v>
      </c>
      <c r="B265" s="115" t="s">
        <v>350</v>
      </c>
      <c r="C265" s="173"/>
      <c r="D265" s="173" t="s">
        <v>70</v>
      </c>
      <c r="E265" s="185" t="s">
        <v>70</v>
      </c>
      <c r="F265" s="185">
        <v>0</v>
      </c>
      <c r="G265" s="185" t="s">
        <v>70</v>
      </c>
      <c r="H265" s="185">
        <v>0</v>
      </c>
      <c r="I265" s="185" t="s">
        <v>70</v>
      </c>
      <c r="J265" s="185">
        <v>0</v>
      </c>
      <c r="K265" s="185">
        <f t="shared" si="22"/>
        <v>0</v>
      </c>
      <c r="L265" s="19"/>
      <c r="M265" s="117" t="e">
        <f>Komponento_parinkimas</f>
        <v>#N/A</v>
      </c>
      <c r="N265" s="117" t="e">
        <f>Komponento_parinkimas</f>
        <v>#N/A</v>
      </c>
      <c r="O265" s="117" t="e">
        <f>Komponento_parinkimas</f>
        <v>#N/A</v>
      </c>
      <c r="P265" s="117" t="e">
        <f>Komponento_parinkimas</f>
        <v>#N/A</v>
      </c>
      <c r="Q265" s="117" t="e">
        <f>Komponento_parinkimas</f>
        <v>#N/A</v>
      </c>
      <c r="R265" s="117" t="e">
        <f>Komponento_parinkimas</f>
        <v>#N/A</v>
      </c>
      <c r="S265" s="117" t="e">
        <f>Komponento_parinkimas</f>
        <v>#N/A</v>
      </c>
      <c r="T265" s="117" t="e">
        <f>Komponento_parinkimas</f>
        <v>#N/A</v>
      </c>
      <c r="U265" s="117" t="e">
        <f>Komponento_parinkimas</f>
        <v>#N/A</v>
      </c>
      <c r="V265" s="117" t="e">
        <f>Komponento_parinkimas</f>
        <v>#N/A</v>
      </c>
      <c r="W265" s="117" t="e">
        <f>Komponento_parinkimas</f>
        <v>#N/A</v>
      </c>
      <c r="X265" s="117" t="e">
        <f>Komponento_parinkimas</f>
        <v>#N/A</v>
      </c>
      <c r="Y265" s="117" t="e">
        <f>Komponento_parinkimas</f>
        <v>#N/A</v>
      </c>
      <c r="Z265" s="117" t="e">
        <f>Komponento_parinkimas</f>
        <v>#N/A</v>
      </c>
      <c r="AA265" s="117" t="e">
        <f>Komponento_parinkimas</f>
        <v>#N/A</v>
      </c>
      <c r="AB265" s="117" t="e">
        <f>Komponento_parinkimas</f>
        <v>#N/A</v>
      </c>
      <c r="AC265" s="117" t="e">
        <f>Komponento_parinkimas</f>
        <v>#N/A</v>
      </c>
      <c r="AD265" s="117" t="e">
        <f>Komponento_parinkimas</f>
        <v>#N/A</v>
      </c>
      <c r="AE265" s="117" t="e">
        <f>Komponento_parinkimas</f>
        <v>#N/A</v>
      </c>
      <c r="AF265" s="117" t="e">
        <f>Komponento_parinkimas</f>
        <v>#N/A</v>
      </c>
      <c r="AG265" s="117" t="e">
        <f>Komponento_parinkimas</f>
        <v>#N/A</v>
      </c>
      <c r="AH265" s="117" t="e">
        <f>Komponento_parinkimas</f>
        <v>#N/A</v>
      </c>
      <c r="AI265" s="117" t="e">
        <f>Komponento_parinkimas</f>
        <v>#N/A</v>
      </c>
      <c r="AJ265" s="117" t="e">
        <f>Komponento_parinkimas</f>
        <v>#N/A</v>
      </c>
      <c r="AK265" s="117" t="e">
        <f>Komponento_parinkimas</f>
        <v>#N/A</v>
      </c>
      <c r="AL265" s="117" t="e">
        <f>Komponento_parinkimas</f>
        <v>#N/A</v>
      </c>
      <c r="AM265" s="117" t="e">
        <f>Komponento_parinkimas</f>
        <v>#N/A</v>
      </c>
      <c r="AN265" s="117" t="e">
        <f>Komponento_parinkimas</f>
        <v>#N/A</v>
      </c>
      <c r="AO265" s="117" t="e">
        <f>Komponento_parinkimas</f>
        <v>#N/A</v>
      </c>
      <c r="AP265" s="117" t="e">
        <f>Komponento_parinkimas</f>
        <v>#N/A</v>
      </c>
      <c r="AQ265" s="117" t="e">
        <f>Komponento_parinkimas</f>
        <v>#N/A</v>
      </c>
      <c r="AR265" s="1"/>
      <c r="AS265" s="1"/>
    </row>
    <row r="266" spans="1:45">
      <c r="A266" s="114" t="s">
        <v>538</v>
      </c>
      <c r="B266" s="120" t="s">
        <v>53</v>
      </c>
      <c r="C266" s="121"/>
      <c r="D266" s="121"/>
      <c r="E266" s="197"/>
      <c r="F266" s="197"/>
      <c r="G266" s="197"/>
      <c r="H266" s="197"/>
      <c r="I266" s="197"/>
      <c r="J266" s="197"/>
      <c r="K266" s="192"/>
      <c r="L266" s="119"/>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
      <c r="AS266" s="1"/>
    </row>
    <row r="267" spans="1:45">
      <c r="A267" s="114" t="s">
        <v>538</v>
      </c>
      <c r="B267" s="115" t="s">
        <v>351</v>
      </c>
      <c r="C267" s="173"/>
      <c r="D267" s="173" t="s">
        <v>70</v>
      </c>
      <c r="E267" s="185" t="s">
        <v>70</v>
      </c>
      <c r="F267" s="185">
        <v>0</v>
      </c>
      <c r="G267" s="185" t="s">
        <v>70</v>
      </c>
      <c r="H267" s="185">
        <v>0</v>
      </c>
      <c r="I267" s="185" t="s">
        <v>70</v>
      </c>
      <c r="J267" s="185">
        <v>0</v>
      </c>
      <c r="K267" s="185">
        <f>PRODUCT(IF(E267&lt;&gt;"'-",F267,1),IF(G267&lt;&gt;"-",H267,1),IF(I267&lt;&gt;"-",J267,1))</f>
        <v>0</v>
      </c>
      <c r="L267" s="19"/>
      <c r="M267" s="117" t="e">
        <f>Komponento_parinkimas</f>
        <v>#N/A</v>
      </c>
      <c r="N267" s="117" t="e">
        <f>Komponento_parinkimas</f>
        <v>#N/A</v>
      </c>
      <c r="O267" s="117" t="e">
        <f>Komponento_parinkimas</f>
        <v>#N/A</v>
      </c>
      <c r="P267" s="117" t="e">
        <f>Komponento_parinkimas</f>
        <v>#N/A</v>
      </c>
      <c r="Q267" s="117" t="e">
        <f>Komponento_parinkimas</f>
        <v>#N/A</v>
      </c>
      <c r="R267" s="117" t="e">
        <f>Komponento_parinkimas</f>
        <v>#N/A</v>
      </c>
      <c r="S267" s="117" t="e">
        <f>Komponento_parinkimas</f>
        <v>#N/A</v>
      </c>
      <c r="T267" s="117" t="e">
        <f>Komponento_parinkimas</f>
        <v>#N/A</v>
      </c>
      <c r="U267" s="117" t="e">
        <f>Komponento_parinkimas</f>
        <v>#N/A</v>
      </c>
      <c r="V267" s="117" t="e">
        <f>Komponento_parinkimas</f>
        <v>#N/A</v>
      </c>
      <c r="W267" s="117" t="e">
        <f>Komponento_parinkimas</f>
        <v>#N/A</v>
      </c>
      <c r="X267" s="117" t="e">
        <f>Komponento_parinkimas</f>
        <v>#N/A</v>
      </c>
      <c r="Y267" s="117" t="e">
        <f>Komponento_parinkimas</f>
        <v>#N/A</v>
      </c>
      <c r="Z267" s="117" t="e">
        <f>Komponento_parinkimas</f>
        <v>#N/A</v>
      </c>
      <c r="AA267" s="117" t="e">
        <f>Komponento_parinkimas</f>
        <v>#N/A</v>
      </c>
      <c r="AB267" s="117" t="e">
        <f>Komponento_parinkimas</f>
        <v>#N/A</v>
      </c>
      <c r="AC267" s="117" t="e">
        <f>Komponento_parinkimas</f>
        <v>#N/A</v>
      </c>
      <c r="AD267" s="117" t="e">
        <f>Komponento_parinkimas</f>
        <v>#N/A</v>
      </c>
      <c r="AE267" s="117" t="e">
        <f>Komponento_parinkimas</f>
        <v>#N/A</v>
      </c>
      <c r="AF267" s="117" t="e">
        <f>Komponento_parinkimas</f>
        <v>#N/A</v>
      </c>
      <c r="AG267" s="117" t="e">
        <f>Komponento_parinkimas</f>
        <v>#N/A</v>
      </c>
      <c r="AH267" s="117" t="e">
        <f>Komponento_parinkimas</f>
        <v>#N/A</v>
      </c>
      <c r="AI267" s="117" t="e">
        <f>Komponento_parinkimas</f>
        <v>#N/A</v>
      </c>
      <c r="AJ267" s="117" t="e">
        <f>Komponento_parinkimas</f>
        <v>#N/A</v>
      </c>
      <c r="AK267" s="117" t="e">
        <f>Komponento_parinkimas</f>
        <v>#N/A</v>
      </c>
      <c r="AL267" s="117" t="e">
        <f>Komponento_parinkimas</f>
        <v>#N/A</v>
      </c>
      <c r="AM267" s="117" t="e">
        <f>Komponento_parinkimas</f>
        <v>#N/A</v>
      </c>
      <c r="AN267" s="117" t="e">
        <f>Komponento_parinkimas</f>
        <v>#N/A</v>
      </c>
      <c r="AO267" s="117" t="e">
        <f>Komponento_parinkimas</f>
        <v>#N/A</v>
      </c>
      <c r="AP267" s="117" t="e">
        <f>Komponento_parinkimas</f>
        <v>#N/A</v>
      </c>
      <c r="AQ267" s="117" t="e">
        <f>Komponento_parinkimas</f>
        <v>#N/A</v>
      </c>
      <c r="AR267" s="1"/>
      <c r="AS267" s="1"/>
    </row>
    <row r="268" spans="1:45">
      <c r="A268" s="114" t="s">
        <v>538</v>
      </c>
      <c r="B268" s="115" t="s">
        <v>352</v>
      </c>
      <c r="C268" s="173"/>
      <c r="D268" s="173" t="s">
        <v>70</v>
      </c>
      <c r="E268" s="185" t="s">
        <v>70</v>
      </c>
      <c r="F268" s="185">
        <v>0</v>
      </c>
      <c r="G268" s="185" t="s">
        <v>70</v>
      </c>
      <c r="H268" s="185">
        <v>0</v>
      </c>
      <c r="I268" s="185" t="s">
        <v>70</v>
      </c>
      <c r="J268" s="185">
        <v>0</v>
      </c>
      <c r="K268" s="185">
        <f>PRODUCT(IF(E268&lt;&gt;"'-",F268,1),IF(G268&lt;&gt;"-",H268,1),IF(I268&lt;&gt;"-",J268,1))</f>
        <v>0</v>
      </c>
      <c r="L268" s="19"/>
      <c r="M268" s="117" t="e">
        <f>Komponento_parinkimas</f>
        <v>#N/A</v>
      </c>
      <c r="N268" s="117" t="e">
        <f>Komponento_parinkimas</f>
        <v>#N/A</v>
      </c>
      <c r="O268" s="117" t="e">
        <f>Komponento_parinkimas</f>
        <v>#N/A</v>
      </c>
      <c r="P268" s="117" t="e">
        <f>Komponento_parinkimas</f>
        <v>#N/A</v>
      </c>
      <c r="Q268" s="117" t="e">
        <f>Komponento_parinkimas</f>
        <v>#N/A</v>
      </c>
      <c r="R268" s="117" t="e">
        <f>Komponento_parinkimas</f>
        <v>#N/A</v>
      </c>
      <c r="S268" s="117" t="e">
        <f>Komponento_parinkimas</f>
        <v>#N/A</v>
      </c>
      <c r="T268" s="117" t="e">
        <f>Komponento_parinkimas</f>
        <v>#N/A</v>
      </c>
      <c r="U268" s="117" t="e">
        <f>Komponento_parinkimas</f>
        <v>#N/A</v>
      </c>
      <c r="V268" s="117" t="e">
        <f>Komponento_parinkimas</f>
        <v>#N/A</v>
      </c>
      <c r="W268" s="117" t="e">
        <f>Komponento_parinkimas</f>
        <v>#N/A</v>
      </c>
      <c r="X268" s="117" t="e">
        <f>Komponento_parinkimas</f>
        <v>#N/A</v>
      </c>
      <c r="Y268" s="117" t="e">
        <f>Komponento_parinkimas</f>
        <v>#N/A</v>
      </c>
      <c r="Z268" s="117" t="e">
        <f>Komponento_parinkimas</f>
        <v>#N/A</v>
      </c>
      <c r="AA268" s="117" t="e">
        <f>Komponento_parinkimas</f>
        <v>#N/A</v>
      </c>
      <c r="AB268" s="117" t="e">
        <f>Komponento_parinkimas</f>
        <v>#N/A</v>
      </c>
      <c r="AC268" s="117" t="e">
        <f>Komponento_parinkimas</f>
        <v>#N/A</v>
      </c>
      <c r="AD268" s="117" t="e">
        <f>Komponento_parinkimas</f>
        <v>#N/A</v>
      </c>
      <c r="AE268" s="117" t="e">
        <f>Komponento_parinkimas</f>
        <v>#N/A</v>
      </c>
      <c r="AF268" s="117" t="e">
        <f>Komponento_parinkimas</f>
        <v>#N/A</v>
      </c>
      <c r="AG268" s="117" t="e">
        <f>Komponento_parinkimas</f>
        <v>#N/A</v>
      </c>
      <c r="AH268" s="117" t="e">
        <f>Komponento_parinkimas</f>
        <v>#N/A</v>
      </c>
      <c r="AI268" s="117" t="e">
        <f>Komponento_parinkimas</f>
        <v>#N/A</v>
      </c>
      <c r="AJ268" s="117" t="e">
        <f>Komponento_parinkimas</f>
        <v>#N/A</v>
      </c>
      <c r="AK268" s="117" t="e">
        <f>Komponento_parinkimas</f>
        <v>#N/A</v>
      </c>
      <c r="AL268" s="117" t="e">
        <f>Komponento_parinkimas</f>
        <v>#N/A</v>
      </c>
      <c r="AM268" s="117" t="e">
        <f>Komponento_parinkimas</f>
        <v>#N/A</v>
      </c>
      <c r="AN268" s="117" t="e">
        <f>Komponento_parinkimas</f>
        <v>#N/A</v>
      </c>
      <c r="AO268" s="117" t="e">
        <f>Komponento_parinkimas</f>
        <v>#N/A</v>
      </c>
      <c r="AP268" s="117" t="e">
        <f>Komponento_parinkimas</f>
        <v>#N/A</v>
      </c>
      <c r="AQ268" s="117" t="e">
        <f>Komponento_parinkimas</f>
        <v>#N/A</v>
      </c>
      <c r="AR268" s="1"/>
      <c r="AS268" s="1"/>
    </row>
    <row r="269" spans="1:45">
      <c r="A269" s="114" t="s">
        <v>538</v>
      </c>
      <c r="B269" s="115" t="s">
        <v>353</v>
      </c>
      <c r="C269" s="173"/>
      <c r="D269" s="173" t="s">
        <v>70</v>
      </c>
      <c r="E269" s="185" t="s">
        <v>70</v>
      </c>
      <c r="F269" s="185">
        <v>0</v>
      </c>
      <c r="G269" s="185" t="s">
        <v>70</v>
      </c>
      <c r="H269" s="185">
        <v>0</v>
      </c>
      <c r="I269" s="185" t="s">
        <v>70</v>
      </c>
      <c r="J269" s="185">
        <v>0</v>
      </c>
      <c r="K269" s="185">
        <f>PRODUCT(IF(E269&lt;&gt;"'-",F269,1),IF(G269&lt;&gt;"-",H269,1),IF(I269&lt;&gt;"-",J269,1))</f>
        <v>0</v>
      </c>
      <c r="L269" s="19"/>
      <c r="M269" s="117" t="e">
        <f>Komponento_parinkimas</f>
        <v>#N/A</v>
      </c>
      <c r="N269" s="117" t="e">
        <f>Komponento_parinkimas</f>
        <v>#N/A</v>
      </c>
      <c r="O269" s="117" t="e">
        <f>Komponento_parinkimas</f>
        <v>#N/A</v>
      </c>
      <c r="P269" s="117" t="e">
        <f>Komponento_parinkimas</f>
        <v>#N/A</v>
      </c>
      <c r="Q269" s="117" t="e">
        <f>Komponento_parinkimas</f>
        <v>#N/A</v>
      </c>
      <c r="R269" s="117" t="e">
        <f>Komponento_parinkimas</f>
        <v>#N/A</v>
      </c>
      <c r="S269" s="117" t="e">
        <f>Komponento_parinkimas</f>
        <v>#N/A</v>
      </c>
      <c r="T269" s="117" t="e">
        <f>Komponento_parinkimas</f>
        <v>#N/A</v>
      </c>
      <c r="U269" s="117" t="e">
        <f>Komponento_parinkimas</f>
        <v>#N/A</v>
      </c>
      <c r="V269" s="117" t="e">
        <f>Komponento_parinkimas</f>
        <v>#N/A</v>
      </c>
      <c r="W269" s="117" t="e">
        <f>Komponento_parinkimas</f>
        <v>#N/A</v>
      </c>
      <c r="X269" s="117" t="e">
        <f>Komponento_parinkimas</f>
        <v>#N/A</v>
      </c>
      <c r="Y269" s="117" t="e">
        <f>Komponento_parinkimas</f>
        <v>#N/A</v>
      </c>
      <c r="Z269" s="117" t="e">
        <f>Komponento_parinkimas</f>
        <v>#N/A</v>
      </c>
      <c r="AA269" s="117" t="e">
        <f>Komponento_parinkimas</f>
        <v>#N/A</v>
      </c>
      <c r="AB269" s="117" t="e">
        <f>Komponento_parinkimas</f>
        <v>#N/A</v>
      </c>
      <c r="AC269" s="117" t="e">
        <f>Komponento_parinkimas</f>
        <v>#N/A</v>
      </c>
      <c r="AD269" s="117" t="e">
        <f>Komponento_parinkimas</f>
        <v>#N/A</v>
      </c>
      <c r="AE269" s="117" t="e">
        <f>Komponento_parinkimas</f>
        <v>#N/A</v>
      </c>
      <c r="AF269" s="117" t="e">
        <f>Komponento_parinkimas</f>
        <v>#N/A</v>
      </c>
      <c r="AG269" s="117" t="e">
        <f>Komponento_parinkimas</f>
        <v>#N/A</v>
      </c>
      <c r="AH269" s="117" t="e">
        <f>Komponento_parinkimas</f>
        <v>#N/A</v>
      </c>
      <c r="AI269" s="117" t="e">
        <f>Komponento_parinkimas</f>
        <v>#N/A</v>
      </c>
      <c r="AJ269" s="117" t="e">
        <f>Komponento_parinkimas</f>
        <v>#N/A</v>
      </c>
      <c r="AK269" s="117" t="e">
        <f>Komponento_parinkimas</f>
        <v>#N/A</v>
      </c>
      <c r="AL269" s="117" t="e">
        <f>Komponento_parinkimas</f>
        <v>#N/A</v>
      </c>
      <c r="AM269" s="117" t="e">
        <f>Komponento_parinkimas</f>
        <v>#N/A</v>
      </c>
      <c r="AN269" s="117" t="e">
        <f>Komponento_parinkimas</f>
        <v>#N/A</v>
      </c>
      <c r="AO269" s="117" t="e">
        <f>Komponento_parinkimas</f>
        <v>#N/A</v>
      </c>
      <c r="AP269" s="117" t="e">
        <f>Komponento_parinkimas</f>
        <v>#N/A</v>
      </c>
      <c r="AQ269" s="117" t="e">
        <f>Komponento_parinkimas</f>
        <v>#N/A</v>
      </c>
      <c r="AR269" s="1"/>
      <c r="AS269" s="1"/>
    </row>
    <row r="270" spans="1:45">
      <c r="A270" s="114" t="s">
        <v>510</v>
      </c>
      <c r="B270" s="120" t="s">
        <v>50</v>
      </c>
      <c r="C270" s="121"/>
      <c r="D270" s="121"/>
      <c r="E270" s="197"/>
      <c r="F270" s="197"/>
      <c r="G270" s="197"/>
      <c r="H270" s="197"/>
      <c r="I270" s="197"/>
      <c r="J270" s="197"/>
      <c r="K270" s="192"/>
      <c r="L270" s="119"/>
      <c r="M270" s="112"/>
      <c r="N270" s="112"/>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
      <c r="AS270" s="1"/>
    </row>
    <row r="271" spans="1:45">
      <c r="A271" s="114" t="s">
        <v>510</v>
      </c>
      <c r="B271" s="115" t="s">
        <v>51</v>
      </c>
      <c r="C271" s="173"/>
      <c r="D271" s="173" t="s">
        <v>70</v>
      </c>
      <c r="E271" s="185" t="s">
        <v>70</v>
      </c>
      <c r="F271" s="185">
        <v>0</v>
      </c>
      <c r="G271" s="185" t="s">
        <v>70</v>
      </c>
      <c r="H271" s="185">
        <v>0</v>
      </c>
      <c r="I271" s="185" t="s">
        <v>70</v>
      </c>
      <c r="J271" s="185">
        <v>0</v>
      </c>
      <c r="K271" s="185">
        <f>PRODUCT(IF(E271&lt;&gt;"'-",F271,1),IF(G271&lt;&gt;"-",H271,1),IF(I271&lt;&gt;"-",J271,1))</f>
        <v>0</v>
      </c>
      <c r="L271" s="19"/>
      <c r="M271" s="117" t="e">
        <f>Komponento_parinkimas</f>
        <v>#N/A</v>
      </c>
      <c r="N271" s="117" t="e">
        <f>Komponento_parinkimas</f>
        <v>#N/A</v>
      </c>
      <c r="O271" s="117" t="e">
        <f>Komponento_parinkimas</f>
        <v>#N/A</v>
      </c>
      <c r="P271" s="117" t="e">
        <f>Komponento_parinkimas</f>
        <v>#N/A</v>
      </c>
      <c r="Q271" s="117" t="e">
        <f>Komponento_parinkimas</f>
        <v>#N/A</v>
      </c>
      <c r="R271" s="117" t="e">
        <f>Komponento_parinkimas</f>
        <v>#N/A</v>
      </c>
      <c r="S271" s="117" t="e">
        <f>Komponento_parinkimas</f>
        <v>#N/A</v>
      </c>
      <c r="T271" s="117" t="e">
        <f>Komponento_parinkimas</f>
        <v>#N/A</v>
      </c>
      <c r="U271" s="117" t="e">
        <f>Komponento_parinkimas</f>
        <v>#N/A</v>
      </c>
      <c r="V271" s="117" t="e">
        <f>Komponento_parinkimas</f>
        <v>#N/A</v>
      </c>
      <c r="W271" s="117" t="e">
        <f>Komponento_parinkimas</f>
        <v>#N/A</v>
      </c>
      <c r="X271" s="117" t="e">
        <f>Komponento_parinkimas</f>
        <v>#N/A</v>
      </c>
      <c r="Y271" s="117" t="e">
        <f>Komponento_parinkimas</f>
        <v>#N/A</v>
      </c>
      <c r="Z271" s="117" t="e">
        <f>Komponento_parinkimas</f>
        <v>#N/A</v>
      </c>
      <c r="AA271" s="117" t="e">
        <f>Komponento_parinkimas</f>
        <v>#N/A</v>
      </c>
      <c r="AB271" s="117" t="e">
        <f>Komponento_parinkimas</f>
        <v>#N/A</v>
      </c>
      <c r="AC271" s="117" t="e">
        <f>Komponento_parinkimas</f>
        <v>#N/A</v>
      </c>
      <c r="AD271" s="117" t="e">
        <f>Komponento_parinkimas</f>
        <v>#N/A</v>
      </c>
      <c r="AE271" s="117" t="e">
        <f>Komponento_parinkimas</f>
        <v>#N/A</v>
      </c>
      <c r="AF271" s="117" t="e">
        <f>Komponento_parinkimas</f>
        <v>#N/A</v>
      </c>
      <c r="AG271" s="117" t="e">
        <f>Komponento_parinkimas</f>
        <v>#N/A</v>
      </c>
      <c r="AH271" s="117" t="e">
        <f>Komponento_parinkimas</f>
        <v>#N/A</v>
      </c>
      <c r="AI271" s="117" t="e">
        <f>Komponento_parinkimas</f>
        <v>#N/A</v>
      </c>
      <c r="AJ271" s="117" t="e">
        <f>Komponento_parinkimas</f>
        <v>#N/A</v>
      </c>
      <c r="AK271" s="117" t="e">
        <f>Komponento_parinkimas</f>
        <v>#N/A</v>
      </c>
      <c r="AL271" s="117" t="e">
        <f>Komponento_parinkimas</f>
        <v>#N/A</v>
      </c>
      <c r="AM271" s="117" t="e">
        <f>Komponento_parinkimas</f>
        <v>#N/A</v>
      </c>
      <c r="AN271" s="117" t="e">
        <f>Komponento_parinkimas</f>
        <v>#N/A</v>
      </c>
      <c r="AO271" s="117" t="e">
        <f>Komponento_parinkimas</f>
        <v>#N/A</v>
      </c>
      <c r="AP271" s="117" t="e">
        <f>Komponento_parinkimas</f>
        <v>#N/A</v>
      </c>
      <c r="AQ271" s="117" t="e">
        <f>Komponento_parinkimas</f>
        <v>#N/A</v>
      </c>
      <c r="AR271" s="1"/>
      <c r="AS271" s="1"/>
    </row>
    <row r="272" spans="1:45">
      <c r="A272" s="114" t="s">
        <v>510</v>
      </c>
      <c r="B272" s="115" t="s">
        <v>52</v>
      </c>
      <c r="C272" s="173"/>
      <c r="D272" s="173" t="s">
        <v>70</v>
      </c>
      <c r="E272" s="185" t="s">
        <v>70</v>
      </c>
      <c r="F272" s="185">
        <v>0</v>
      </c>
      <c r="G272" s="185" t="s">
        <v>70</v>
      </c>
      <c r="H272" s="185">
        <v>0</v>
      </c>
      <c r="I272" s="185" t="s">
        <v>70</v>
      </c>
      <c r="J272" s="185">
        <v>0</v>
      </c>
      <c r="K272" s="185">
        <f t="shared" ref="K272:K277" si="23">PRODUCT(IF(E272&lt;&gt;"'-",F272,1),IF(G272&lt;&gt;"-",H272,1),IF(I272&lt;&gt;"-",J272,1))</f>
        <v>0</v>
      </c>
      <c r="L272" s="19"/>
      <c r="M272" s="117" t="e">
        <f>Komponento_parinkimas</f>
        <v>#N/A</v>
      </c>
      <c r="N272" s="117" t="e">
        <f>Komponento_parinkimas</f>
        <v>#N/A</v>
      </c>
      <c r="O272" s="117" t="e">
        <f>Komponento_parinkimas</f>
        <v>#N/A</v>
      </c>
      <c r="P272" s="117" t="e">
        <f>Komponento_parinkimas</f>
        <v>#N/A</v>
      </c>
      <c r="Q272" s="117" t="e">
        <f>Komponento_parinkimas</f>
        <v>#N/A</v>
      </c>
      <c r="R272" s="117" t="e">
        <f>Komponento_parinkimas</f>
        <v>#N/A</v>
      </c>
      <c r="S272" s="117" t="e">
        <f>Komponento_parinkimas</f>
        <v>#N/A</v>
      </c>
      <c r="T272" s="117" t="e">
        <f>Komponento_parinkimas</f>
        <v>#N/A</v>
      </c>
      <c r="U272" s="117" t="e">
        <f>Komponento_parinkimas</f>
        <v>#N/A</v>
      </c>
      <c r="V272" s="117" t="e">
        <f>Komponento_parinkimas</f>
        <v>#N/A</v>
      </c>
      <c r="W272" s="117" t="e">
        <f>Komponento_parinkimas</f>
        <v>#N/A</v>
      </c>
      <c r="X272" s="117" t="e">
        <f>Komponento_parinkimas</f>
        <v>#N/A</v>
      </c>
      <c r="Y272" s="117" t="e">
        <f>Komponento_parinkimas</f>
        <v>#N/A</v>
      </c>
      <c r="Z272" s="117" t="e">
        <f>Komponento_parinkimas</f>
        <v>#N/A</v>
      </c>
      <c r="AA272" s="117" t="e">
        <f>Komponento_parinkimas</f>
        <v>#N/A</v>
      </c>
      <c r="AB272" s="117" t="e">
        <f>Komponento_parinkimas</f>
        <v>#N/A</v>
      </c>
      <c r="AC272" s="117" t="e">
        <f>Komponento_parinkimas</f>
        <v>#N/A</v>
      </c>
      <c r="AD272" s="117" t="e">
        <f>Komponento_parinkimas</f>
        <v>#N/A</v>
      </c>
      <c r="AE272" s="117" t="e">
        <f>Komponento_parinkimas</f>
        <v>#N/A</v>
      </c>
      <c r="AF272" s="117" t="e">
        <f>Komponento_parinkimas</f>
        <v>#N/A</v>
      </c>
      <c r="AG272" s="117" t="e">
        <f>Komponento_parinkimas</f>
        <v>#N/A</v>
      </c>
      <c r="AH272" s="117" t="e">
        <f>Komponento_parinkimas</f>
        <v>#N/A</v>
      </c>
      <c r="AI272" s="117" t="e">
        <f>Komponento_parinkimas</f>
        <v>#N/A</v>
      </c>
      <c r="AJ272" s="117" t="e">
        <f>Komponento_parinkimas</f>
        <v>#N/A</v>
      </c>
      <c r="AK272" s="117" t="e">
        <f>Komponento_parinkimas</f>
        <v>#N/A</v>
      </c>
      <c r="AL272" s="117" t="e">
        <f>Komponento_parinkimas</f>
        <v>#N/A</v>
      </c>
      <c r="AM272" s="117" t="e">
        <f>Komponento_parinkimas</f>
        <v>#N/A</v>
      </c>
      <c r="AN272" s="117" t="e">
        <f>Komponento_parinkimas</f>
        <v>#N/A</v>
      </c>
      <c r="AO272" s="117" t="e">
        <f>Komponento_parinkimas</f>
        <v>#N/A</v>
      </c>
      <c r="AP272" s="117" t="e">
        <f>Komponento_parinkimas</f>
        <v>#N/A</v>
      </c>
      <c r="AQ272" s="117" t="e">
        <f>Komponento_parinkimas</f>
        <v>#N/A</v>
      </c>
      <c r="AR272" s="1"/>
      <c r="AS272" s="1"/>
    </row>
    <row r="273" spans="1:45">
      <c r="A273" s="114" t="s">
        <v>510</v>
      </c>
      <c r="B273" s="115" t="s">
        <v>346</v>
      </c>
      <c r="C273" s="173"/>
      <c r="D273" s="173" t="s">
        <v>70</v>
      </c>
      <c r="E273" s="185" t="s">
        <v>70</v>
      </c>
      <c r="F273" s="185">
        <v>0</v>
      </c>
      <c r="G273" s="185" t="s">
        <v>70</v>
      </c>
      <c r="H273" s="185">
        <v>0</v>
      </c>
      <c r="I273" s="185" t="s">
        <v>70</v>
      </c>
      <c r="J273" s="185">
        <v>0</v>
      </c>
      <c r="K273" s="185">
        <f t="shared" si="23"/>
        <v>0</v>
      </c>
      <c r="L273" s="19"/>
      <c r="M273" s="117" t="e">
        <f>Komponento_parinkimas</f>
        <v>#N/A</v>
      </c>
      <c r="N273" s="117" t="e">
        <f>Komponento_parinkimas</f>
        <v>#N/A</v>
      </c>
      <c r="O273" s="117" t="e">
        <f>Komponento_parinkimas</f>
        <v>#N/A</v>
      </c>
      <c r="P273" s="117" t="e">
        <f>Komponento_parinkimas</f>
        <v>#N/A</v>
      </c>
      <c r="Q273" s="117" t="e">
        <f>Komponento_parinkimas</f>
        <v>#N/A</v>
      </c>
      <c r="R273" s="117" t="e">
        <f>Komponento_parinkimas</f>
        <v>#N/A</v>
      </c>
      <c r="S273" s="117" t="e">
        <f>Komponento_parinkimas</f>
        <v>#N/A</v>
      </c>
      <c r="T273" s="117" t="e">
        <f>Komponento_parinkimas</f>
        <v>#N/A</v>
      </c>
      <c r="U273" s="117" t="e">
        <f>Komponento_parinkimas</f>
        <v>#N/A</v>
      </c>
      <c r="V273" s="117" t="e">
        <f>Komponento_parinkimas</f>
        <v>#N/A</v>
      </c>
      <c r="W273" s="117" t="e">
        <f>Komponento_parinkimas</f>
        <v>#N/A</v>
      </c>
      <c r="X273" s="117" t="e">
        <f>Komponento_parinkimas</f>
        <v>#N/A</v>
      </c>
      <c r="Y273" s="117" t="e">
        <f>Komponento_parinkimas</f>
        <v>#N/A</v>
      </c>
      <c r="Z273" s="117" t="e">
        <f>Komponento_parinkimas</f>
        <v>#N/A</v>
      </c>
      <c r="AA273" s="117" t="e">
        <f>Komponento_parinkimas</f>
        <v>#N/A</v>
      </c>
      <c r="AB273" s="117" t="e">
        <f>Komponento_parinkimas</f>
        <v>#N/A</v>
      </c>
      <c r="AC273" s="117" t="e">
        <f>Komponento_parinkimas</f>
        <v>#N/A</v>
      </c>
      <c r="AD273" s="117" t="e">
        <f>Komponento_parinkimas</f>
        <v>#N/A</v>
      </c>
      <c r="AE273" s="117" t="e">
        <f>Komponento_parinkimas</f>
        <v>#N/A</v>
      </c>
      <c r="AF273" s="117" t="e">
        <f>Komponento_parinkimas</f>
        <v>#N/A</v>
      </c>
      <c r="AG273" s="117" t="e">
        <f>Komponento_parinkimas</f>
        <v>#N/A</v>
      </c>
      <c r="AH273" s="117" t="e">
        <f>Komponento_parinkimas</f>
        <v>#N/A</v>
      </c>
      <c r="AI273" s="117" t="e">
        <f>Komponento_parinkimas</f>
        <v>#N/A</v>
      </c>
      <c r="AJ273" s="117" t="e">
        <f>Komponento_parinkimas</f>
        <v>#N/A</v>
      </c>
      <c r="AK273" s="117" t="e">
        <f>Komponento_parinkimas</f>
        <v>#N/A</v>
      </c>
      <c r="AL273" s="117" t="e">
        <f>Komponento_parinkimas</f>
        <v>#N/A</v>
      </c>
      <c r="AM273" s="117" t="e">
        <f>Komponento_parinkimas</f>
        <v>#N/A</v>
      </c>
      <c r="AN273" s="117" t="e">
        <f>Komponento_parinkimas</f>
        <v>#N/A</v>
      </c>
      <c r="AO273" s="117" t="e">
        <f>Komponento_parinkimas</f>
        <v>#N/A</v>
      </c>
      <c r="AP273" s="117" t="e">
        <f>Komponento_parinkimas</f>
        <v>#N/A</v>
      </c>
      <c r="AQ273" s="117" t="e">
        <f>Komponento_parinkimas</f>
        <v>#N/A</v>
      </c>
      <c r="AR273" s="1"/>
      <c r="AS273" s="1"/>
    </row>
    <row r="274" spans="1:45">
      <c r="A274" s="114" t="s">
        <v>510</v>
      </c>
      <c r="B274" s="115" t="s">
        <v>347</v>
      </c>
      <c r="C274" s="173"/>
      <c r="D274" s="173" t="s">
        <v>70</v>
      </c>
      <c r="E274" s="185" t="s">
        <v>70</v>
      </c>
      <c r="F274" s="185">
        <v>0</v>
      </c>
      <c r="G274" s="185" t="s">
        <v>70</v>
      </c>
      <c r="H274" s="185">
        <v>0</v>
      </c>
      <c r="I274" s="185" t="s">
        <v>70</v>
      </c>
      <c r="J274" s="185">
        <v>0</v>
      </c>
      <c r="K274" s="185">
        <f t="shared" si="23"/>
        <v>0</v>
      </c>
      <c r="L274" s="19"/>
      <c r="M274" s="117" t="e">
        <f>Komponento_parinkimas</f>
        <v>#N/A</v>
      </c>
      <c r="N274" s="117" t="e">
        <f>Komponento_parinkimas</f>
        <v>#N/A</v>
      </c>
      <c r="O274" s="117" t="e">
        <f>Komponento_parinkimas</f>
        <v>#N/A</v>
      </c>
      <c r="P274" s="117" t="e">
        <f>Komponento_parinkimas</f>
        <v>#N/A</v>
      </c>
      <c r="Q274" s="117" t="e">
        <f>Komponento_parinkimas</f>
        <v>#N/A</v>
      </c>
      <c r="R274" s="117" t="e">
        <f>Komponento_parinkimas</f>
        <v>#N/A</v>
      </c>
      <c r="S274" s="117" t="e">
        <f>Komponento_parinkimas</f>
        <v>#N/A</v>
      </c>
      <c r="T274" s="117" t="e">
        <f>Komponento_parinkimas</f>
        <v>#N/A</v>
      </c>
      <c r="U274" s="117" t="e">
        <f>Komponento_parinkimas</f>
        <v>#N/A</v>
      </c>
      <c r="V274" s="117" t="e">
        <f>Komponento_parinkimas</f>
        <v>#N/A</v>
      </c>
      <c r="W274" s="117" t="e">
        <f>Komponento_parinkimas</f>
        <v>#N/A</v>
      </c>
      <c r="X274" s="117" t="e">
        <f>Komponento_parinkimas</f>
        <v>#N/A</v>
      </c>
      <c r="Y274" s="117" t="e">
        <f>Komponento_parinkimas</f>
        <v>#N/A</v>
      </c>
      <c r="Z274" s="117" t="e">
        <f>Komponento_parinkimas</f>
        <v>#N/A</v>
      </c>
      <c r="AA274" s="117" t="e">
        <f>Komponento_parinkimas</f>
        <v>#N/A</v>
      </c>
      <c r="AB274" s="117" t="e">
        <f>Komponento_parinkimas</f>
        <v>#N/A</v>
      </c>
      <c r="AC274" s="117" t="e">
        <f>Komponento_parinkimas</f>
        <v>#N/A</v>
      </c>
      <c r="AD274" s="117" t="e">
        <f>Komponento_parinkimas</f>
        <v>#N/A</v>
      </c>
      <c r="AE274" s="117" t="e">
        <f>Komponento_parinkimas</f>
        <v>#N/A</v>
      </c>
      <c r="AF274" s="117" t="e">
        <f>Komponento_parinkimas</f>
        <v>#N/A</v>
      </c>
      <c r="AG274" s="117" t="e">
        <f>Komponento_parinkimas</f>
        <v>#N/A</v>
      </c>
      <c r="AH274" s="117" t="e">
        <f>Komponento_parinkimas</f>
        <v>#N/A</v>
      </c>
      <c r="AI274" s="117" t="e">
        <f>Komponento_parinkimas</f>
        <v>#N/A</v>
      </c>
      <c r="AJ274" s="117" t="e">
        <f>Komponento_parinkimas</f>
        <v>#N/A</v>
      </c>
      <c r="AK274" s="117" t="e">
        <f>Komponento_parinkimas</f>
        <v>#N/A</v>
      </c>
      <c r="AL274" s="117" t="e">
        <f>Komponento_parinkimas</f>
        <v>#N/A</v>
      </c>
      <c r="AM274" s="117" t="e">
        <f>Komponento_parinkimas</f>
        <v>#N/A</v>
      </c>
      <c r="AN274" s="117" t="e">
        <f>Komponento_parinkimas</f>
        <v>#N/A</v>
      </c>
      <c r="AO274" s="117" t="e">
        <f>Komponento_parinkimas</f>
        <v>#N/A</v>
      </c>
      <c r="AP274" s="117" t="e">
        <f>Komponento_parinkimas</f>
        <v>#N/A</v>
      </c>
      <c r="AQ274" s="117" t="e">
        <f>Komponento_parinkimas</f>
        <v>#N/A</v>
      </c>
      <c r="AR274" s="1"/>
      <c r="AS274" s="1"/>
    </row>
    <row r="275" spans="1:45">
      <c r="A275" s="114" t="s">
        <v>510</v>
      </c>
      <c r="B275" s="115" t="s">
        <v>348</v>
      </c>
      <c r="C275" s="173"/>
      <c r="D275" s="173" t="s">
        <v>70</v>
      </c>
      <c r="E275" s="185" t="s">
        <v>70</v>
      </c>
      <c r="F275" s="185">
        <v>0</v>
      </c>
      <c r="G275" s="185" t="s">
        <v>70</v>
      </c>
      <c r="H275" s="185">
        <v>0</v>
      </c>
      <c r="I275" s="185" t="s">
        <v>70</v>
      </c>
      <c r="J275" s="185">
        <v>0</v>
      </c>
      <c r="K275" s="185">
        <f t="shared" si="23"/>
        <v>0</v>
      </c>
      <c r="L275" s="19"/>
      <c r="M275" s="117" t="e">
        <f>Komponento_parinkimas</f>
        <v>#N/A</v>
      </c>
      <c r="N275" s="117" t="e">
        <f>Komponento_parinkimas</f>
        <v>#N/A</v>
      </c>
      <c r="O275" s="117" t="e">
        <f>Komponento_parinkimas</f>
        <v>#N/A</v>
      </c>
      <c r="P275" s="117" t="e">
        <f>Komponento_parinkimas</f>
        <v>#N/A</v>
      </c>
      <c r="Q275" s="117" t="e">
        <f>Komponento_parinkimas</f>
        <v>#N/A</v>
      </c>
      <c r="R275" s="117" t="e">
        <f>Komponento_parinkimas</f>
        <v>#N/A</v>
      </c>
      <c r="S275" s="117" t="e">
        <f>Komponento_parinkimas</f>
        <v>#N/A</v>
      </c>
      <c r="T275" s="117" t="e">
        <f>Komponento_parinkimas</f>
        <v>#N/A</v>
      </c>
      <c r="U275" s="117" t="e">
        <f>Komponento_parinkimas</f>
        <v>#N/A</v>
      </c>
      <c r="V275" s="117" t="e">
        <f>Komponento_parinkimas</f>
        <v>#N/A</v>
      </c>
      <c r="W275" s="117" t="e">
        <f>Komponento_parinkimas</f>
        <v>#N/A</v>
      </c>
      <c r="X275" s="117" t="e">
        <f>Komponento_parinkimas</f>
        <v>#N/A</v>
      </c>
      <c r="Y275" s="117" t="e">
        <f>Komponento_parinkimas</f>
        <v>#N/A</v>
      </c>
      <c r="Z275" s="117" t="e">
        <f>Komponento_parinkimas</f>
        <v>#N/A</v>
      </c>
      <c r="AA275" s="117" t="e">
        <f>Komponento_parinkimas</f>
        <v>#N/A</v>
      </c>
      <c r="AB275" s="117" t="e">
        <f>Komponento_parinkimas</f>
        <v>#N/A</v>
      </c>
      <c r="AC275" s="117" t="e">
        <f>Komponento_parinkimas</f>
        <v>#N/A</v>
      </c>
      <c r="AD275" s="117" t="e">
        <f>Komponento_parinkimas</f>
        <v>#N/A</v>
      </c>
      <c r="AE275" s="117" t="e">
        <f>Komponento_parinkimas</f>
        <v>#N/A</v>
      </c>
      <c r="AF275" s="117" t="e">
        <f>Komponento_parinkimas</f>
        <v>#N/A</v>
      </c>
      <c r="AG275" s="117" t="e">
        <f>Komponento_parinkimas</f>
        <v>#N/A</v>
      </c>
      <c r="AH275" s="117" t="e">
        <f>Komponento_parinkimas</f>
        <v>#N/A</v>
      </c>
      <c r="AI275" s="117" t="e">
        <f>Komponento_parinkimas</f>
        <v>#N/A</v>
      </c>
      <c r="AJ275" s="117" t="e">
        <f>Komponento_parinkimas</f>
        <v>#N/A</v>
      </c>
      <c r="AK275" s="117" t="e">
        <f>Komponento_parinkimas</f>
        <v>#N/A</v>
      </c>
      <c r="AL275" s="117" t="e">
        <f>Komponento_parinkimas</f>
        <v>#N/A</v>
      </c>
      <c r="AM275" s="117" t="e">
        <f>Komponento_parinkimas</f>
        <v>#N/A</v>
      </c>
      <c r="AN275" s="117" t="e">
        <f>Komponento_parinkimas</f>
        <v>#N/A</v>
      </c>
      <c r="AO275" s="117" t="e">
        <f>Komponento_parinkimas</f>
        <v>#N/A</v>
      </c>
      <c r="AP275" s="117" t="e">
        <f>Komponento_parinkimas</f>
        <v>#N/A</v>
      </c>
      <c r="AQ275" s="117" t="e">
        <f>Komponento_parinkimas</f>
        <v>#N/A</v>
      </c>
      <c r="AR275" s="1"/>
      <c r="AS275" s="1"/>
    </row>
    <row r="276" spans="1:45">
      <c r="A276" s="114" t="s">
        <v>510</v>
      </c>
      <c r="B276" s="115" t="s">
        <v>349</v>
      </c>
      <c r="C276" s="173"/>
      <c r="D276" s="173" t="s">
        <v>70</v>
      </c>
      <c r="E276" s="185" t="s">
        <v>70</v>
      </c>
      <c r="F276" s="185">
        <v>0</v>
      </c>
      <c r="G276" s="185" t="s">
        <v>70</v>
      </c>
      <c r="H276" s="185">
        <v>0</v>
      </c>
      <c r="I276" s="185" t="s">
        <v>70</v>
      </c>
      <c r="J276" s="185">
        <v>0</v>
      </c>
      <c r="K276" s="185">
        <f t="shared" si="23"/>
        <v>0</v>
      </c>
      <c r="L276" s="19"/>
      <c r="M276" s="117" t="e">
        <f>Komponento_parinkimas</f>
        <v>#N/A</v>
      </c>
      <c r="N276" s="117" t="e">
        <f>Komponento_parinkimas</f>
        <v>#N/A</v>
      </c>
      <c r="O276" s="117" t="e">
        <f>Komponento_parinkimas</f>
        <v>#N/A</v>
      </c>
      <c r="P276" s="117" t="e">
        <f>Komponento_parinkimas</f>
        <v>#N/A</v>
      </c>
      <c r="Q276" s="117" t="e">
        <f>Komponento_parinkimas</f>
        <v>#N/A</v>
      </c>
      <c r="R276" s="117" t="e">
        <f>Komponento_parinkimas</f>
        <v>#N/A</v>
      </c>
      <c r="S276" s="117" t="e">
        <f>Komponento_parinkimas</f>
        <v>#N/A</v>
      </c>
      <c r="T276" s="117" t="e">
        <f>Komponento_parinkimas</f>
        <v>#N/A</v>
      </c>
      <c r="U276" s="117" t="e">
        <f>Komponento_parinkimas</f>
        <v>#N/A</v>
      </c>
      <c r="V276" s="117" t="e">
        <f>Komponento_parinkimas</f>
        <v>#N/A</v>
      </c>
      <c r="W276" s="117" t="e">
        <f>Komponento_parinkimas</f>
        <v>#N/A</v>
      </c>
      <c r="X276" s="117" t="e">
        <f>Komponento_parinkimas</f>
        <v>#N/A</v>
      </c>
      <c r="Y276" s="117" t="e">
        <f>Komponento_parinkimas</f>
        <v>#N/A</v>
      </c>
      <c r="Z276" s="117" t="e">
        <f>Komponento_parinkimas</f>
        <v>#N/A</v>
      </c>
      <c r="AA276" s="117" t="e">
        <f>Komponento_parinkimas</f>
        <v>#N/A</v>
      </c>
      <c r="AB276" s="117" t="e">
        <f>Komponento_parinkimas</f>
        <v>#N/A</v>
      </c>
      <c r="AC276" s="117" t="e">
        <f>Komponento_parinkimas</f>
        <v>#N/A</v>
      </c>
      <c r="AD276" s="117" t="e">
        <f>Komponento_parinkimas</f>
        <v>#N/A</v>
      </c>
      <c r="AE276" s="117" t="e">
        <f>Komponento_parinkimas</f>
        <v>#N/A</v>
      </c>
      <c r="AF276" s="117" t="e">
        <f>Komponento_parinkimas</f>
        <v>#N/A</v>
      </c>
      <c r="AG276" s="117" t="e">
        <f>Komponento_parinkimas</f>
        <v>#N/A</v>
      </c>
      <c r="AH276" s="117" t="e">
        <f>Komponento_parinkimas</f>
        <v>#N/A</v>
      </c>
      <c r="AI276" s="117" t="e">
        <f>Komponento_parinkimas</f>
        <v>#N/A</v>
      </c>
      <c r="AJ276" s="117" t="e">
        <f>Komponento_parinkimas</f>
        <v>#N/A</v>
      </c>
      <c r="AK276" s="117" t="e">
        <f>Komponento_parinkimas</f>
        <v>#N/A</v>
      </c>
      <c r="AL276" s="117" t="e">
        <f>Komponento_parinkimas</f>
        <v>#N/A</v>
      </c>
      <c r="AM276" s="117" t="e">
        <f>Komponento_parinkimas</f>
        <v>#N/A</v>
      </c>
      <c r="AN276" s="117" t="e">
        <f>Komponento_parinkimas</f>
        <v>#N/A</v>
      </c>
      <c r="AO276" s="117" t="e">
        <f>Komponento_parinkimas</f>
        <v>#N/A</v>
      </c>
      <c r="AP276" s="117" t="e">
        <f>Komponento_parinkimas</f>
        <v>#N/A</v>
      </c>
      <c r="AQ276" s="117" t="e">
        <f>Komponento_parinkimas</f>
        <v>#N/A</v>
      </c>
      <c r="AR276" s="1"/>
      <c r="AS276" s="1"/>
    </row>
    <row r="277" spans="1:45">
      <c r="A277" s="114" t="s">
        <v>510</v>
      </c>
      <c r="B277" s="115" t="s">
        <v>350</v>
      </c>
      <c r="C277" s="173"/>
      <c r="D277" s="173" t="s">
        <v>70</v>
      </c>
      <c r="E277" s="185" t="s">
        <v>70</v>
      </c>
      <c r="F277" s="185">
        <v>0</v>
      </c>
      <c r="G277" s="185" t="s">
        <v>70</v>
      </c>
      <c r="H277" s="185">
        <v>0</v>
      </c>
      <c r="I277" s="185" t="s">
        <v>70</v>
      </c>
      <c r="J277" s="185">
        <v>0</v>
      </c>
      <c r="K277" s="185">
        <f t="shared" si="23"/>
        <v>0</v>
      </c>
      <c r="L277" s="19"/>
      <c r="M277" s="117" t="e">
        <f>Komponento_parinkimas</f>
        <v>#N/A</v>
      </c>
      <c r="N277" s="117" t="e">
        <f>Komponento_parinkimas</f>
        <v>#N/A</v>
      </c>
      <c r="O277" s="117" t="e">
        <f>Komponento_parinkimas</f>
        <v>#N/A</v>
      </c>
      <c r="P277" s="117" t="e">
        <f>Komponento_parinkimas</f>
        <v>#N/A</v>
      </c>
      <c r="Q277" s="117" t="e">
        <f>Komponento_parinkimas</f>
        <v>#N/A</v>
      </c>
      <c r="R277" s="117" t="e">
        <f>Komponento_parinkimas</f>
        <v>#N/A</v>
      </c>
      <c r="S277" s="117" t="e">
        <f>Komponento_parinkimas</f>
        <v>#N/A</v>
      </c>
      <c r="T277" s="117" t="e">
        <f>Komponento_parinkimas</f>
        <v>#N/A</v>
      </c>
      <c r="U277" s="117" t="e">
        <f>Komponento_parinkimas</f>
        <v>#N/A</v>
      </c>
      <c r="V277" s="117" t="e">
        <f>Komponento_parinkimas</f>
        <v>#N/A</v>
      </c>
      <c r="W277" s="117" t="e">
        <f>Komponento_parinkimas</f>
        <v>#N/A</v>
      </c>
      <c r="X277" s="117" t="e">
        <f>Komponento_parinkimas</f>
        <v>#N/A</v>
      </c>
      <c r="Y277" s="117" t="e">
        <f>Komponento_parinkimas</f>
        <v>#N/A</v>
      </c>
      <c r="Z277" s="117" t="e">
        <f>Komponento_parinkimas</f>
        <v>#N/A</v>
      </c>
      <c r="AA277" s="117" t="e">
        <f>Komponento_parinkimas</f>
        <v>#N/A</v>
      </c>
      <c r="AB277" s="117" t="e">
        <f>Komponento_parinkimas</f>
        <v>#N/A</v>
      </c>
      <c r="AC277" s="117" t="e">
        <f>Komponento_parinkimas</f>
        <v>#N/A</v>
      </c>
      <c r="AD277" s="117" t="e">
        <f>Komponento_parinkimas</f>
        <v>#N/A</v>
      </c>
      <c r="AE277" s="117" t="e">
        <f>Komponento_parinkimas</f>
        <v>#N/A</v>
      </c>
      <c r="AF277" s="117" t="e">
        <f>Komponento_parinkimas</f>
        <v>#N/A</v>
      </c>
      <c r="AG277" s="117" t="e">
        <f>Komponento_parinkimas</f>
        <v>#N/A</v>
      </c>
      <c r="AH277" s="117" t="e">
        <f>Komponento_parinkimas</f>
        <v>#N/A</v>
      </c>
      <c r="AI277" s="117" t="e">
        <f>Komponento_parinkimas</f>
        <v>#N/A</v>
      </c>
      <c r="AJ277" s="117" t="e">
        <f>Komponento_parinkimas</f>
        <v>#N/A</v>
      </c>
      <c r="AK277" s="117" t="e">
        <f>Komponento_parinkimas</f>
        <v>#N/A</v>
      </c>
      <c r="AL277" s="117" t="e">
        <f>Komponento_parinkimas</f>
        <v>#N/A</v>
      </c>
      <c r="AM277" s="117" t="e">
        <f>Komponento_parinkimas</f>
        <v>#N/A</v>
      </c>
      <c r="AN277" s="117" t="e">
        <f>Komponento_parinkimas</f>
        <v>#N/A</v>
      </c>
      <c r="AO277" s="117" t="e">
        <f>Komponento_parinkimas</f>
        <v>#N/A</v>
      </c>
      <c r="AP277" s="117" t="e">
        <f>Komponento_parinkimas</f>
        <v>#N/A</v>
      </c>
      <c r="AQ277" s="117" t="e">
        <f>Komponento_parinkimas</f>
        <v>#N/A</v>
      </c>
      <c r="AR277" s="1"/>
      <c r="AS277" s="1"/>
    </row>
    <row r="278" spans="1:45">
      <c r="A278" s="114" t="s">
        <v>510</v>
      </c>
      <c r="B278" s="120" t="s">
        <v>53</v>
      </c>
      <c r="C278" s="121"/>
      <c r="D278" s="121"/>
      <c r="E278" s="197"/>
      <c r="F278" s="197"/>
      <c r="G278" s="197"/>
      <c r="H278" s="197"/>
      <c r="I278" s="197"/>
      <c r="J278" s="197"/>
      <c r="K278" s="192"/>
      <c r="L278" s="119"/>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
      <c r="AS278" s="1"/>
    </row>
    <row r="279" spans="1:45">
      <c r="A279" s="114" t="s">
        <v>510</v>
      </c>
      <c r="B279" s="115" t="s">
        <v>351</v>
      </c>
      <c r="C279" s="173"/>
      <c r="D279" s="173" t="s">
        <v>70</v>
      </c>
      <c r="E279" s="185" t="s">
        <v>70</v>
      </c>
      <c r="F279" s="185">
        <v>0</v>
      </c>
      <c r="G279" s="185" t="s">
        <v>70</v>
      </c>
      <c r="H279" s="185">
        <v>0</v>
      </c>
      <c r="I279" s="185" t="s">
        <v>70</v>
      </c>
      <c r="J279" s="185">
        <v>0</v>
      </c>
      <c r="K279" s="185">
        <f>PRODUCT(IF(E279&lt;&gt;"'-",F279,1),IF(G279&lt;&gt;"-",H279,1),IF(I279&lt;&gt;"-",J279,1))</f>
        <v>0</v>
      </c>
      <c r="L279" s="19"/>
      <c r="M279" s="117" t="e">
        <f>Komponento_parinkimas</f>
        <v>#N/A</v>
      </c>
      <c r="N279" s="117" t="e">
        <f>Komponento_parinkimas</f>
        <v>#N/A</v>
      </c>
      <c r="O279" s="117" t="e">
        <f>Komponento_parinkimas</f>
        <v>#N/A</v>
      </c>
      <c r="P279" s="117" t="e">
        <f>Komponento_parinkimas</f>
        <v>#N/A</v>
      </c>
      <c r="Q279" s="117" t="e">
        <f>Komponento_parinkimas</f>
        <v>#N/A</v>
      </c>
      <c r="R279" s="117" t="e">
        <f>Komponento_parinkimas</f>
        <v>#N/A</v>
      </c>
      <c r="S279" s="117" t="e">
        <f>Komponento_parinkimas</f>
        <v>#N/A</v>
      </c>
      <c r="T279" s="117" t="e">
        <f>Komponento_parinkimas</f>
        <v>#N/A</v>
      </c>
      <c r="U279" s="117" t="e">
        <f>Komponento_parinkimas</f>
        <v>#N/A</v>
      </c>
      <c r="V279" s="117" t="e">
        <f>Komponento_parinkimas</f>
        <v>#N/A</v>
      </c>
      <c r="W279" s="117" t="e">
        <f>Komponento_parinkimas</f>
        <v>#N/A</v>
      </c>
      <c r="X279" s="117" t="e">
        <f>Komponento_parinkimas</f>
        <v>#N/A</v>
      </c>
      <c r="Y279" s="117" t="e">
        <f>Komponento_parinkimas</f>
        <v>#N/A</v>
      </c>
      <c r="Z279" s="117" t="e">
        <f>Komponento_parinkimas</f>
        <v>#N/A</v>
      </c>
      <c r="AA279" s="117" t="e">
        <f>Komponento_parinkimas</f>
        <v>#N/A</v>
      </c>
      <c r="AB279" s="117" t="e">
        <f>Komponento_parinkimas</f>
        <v>#N/A</v>
      </c>
      <c r="AC279" s="117" t="e">
        <f>Komponento_parinkimas</f>
        <v>#N/A</v>
      </c>
      <c r="AD279" s="117" t="e">
        <f>Komponento_parinkimas</f>
        <v>#N/A</v>
      </c>
      <c r="AE279" s="117" t="e">
        <f>Komponento_parinkimas</f>
        <v>#N/A</v>
      </c>
      <c r="AF279" s="117" t="e">
        <f>Komponento_parinkimas</f>
        <v>#N/A</v>
      </c>
      <c r="AG279" s="117" t="e">
        <f>Komponento_parinkimas</f>
        <v>#N/A</v>
      </c>
      <c r="AH279" s="117" t="e">
        <f>Komponento_parinkimas</f>
        <v>#N/A</v>
      </c>
      <c r="AI279" s="117" t="e">
        <f>Komponento_parinkimas</f>
        <v>#N/A</v>
      </c>
      <c r="AJ279" s="117" t="e">
        <f>Komponento_parinkimas</f>
        <v>#N/A</v>
      </c>
      <c r="AK279" s="117" t="e">
        <f>Komponento_parinkimas</f>
        <v>#N/A</v>
      </c>
      <c r="AL279" s="117" t="e">
        <f>Komponento_parinkimas</f>
        <v>#N/A</v>
      </c>
      <c r="AM279" s="117" t="e">
        <f>Komponento_parinkimas</f>
        <v>#N/A</v>
      </c>
      <c r="AN279" s="117" t="e">
        <f>Komponento_parinkimas</f>
        <v>#N/A</v>
      </c>
      <c r="AO279" s="117" t="e">
        <f>Komponento_parinkimas</f>
        <v>#N/A</v>
      </c>
      <c r="AP279" s="117" t="e">
        <f>Komponento_parinkimas</f>
        <v>#N/A</v>
      </c>
      <c r="AQ279" s="117" t="e">
        <f>Komponento_parinkimas</f>
        <v>#N/A</v>
      </c>
      <c r="AR279" s="1"/>
      <c r="AS279" s="1"/>
    </row>
    <row r="280" spans="1:45">
      <c r="A280" s="114" t="s">
        <v>510</v>
      </c>
      <c r="B280" s="115" t="s">
        <v>352</v>
      </c>
      <c r="C280" s="173"/>
      <c r="D280" s="173" t="s">
        <v>70</v>
      </c>
      <c r="E280" s="185" t="s">
        <v>70</v>
      </c>
      <c r="F280" s="185">
        <v>0</v>
      </c>
      <c r="G280" s="185" t="s">
        <v>70</v>
      </c>
      <c r="H280" s="185">
        <v>0</v>
      </c>
      <c r="I280" s="185" t="s">
        <v>70</v>
      </c>
      <c r="J280" s="185">
        <v>0</v>
      </c>
      <c r="K280" s="185">
        <f>PRODUCT(IF(E280&lt;&gt;"'-",F280,1),IF(G280&lt;&gt;"-",H280,1),IF(I280&lt;&gt;"-",J280,1))</f>
        <v>0</v>
      </c>
      <c r="L280" s="19"/>
      <c r="M280" s="117" t="e">
        <f>Komponento_parinkimas</f>
        <v>#N/A</v>
      </c>
      <c r="N280" s="117" t="e">
        <f>Komponento_parinkimas</f>
        <v>#N/A</v>
      </c>
      <c r="O280" s="117" t="e">
        <f>Komponento_parinkimas</f>
        <v>#N/A</v>
      </c>
      <c r="P280" s="117" t="e">
        <f>Komponento_parinkimas</f>
        <v>#N/A</v>
      </c>
      <c r="Q280" s="117" t="e">
        <f>Komponento_parinkimas</f>
        <v>#N/A</v>
      </c>
      <c r="R280" s="117" t="e">
        <f>Komponento_parinkimas</f>
        <v>#N/A</v>
      </c>
      <c r="S280" s="117" t="e">
        <f>Komponento_parinkimas</f>
        <v>#N/A</v>
      </c>
      <c r="T280" s="117" t="e">
        <f>Komponento_parinkimas</f>
        <v>#N/A</v>
      </c>
      <c r="U280" s="117" t="e">
        <f>Komponento_parinkimas</f>
        <v>#N/A</v>
      </c>
      <c r="V280" s="117" t="e">
        <f>Komponento_parinkimas</f>
        <v>#N/A</v>
      </c>
      <c r="W280" s="117" t="e">
        <f>Komponento_parinkimas</f>
        <v>#N/A</v>
      </c>
      <c r="X280" s="117" t="e">
        <f>Komponento_parinkimas</f>
        <v>#N/A</v>
      </c>
      <c r="Y280" s="117" t="e">
        <f>Komponento_parinkimas</f>
        <v>#N/A</v>
      </c>
      <c r="Z280" s="117" t="e">
        <f>Komponento_parinkimas</f>
        <v>#N/A</v>
      </c>
      <c r="AA280" s="117" t="e">
        <f>Komponento_parinkimas</f>
        <v>#N/A</v>
      </c>
      <c r="AB280" s="117" t="e">
        <f>Komponento_parinkimas</f>
        <v>#N/A</v>
      </c>
      <c r="AC280" s="117" t="e">
        <f>Komponento_parinkimas</f>
        <v>#N/A</v>
      </c>
      <c r="AD280" s="117" t="e">
        <f>Komponento_parinkimas</f>
        <v>#N/A</v>
      </c>
      <c r="AE280" s="117" t="e">
        <f>Komponento_parinkimas</f>
        <v>#N/A</v>
      </c>
      <c r="AF280" s="117" t="e">
        <f>Komponento_parinkimas</f>
        <v>#N/A</v>
      </c>
      <c r="AG280" s="117" t="e">
        <f>Komponento_parinkimas</f>
        <v>#N/A</v>
      </c>
      <c r="AH280" s="117" t="e">
        <f>Komponento_parinkimas</f>
        <v>#N/A</v>
      </c>
      <c r="AI280" s="117" t="e">
        <f>Komponento_parinkimas</f>
        <v>#N/A</v>
      </c>
      <c r="AJ280" s="117" t="e">
        <f>Komponento_parinkimas</f>
        <v>#N/A</v>
      </c>
      <c r="AK280" s="117" t="e">
        <f>Komponento_parinkimas</f>
        <v>#N/A</v>
      </c>
      <c r="AL280" s="117" t="e">
        <f>Komponento_parinkimas</f>
        <v>#N/A</v>
      </c>
      <c r="AM280" s="117" t="e">
        <f>Komponento_parinkimas</f>
        <v>#N/A</v>
      </c>
      <c r="AN280" s="117" t="e">
        <f>Komponento_parinkimas</f>
        <v>#N/A</v>
      </c>
      <c r="AO280" s="117" t="e">
        <f>Komponento_parinkimas</f>
        <v>#N/A</v>
      </c>
      <c r="AP280" s="117" t="e">
        <f>Komponento_parinkimas</f>
        <v>#N/A</v>
      </c>
      <c r="AQ280" s="117" t="e">
        <f>Komponento_parinkimas</f>
        <v>#N/A</v>
      </c>
      <c r="AR280" s="1"/>
      <c r="AS280" s="1"/>
    </row>
    <row r="281" spans="1:45">
      <c r="A281" s="114" t="s">
        <v>510</v>
      </c>
      <c r="B281" s="115" t="s">
        <v>353</v>
      </c>
      <c r="C281" s="173"/>
      <c r="D281" s="173" t="s">
        <v>70</v>
      </c>
      <c r="E281" s="185" t="s">
        <v>70</v>
      </c>
      <c r="F281" s="185">
        <v>0</v>
      </c>
      <c r="G281" s="185" t="s">
        <v>70</v>
      </c>
      <c r="H281" s="185">
        <v>0</v>
      </c>
      <c r="I281" s="185" t="s">
        <v>70</v>
      </c>
      <c r="J281" s="185">
        <v>0</v>
      </c>
      <c r="K281" s="185">
        <f>PRODUCT(IF(E281&lt;&gt;"'-",F281,1),IF(G281&lt;&gt;"-",H281,1),IF(I281&lt;&gt;"-",J281,1))</f>
        <v>0</v>
      </c>
      <c r="L281" s="19"/>
      <c r="M281" s="117" t="e">
        <f>Komponento_parinkimas</f>
        <v>#N/A</v>
      </c>
      <c r="N281" s="117" t="e">
        <f>Komponento_parinkimas</f>
        <v>#N/A</v>
      </c>
      <c r="O281" s="117" t="e">
        <f>Komponento_parinkimas</f>
        <v>#N/A</v>
      </c>
      <c r="P281" s="117" t="e">
        <f>Komponento_parinkimas</f>
        <v>#N/A</v>
      </c>
      <c r="Q281" s="117" t="e">
        <f>Komponento_parinkimas</f>
        <v>#N/A</v>
      </c>
      <c r="R281" s="117" t="e">
        <f>Komponento_parinkimas</f>
        <v>#N/A</v>
      </c>
      <c r="S281" s="117" t="e">
        <f>Komponento_parinkimas</f>
        <v>#N/A</v>
      </c>
      <c r="T281" s="117" t="e">
        <f>Komponento_parinkimas</f>
        <v>#N/A</v>
      </c>
      <c r="U281" s="117" t="e">
        <f>Komponento_parinkimas</f>
        <v>#N/A</v>
      </c>
      <c r="V281" s="117" t="e">
        <f>Komponento_parinkimas</f>
        <v>#N/A</v>
      </c>
      <c r="W281" s="117" t="e">
        <f>Komponento_parinkimas</f>
        <v>#N/A</v>
      </c>
      <c r="X281" s="117" t="e">
        <f>Komponento_parinkimas</f>
        <v>#N/A</v>
      </c>
      <c r="Y281" s="117" t="e">
        <f>Komponento_parinkimas</f>
        <v>#N/A</v>
      </c>
      <c r="Z281" s="117" t="e">
        <f>Komponento_parinkimas</f>
        <v>#N/A</v>
      </c>
      <c r="AA281" s="117" t="e">
        <f>Komponento_parinkimas</f>
        <v>#N/A</v>
      </c>
      <c r="AB281" s="117" t="e">
        <f>Komponento_parinkimas</f>
        <v>#N/A</v>
      </c>
      <c r="AC281" s="117" t="e">
        <f>Komponento_parinkimas</f>
        <v>#N/A</v>
      </c>
      <c r="AD281" s="117" t="e">
        <f>Komponento_parinkimas</f>
        <v>#N/A</v>
      </c>
      <c r="AE281" s="117" t="e">
        <f>Komponento_parinkimas</f>
        <v>#N/A</v>
      </c>
      <c r="AF281" s="117" t="e">
        <f>Komponento_parinkimas</f>
        <v>#N/A</v>
      </c>
      <c r="AG281" s="117" t="e">
        <f>Komponento_parinkimas</f>
        <v>#N/A</v>
      </c>
      <c r="AH281" s="117" t="e">
        <f>Komponento_parinkimas</f>
        <v>#N/A</v>
      </c>
      <c r="AI281" s="117" t="e">
        <f>Komponento_parinkimas</f>
        <v>#N/A</v>
      </c>
      <c r="AJ281" s="117" t="e">
        <f>Komponento_parinkimas</f>
        <v>#N/A</v>
      </c>
      <c r="AK281" s="117" t="e">
        <f>Komponento_parinkimas</f>
        <v>#N/A</v>
      </c>
      <c r="AL281" s="117" t="e">
        <f>Komponento_parinkimas</f>
        <v>#N/A</v>
      </c>
      <c r="AM281" s="117" t="e">
        <f>Komponento_parinkimas</f>
        <v>#N/A</v>
      </c>
      <c r="AN281" s="117" t="e">
        <f>Komponento_parinkimas</f>
        <v>#N/A</v>
      </c>
      <c r="AO281" s="117" t="e">
        <f>Komponento_parinkimas</f>
        <v>#N/A</v>
      </c>
      <c r="AP281" s="117" t="e">
        <f>Komponento_parinkimas</f>
        <v>#N/A</v>
      </c>
      <c r="AQ281" s="117" t="e">
        <f>Komponento_parinkimas</f>
        <v>#N/A</v>
      </c>
      <c r="AR281" s="1"/>
      <c r="AS281" s="1"/>
    </row>
    <row r="282" spans="1:45">
      <c r="A282" s="114" t="s">
        <v>511</v>
      </c>
      <c r="B282" s="120" t="s">
        <v>50</v>
      </c>
      <c r="C282" s="121"/>
      <c r="D282" s="121"/>
      <c r="E282" s="197"/>
      <c r="F282" s="197"/>
      <c r="G282" s="197"/>
      <c r="H282" s="197"/>
      <c r="I282" s="197"/>
      <c r="J282" s="197"/>
      <c r="K282" s="195"/>
      <c r="L282" s="119"/>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
      <c r="AS282" s="1"/>
    </row>
    <row r="283" spans="1:45">
      <c r="A283" s="114" t="s">
        <v>511</v>
      </c>
      <c r="B283" s="115" t="s">
        <v>51</v>
      </c>
      <c r="C283" s="173"/>
      <c r="D283" s="173" t="s">
        <v>70</v>
      </c>
      <c r="E283" s="185" t="s">
        <v>70</v>
      </c>
      <c r="F283" s="185">
        <v>0</v>
      </c>
      <c r="G283" s="185" t="s">
        <v>70</v>
      </c>
      <c r="H283" s="185">
        <v>0</v>
      </c>
      <c r="I283" s="185" t="s">
        <v>70</v>
      </c>
      <c r="J283" s="185">
        <v>0</v>
      </c>
      <c r="K283" s="185">
        <f t="shared" ref="K283:K289" si="24">PRODUCT(IF(E283&lt;&gt;"'-",F283,1),IF(G283&lt;&gt;"-",H283,1),IF(I283&lt;&gt;"-",J283,1))</f>
        <v>0</v>
      </c>
      <c r="L283" s="19"/>
      <c r="M283" s="117" t="e">
        <f>Komponento_parinkimas</f>
        <v>#N/A</v>
      </c>
      <c r="N283" s="117" t="e">
        <f>Komponento_parinkimas</f>
        <v>#N/A</v>
      </c>
      <c r="O283" s="117" t="e">
        <f>Komponento_parinkimas</f>
        <v>#N/A</v>
      </c>
      <c r="P283" s="117" t="e">
        <f>Komponento_parinkimas</f>
        <v>#N/A</v>
      </c>
      <c r="Q283" s="117" t="e">
        <f>Komponento_parinkimas</f>
        <v>#N/A</v>
      </c>
      <c r="R283" s="117" t="e">
        <f>Komponento_parinkimas</f>
        <v>#N/A</v>
      </c>
      <c r="S283" s="117" t="e">
        <f>Komponento_parinkimas</f>
        <v>#N/A</v>
      </c>
      <c r="T283" s="117" t="e">
        <f>Komponento_parinkimas</f>
        <v>#N/A</v>
      </c>
      <c r="U283" s="117" t="e">
        <f>Komponento_parinkimas</f>
        <v>#N/A</v>
      </c>
      <c r="V283" s="117" t="e">
        <f>Komponento_parinkimas</f>
        <v>#N/A</v>
      </c>
      <c r="W283" s="117" t="e">
        <f>Komponento_parinkimas</f>
        <v>#N/A</v>
      </c>
      <c r="X283" s="117" t="e">
        <f>Komponento_parinkimas</f>
        <v>#N/A</v>
      </c>
      <c r="Y283" s="117" t="e">
        <f>Komponento_parinkimas</f>
        <v>#N/A</v>
      </c>
      <c r="Z283" s="117" t="e">
        <f>Komponento_parinkimas</f>
        <v>#N/A</v>
      </c>
      <c r="AA283" s="117" t="e">
        <f>Komponento_parinkimas</f>
        <v>#N/A</v>
      </c>
      <c r="AB283" s="117" t="e">
        <f>Komponento_parinkimas</f>
        <v>#N/A</v>
      </c>
      <c r="AC283" s="117" t="e">
        <f>Komponento_parinkimas</f>
        <v>#N/A</v>
      </c>
      <c r="AD283" s="117" t="e">
        <f>Komponento_parinkimas</f>
        <v>#N/A</v>
      </c>
      <c r="AE283" s="117" t="e">
        <f>Komponento_parinkimas</f>
        <v>#N/A</v>
      </c>
      <c r="AF283" s="117" t="e">
        <f>Komponento_parinkimas</f>
        <v>#N/A</v>
      </c>
      <c r="AG283" s="117" t="e">
        <f>Komponento_parinkimas</f>
        <v>#N/A</v>
      </c>
      <c r="AH283" s="117" t="e">
        <f>Komponento_parinkimas</f>
        <v>#N/A</v>
      </c>
      <c r="AI283" s="117" t="e">
        <f>Komponento_parinkimas</f>
        <v>#N/A</v>
      </c>
      <c r="AJ283" s="117" t="e">
        <f>Komponento_parinkimas</f>
        <v>#N/A</v>
      </c>
      <c r="AK283" s="117" t="e">
        <f>Komponento_parinkimas</f>
        <v>#N/A</v>
      </c>
      <c r="AL283" s="117" t="e">
        <f>Komponento_parinkimas</f>
        <v>#N/A</v>
      </c>
      <c r="AM283" s="117" t="e">
        <f>Komponento_parinkimas</f>
        <v>#N/A</v>
      </c>
      <c r="AN283" s="117" t="e">
        <f>Komponento_parinkimas</f>
        <v>#N/A</v>
      </c>
      <c r="AO283" s="117" t="e">
        <f>Komponento_parinkimas</f>
        <v>#N/A</v>
      </c>
      <c r="AP283" s="117" t="e">
        <f>Komponento_parinkimas</f>
        <v>#N/A</v>
      </c>
      <c r="AQ283" s="117" t="e">
        <f>Komponento_parinkimas</f>
        <v>#N/A</v>
      </c>
      <c r="AR283" s="1"/>
      <c r="AS283" s="1"/>
    </row>
    <row r="284" spans="1:45">
      <c r="A284" s="114" t="s">
        <v>511</v>
      </c>
      <c r="B284" s="115" t="s">
        <v>52</v>
      </c>
      <c r="C284" s="173"/>
      <c r="D284" s="173" t="s">
        <v>70</v>
      </c>
      <c r="E284" s="185" t="s">
        <v>70</v>
      </c>
      <c r="F284" s="185">
        <v>0</v>
      </c>
      <c r="G284" s="185" t="s">
        <v>70</v>
      </c>
      <c r="H284" s="185">
        <v>0</v>
      </c>
      <c r="I284" s="185" t="s">
        <v>70</v>
      </c>
      <c r="J284" s="185">
        <v>0</v>
      </c>
      <c r="K284" s="185">
        <f t="shared" si="24"/>
        <v>0</v>
      </c>
      <c r="L284" s="19"/>
      <c r="M284" s="117" t="e">
        <f>Komponento_parinkimas</f>
        <v>#N/A</v>
      </c>
      <c r="N284" s="117" t="e">
        <f>Komponento_parinkimas</f>
        <v>#N/A</v>
      </c>
      <c r="O284" s="117" t="e">
        <f>Komponento_parinkimas</f>
        <v>#N/A</v>
      </c>
      <c r="P284" s="117" t="e">
        <f>Komponento_parinkimas</f>
        <v>#N/A</v>
      </c>
      <c r="Q284" s="117" t="e">
        <f>Komponento_parinkimas</f>
        <v>#N/A</v>
      </c>
      <c r="R284" s="117" t="e">
        <f>Komponento_parinkimas</f>
        <v>#N/A</v>
      </c>
      <c r="S284" s="117" t="e">
        <f>Komponento_parinkimas</f>
        <v>#N/A</v>
      </c>
      <c r="T284" s="117" t="e">
        <f>Komponento_parinkimas</f>
        <v>#N/A</v>
      </c>
      <c r="U284" s="117" t="e">
        <f>Komponento_parinkimas</f>
        <v>#N/A</v>
      </c>
      <c r="V284" s="117" t="e">
        <f>Komponento_parinkimas</f>
        <v>#N/A</v>
      </c>
      <c r="W284" s="117" t="e">
        <f>Komponento_parinkimas</f>
        <v>#N/A</v>
      </c>
      <c r="X284" s="117" t="e">
        <f>Komponento_parinkimas</f>
        <v>#N/A</v>
      </c>
      <c r="Y284" s="117" t="e">
        <f>Komponento_parinkimas</f>
        <v>#N/A</v>
      </c>
      <c r="Z284" s="117" t="e">
        <f>Komponento_parinkimas</f>
        <v>#N/A</v>
      </c>
      <c r="AA284" s="117" t="e">
        <f>Komponento_parinkimas</f>
        <v>#N/A</v>
      </c>
      <c r="AB284" s="117" t="e">
        <f>Komponento_parinkimas</f>
        <v>#N/A</v>
      </c>
      <c r="AC284" s="117" t="e">
        <f>Komponento_parinkimas</f>
        <v>#N/A</v>
      </c>
      <c r="AD284" s="117" t="e">
        <f>Komponento_parinkimas</f>
        <v>#N/A</v>
      </c>
      <c r="AE284" s="117" t="e">
        <f>Komponento_parinkimas</f>
        <v>#N/A</v>
      </c>
      <c r="AF284" s="117" t="e">
        <f>Komponento_parinkimas</f>
        <v>#N/A</v>
      </c>
      <c r="AG284" s="117" t="e">
        <f>Komponento_parinkimas</f>
        <v>#N/A</v>
      </c>
      <c r="AH284" s="117" t="e">
        <f>Komponento_parinkimas</f>
        <v>#N/A</v>
      </c>
      <c r="AI284" s="117" t="e">
        <f>Komponento_parinkimas</f>
        <v>#N/A</v>
      </c>
      <c r="AJ284" s="117" t="e">
        <f>Komponento_parinkimas</f>
        <v>#N/A</v>
      </c>
      <c r="AK284" s="117" t="e">
        <f>Komponento_parinkimas</f>
        <v>#N/A</v>
      </c>
      <c r="AL284" s="117" t="e">
        <f>Komponento_parinkimas</f>
        <v>#N/A</v>
      </c>
      <c r="AM284" s="117" t="e">
        <f>Komponento_parinkimas</f>
        <v>#N/A</v>
      </c>
      <c r="AN284" s="117" t="e">
        <f>Komponento_parinkimas</f>
        <v>#N/A</v>
      </c>
      <c r="AO284" s="117" t="e">
        <f>Komponento_parinkimas</f>
        <v>#N/A</v>
      </c>
      <c r="AP284" s="117" t="e">
        <f>Komponento_parinkimas</f>
        <v>#N/A</v>
      </c>
      <c r="AQ284" s="117" t="e">
        <f>Komponento_parinkimas</f>
        <v>#N/A</v>
      </c>
      <c r="AR284" s="1"/>
      <c r="AS284" s="1"/>
    </row>
    <row r="285" spans="1:45">
      <c r="A285" s="114" t="s">
        <v>511</v>
      </c>
      <c r="B285" s="115" t="s">
        <v>346</v>
      </c>
      <c r="C285" s="173"/>
      <c r="D285" s="173" t="s">
        <v>70</v>
      </c>
      <c r="E285" s="185" t="s">
        <v>70</v>
      </c>
      <c r="F285" s="185">
        <v>0</v>
      </c>
      <c r="G285" s="185" t="s">
        <v>70</v>
      </c>
      <c r="H285" s="185">
        <v>0</v>
      </c>
      <c r="I285" s="185" t="s">
        <v>70</v>
      </c>
      <c r="J285" s="185">
        <v>0</v>
      </c>
      <c r="K285" s="185">
        <f t="shared" si="24"/>
        <v>0</v>
      </c>
      <c r="L285" s="19"/>
      <c r="M285" s="117" t="e">
        <f>Komponento_parinkimas</f>
        <v>#N/A</v>
      </c>
      <c r="N285" s="117" t="e">
        <f>Komponento_parinkimas</f>
        <v>#N/A</v>
      </c>
      <c r="O285" s="117" t="e">
        <f>Komponento_parinkimas</f>
        <v>#N/A</v>
      </c>
      <c r="P285" s="117" t="e">
        <f>Komponento_parinkimas</f>
        <v>#N/A</v>
      </c>
      <c r="Q285" s="117" t="e">
        <f>Komponento_parinkimas</f>
        <v>#N/A</v>
      </c>
      <c r="R285" s="117" t="e">
        <f>Komponento_parinkimas</f>
        <v>#N/A</v>
      </c>
      <c r="S285" s="117" t="e">
        <f>Komponento_parinkimas</f>
        <v>#N/A</v>
      </c>
      <c r="T285" s="117" t="e">
        <f>Komponento_parinkimas</f>
        <v>#N/A</v>
      </c>
      <c r="U285" s="117" t="e">
        <f>Komponento_parinkimas</f>
        <v>#N/A</v>
      </c>
      <c r="V285" s="117" t="e">
        <f>Komponento_parinkimas</f>
        <v>#N/A</v>
      </c>
      <c r="W285" s="117" t="e">
        <f>Komponento_parinkimas</f>
        <v>#N/A</v>
      </c>
      <c r="X285" s="117" t="e">
        <f>Komponento_parinkimas</f>
        <v>#N/A</v>
      </c>
      <c r="Y285" s="117" t="e">
        <f>Komponento_parinkimas</f>
        <v>#N/A</v>
      </c>
      <c r="Z285" s="117" t="e">
        <f>Komponento_parinkimas</f>
        <v>#N/A</v>
      </c>
      <c r="AA285" s="117" t="e">
        <f>Komponento_parinkimas</f>
        <v>#N/A</v>
      </c>
      <c r="AB285" s="117" t="e">
        <f>Komponento_parinkimas</f>
        <v>#N/A</v>
      </c>
      <c r="AC285" s="117" t="e">
        <f>Komponento_parinkimas</f>
        <v>#N/A</v>
      </c>
      <c r="AD285" s="117" t="e">
        <f>Komponento_parinkimas</f>
        <v>#N/A</v>
      </c>
      <c r="AE285" s="117" t="e">
        <f>Komponento_parinkimas</f>
        <v>#N/A</v>
      </c>
      <c r="AF285" s="117" t="e">
        <f>Komponento_parinkimas</f>
        <v>#N/A</v>
      </c>
      <c r="AG285" s="117" t="e">
        <f>Komponento_parinkimas</f>
        <v>#N/A</v>
      </c>
      <c r="AH285" s="117" t="e">
        <f>Komponento_parinkimas</f>
        <v>#N/A</v>
      </c>
      <c r="AI285" s="117" t="e">
        <f>Komponento_parinkimas</f>
        <v>#N/A</v>
      </c>
      <c r="AJ285" s="117" t="e">
        <f>Komponento_parinkimas</f>
        <v>#N/A</v>
      </c>
      <c r="AK285" s="117" t="e">
        <f>Komponento_parinkimas</f>
        <v>#N/A</v>
      </c>
      <c r="AL285" s="117" t="e">
        <f>Komponento_parinkimas</f>
        <v>#N/A</v>
      </c>
      <c r="AM285" s="117" t="e">
        <f>Komponento_parinkimas</f>
        <v>#N/A</v>
      </c>
      <c r="AN285" s="117" t="e">
        <f>Komponento_parinkimas</f>
        <v>#N/A</v>
      </c>
      <c r="AO285" s="117" t="e">
        <f>Komponento_parinkimas</f>
        <v>#N/A</v>
      </c>
      <c r="AP285" s="117" t="e">
        <f>Komponento_parinkimas</f>
        <v>#N/A</v>
      </c>
      <c r="AQ285" s="117" t="e">
        <f>Komponento_parinkimas</f>
        <v>#N/A</v>
      </c>
      <c r="AR285" s="1"/>
      <c r="AS285" s="1"/>
    </row>
    <row r="286" spans="1:45">
      <c r="A286" s="114" t="s">
        <v>511</v>
      </c>
      <c r="B286" s="115" t="s">
        <v>347</v>
      </c>
      <c r="C286" s="173"/>
      <c r="D286" s="173" t="s">
        <v>70</v>
      </c>
      <c r="E286" s="185" t="s">
        <v>70</v>
      </c>
      <c r="F286" s="185">
        <v>0</v>
      </c>
      <c r="G286" s="185" t="s">
        <v>70</v>
      </c>
      <c r="H286" s="185">
        <v>0</v>
      </c>
      <c r="I286" s="185" t="s">
        <v>70</v>
      </c>
      <c r="J286" s="185">
        <v>0</v>
      </c>
      <c r="K286" s="185">
        <f t="shared" si="24"/>
        <v>0</v>
      </c>
      <c r="L286" s="19"/>
      <c r="M286" s="117" t="e">
        <f>Komponento_parinkimas</f>
        <v>#N/A</v>
      </c>
      <c r="N286" s="117" t="e">
        <f>Komponento_parinkimas</f>
        <v>#N/A</v>
      </c>
      <c r="O286" s="117" t="e">
        <f>Komponento_parinkimas</f>
        <v>#N/A</v>
      </c>
      <c r="P286" s="117" t="e">
        <f>Komponento_parinkimas</f>
        <v>#N/A</v>
      </c>
      <c r="Q286" s="117" t="e">
        <f>Komponento_parinkimas</f>
        <v>#N/A</v>
      </c>
      <c r="R286" s="117" t="e">
        <f>Komponento_parinkimas</f>
        <v>#N/A</v>
      </c>
      <c r="S286" s="117" t="e">
        <f>Komponento_parinkimas</f>
        <v>#N/A</v>
      </c>
      <c r="T286" s="117" t="e">
        <f>Komponento_parinkimas</f>
        <v>#N/A</v>
      </c>
      <c r="U286" s="117" t="e">
        <f>Komponento_parinkimas</f>
        <v>#N/A</v>
      </c>
      <c r="V286" s="117" t="e">
        <f>Komponento_parinkimas</f>
        <v>#N/A</v>
      </c>
      <c r="W286" s="117" t="e">
        <f>Komponento_parinkimas</f>
        <v>#N/A</v>
      </c>
      <c r="X286" s="117" t="e">
        <f>Komponento_parinkimas</f>
        <v>#N/A</v>
      </c>
      <c r="Y286" s="117" t="e">
        <f>Komponento_parinkimas</f>
        <v>#N/A</v>
      </c>
      <c r="Z286" s="117" t="e">
        <f>Komponento_parinkimas</f>
        <v>#N/A</v>
      </c>
      <c r="AA286" s="117" t="e">
        <f>Komponento_parinkimas</f>
        <v>#N/A</v>
      </c>
      <c r="AB286" s="117" t="e">
        <f>Komponento_parinkimas</f>
        <v>#N/A</v>
      </c>
      <c r="AC286" s="117" t="e">
        <f>Komponento_parinkimas</f>
        <v>#N/A</v>
      </c>
      <c r="AD286" s="117" t="e">
        <f>Komponento_parinkimas</f>
        <v>#N/A</v>
      </c>
      <c r="AE286" s="117" t="e">
        <f>Komponento_parinkimas</f>
        <v>#N/A</v>
      </c>
      <c r="AF286" s="117" t="e">
        <f>Komponento_parinkimas</f>
        <v>#N/A</v>
      </c>
      <c r="AG286" s="117" t="e">
        <f>Komponento_parinkimas</f>
        <v>#N/A</v>
      </c>
      <c r="AH286" s="117" t="e">
        <f>Komponento_parinkimas</f>
        <v>#N/A</v>
      </c>
      <c r="AI286" s="117" t="e">
        <f>Komponento_parinkimas</f>
        <v>#N/A</v>
      </c>
      <c r="AJ286" s="117" t="e">
        <f>Komponento_parinkimas</f>
        <v>#N/A</v>
      </c>
      <c r="AK286" s="117" t="e">
        <f>Komponento_parinkimas</f>
        <v>#N/A</v>
      </c>
      <c r="AL286" s="117" t="e">
        <f>Komponento_parinkimas</f>
        <v>#N/A</v>
      </c>
      <c r="AM286" s="117" t="e">
        <f>Komponento_parinkimas</f>
        <v>#N/A</v>
      </c>
      <c r="AN286" s="117" t="e">
        <f>Komponento_parinkimas</f>
        <v>#N/A</v>
      </c>
      <c r="AO286" s="117" t="e">
        <f>Komponento_parinkimas</f>
        <v>#N/A</v>
      </c>
      <c r="AP286" s="117" t="e">
        <f>Komponento_parinkimas</f>
        <v>#N/A</v>
      </c>
      <c r="AQ286" s="117" t="e">
        <f>Komponento_parinkimas</f>
        <v>#N/A</v>
      </c>
      <c r="AR286" s="1"/>
      <c r="AS286" s="1"/>
    </row>
    <row r="287" spans="1:45">
      <c r="A287" s="114" t="s">
        <v>511</v>
      </c>
      <c r="B287" s="115" t="s">
        <v>348</v>
      </c>
      <c r="C287" s="173"/>
      <c r="D287" s="173" t="s">
        <v>70</v>
      </c>
      <c r="E287" s="185" t="s">
        <v>70</v>
      </c>
      <c r="F287" s="185">
        <v>0</v>
      </c>
      <c r="G287" s="185" t="s">
        <v>70</v>
      </c>
      <c r="H287" s="185">
        <v>0</v>
      </c>
      <c r="I287" s="185" t="s">
        <v>70</v>
      </c>
      <c r="J287" s="185">
        <v>0</v>
      </c>
      <c r="K287" s="185">
        <f t="shared" si="24"/>
        <v>0</v>
      </c>
      <c r="L287" s="19"/>
      <c r="M287" s="117" t="e">
        <f>Komponento_parinkimas</f>
        <v>#N/A</v>
      </c>
      <c r="N287" s="117" t="e">
        <f>Komponento_parinkimas</f>
        <v>#N/A</v>
      </c>
      <c r="O287" s="117" t="e">
        <f>Komponento_parinkimas</f>
        <v>#N/A</v>
      </c>
      <c r="P287" s="117" t="e">
        <f>Komponento_parinkimas</f>
        <v>#N/A</v>
      </c>
      <c r="Q287" s="117" t="e">
        <f>Komponento_parinkimas</f>
        <v>#N/A</v>
      </c>
      <c r="R287" s="117" t="e">
        <f>Komponento_parinkimas</f>
        <v>#N/A</v>
      </c>
      <c r="S287" s="117" t="e">
        <f>Komponento_parinkimas</f>
        <v>#N/A</v>
      </c>
      <c r="T287" s="117" t="e">
        <f>Komponento_parinkimas</f>
        <v>#N/A</v>
      </c>
      <c r="U287" s="117" t="e">
        <f>Komponento_parinkimas</f>
        <v>#N/A</v>
      </c>
      <c r="V287" s="117" t="e">
        <f>Komponento_parinkimas</f>
        <v>#N/A</v>
      </c>
      <c r="W287" s="117" t="e">
        <f>Komponento_parinkimas</f>
        <v>#N/A</v>
      </c>
      <c r="X287" s="117" t="e">
        <f>Komponento_parinkimas</f>
        <v>#N/A</v>
      </c>
      <c r="Y287" s="117" t="e">
        <f>Komponento_parinkimas</f>
        <v>#N/A</v>
      </c>
      <c r="Z287" s="117" t="e">
        <f>Komponento_parinkimas</f>
        <v>#N/A</v>
      </c>
      <c r="AA287" s="117" t="e">
        <f>Komponento_parinkimas</f>
        <v>#N/A</v>
      </c>
      <c r="AB287" s="117" t="e">
        <f>Komponento_parinkimas</f>
        <v>#N/A</v>
      </c>
      <c r="AC287" s="117" t="e">
        <f>Komponento_parinkimas</f>
        <v>#N/A</v>
      </c>
      <c r="AD287" s="117" t="e">
        <f>Komponento_parinkimas</f>
        <v>#N/A</v>
      </c>
      <c r="AE287" s="117" t="e">
        <f>Komponento_parinkimas</f>
        <v>#N/A</v>
      </c>
      <c r="AF287" s="117" t="e">
        <f>Komponento_parinkimas</f>
        <v>#N/A</v>
      </c>
      <c r="AG287" s="117" t="e">
        <f>Komponento_parinkimas</f>
        <v>#N/A</v>
      </c>
      <c r="AH287" s="117" t="e">
        <f>Komponento_parinkimas</f>
        <v>#N/A</v>
      </c>
      <c r="AI287" s="117" t="e">
        <f>Komponento_parinkimas</f>
        <v>#N/A</v>
      </c>
      <c r="AJ287" s="117" t="e">
        <f>Komponento_parinkimas</f>
        <v>#N/A</v>
      </c>
      <c r="AK287" s="117" t="e">
        <f>Komponento_parinkimas</f>
        <v>#N/A</v>
      </c>
      <c r="AL287" s="117" t="e">
        <f>Komponento_parinkimas</f>
        <v>#N/A</v>
      </c>
      <c r="AM287" s="117" t="e">
        <f>Komponento_parinkimas</f>
        <v>#N/A</v>
      </c>
      <c r="AN287" s="117" t="e">
        <f>Komponento_parinkimas</f>
        <v>#N/A</v>
      </c>
      <c r="AO287" s="117" t="e">
        <f>Komponento_parinkimas</f>
        <v>#N/A</v>
      </c>
      <c r="AP287" s="117" t="e">
        <f>Komponento_parinkimas</f>
        <v>#N/A</v>
      </c>
      <c r="AQ287" s="117" t="e">
        <f>Komponento_parinkimas</f>
        <v>#N/A</v>
      </c>
      <c r="AR287" s="1"/>
      <c r="AS287" s="1"/>
    </row>
    <row r="288" spans="1:45">
      <c r="A288" s="114" t="s">
        <v>511</v>
      </c>
      <c r="B288" s="115" t="s">
        <v>349</v>
      </c>
      <c r="C288" s="173"/>
      <c r="D288" s="173" t="s">
        <v>70</v>
      </c>
      <c r="E288" s="185" t="s">
        <v>70</v>
      </c>
      <c r="F288" s="185">
        <v>0</v>
      </c>
      <c r="G288" s="185" t="s">
        <v>70</v>
      </c>
      <c r="H288" s="185">
        <v>0</v>
      </c>
      <c r="I288" s="185" t="s">
        <v>70</v>
      </c>
      <c r="J288" s="185">
        <v>0</v>
      </c>
      <c r="K288" s="185">
        <f t="shared" si="24"/>
        <v>0</v>
      </c>
      <c r="L288" s="19"/>
      <c r="M288" s="117" t="e">
        <f>Komponento_parinkimas</f>
        <v>#N/A</v>
      </c>
      <c r="N288" s="117" t="e">
        <f>Komponento_parinkimas</f>
        <v>#N/A</v>
      </c>
      <c r="O288" s="117" t="e">
        <f>Komponento_parinkimas</f>
        <v>#N/A</v>
      </c>
      <c r="P288" s="117" t="e">
        <f>Komponento_parinkimas</f>
        <v>#N/A</v>
      </c>
      <c r="Q288" s="117" t="e">
        <f>Komponento_parinkimas</f>
        <v>#N/A</v>
      </c>
      <c r="R288" s="117" t="e">
        <f>Komponento_parinkimas</f>
        <v>#N/A</v>
      </c>
      <c r="S288" s="117" t="e">
        <f>Komponento_parinkimas</f>
        <v>#N/A</v>
      </c>
      <c r="T288" s="117" t="e">
        <f>Komponento_parinkimas</f>
        <v>#N/A</v>
      </c>
      <c r="U288" s="117" t="e">
        <f>Komponento_parinkimas</f>
        <v>#N/A</v>
      </c>
      <c r="V288" s="117" t="e">
        <f>Komponento_parinkimas</f>
        <v>#N/A</v>
      </c>
      <c r="W288" s="117" t="e">
        <f>Komponento_parinkimas</f>
        <v>#N/A</v>
      </c>
      <c r="X288" s="117" t="e">
        <f>Komponento_parinkimas</f>
        <v>#N/A</v>
      </c>
      <c r="Y288" s="117" t="e">
        <f>Komponento_parinkimas</f>
        <v>#N/A</v>
      </c>
      <c r="Z288" s="117" t="e">
        <f>Komponento_parinkimas</f>
        <v>#N/A</v>
      </c>
      <c r="AA288" s="117" t="e">
        <f>Komponento_parinkimas</f>
        <v>#N/A</v>
      </c>
      <c r="AB288" s="117" t="e">
        <f>Komponento_parinkimas</f>
        <v>#N/A</v>
      </c>
      <c r="AC288" s="117" t="e">
        <f>Komponento_parinkimas</f>
        <v>#N/A</v>
      </c>
      <c r="AD288" s="117" t="e">
        <f>Komponento_parinkimas</f>
        <v>#N/A</v>
      </c>
      <c r="AE288" s="117" t="e">
        <f>Komponento_parinkimas</f>
        <v>#N/A</v>
      </c>
      <c r="AF288" s="117" t="e">
        <f>Komponento_parinkimas</f>
        <v>#N/A</v>
      </c>
      <c r="AG288" s="117" t="e">
        <f>Komponento_parinkimas</f>
        <v>#N/A</v>
      </c>
      <c r="AH288" s="117" t="e">
        <f>Komponento_parinkimas</f>
        <v>#N/A</v>
      </c>
      <c r="AI288" s="117" t="e">
        <f>Komponento_parinkimas</f>
        <v>#N/A</v>
      </c>
      <c r="AJ288" s="117" t="e">
        <f>Komponento_parinkimas</f>
        <v>#N/A</v>
      </c>
      <c r="AK288" s="117" t="e">
        <f>Komponento_parinkimas</f>
        <v>#N/A</v>
      </c>
      <c r="AL288" s="117" t="e">
        <f>Komponento_parinkimas</f>
        <v>#N/A</v>
      </c>
      <c r="AM288" s="117" t="e">
        <f>Komponento_parinkimas</f>
        <v>#N/A</v>
      </c>
      <c r="AN288" s="117" t="e">
        <f>Komponento_parinkimas</f>
        <v>#N/A</v>
      </c>
      <c r="AO288" s="117" t="e">
        <f>Komponento_parinkimas</f>
        <v>#N/A</v>
      </c>
      <c r="AP288" s="117" t="e">
        <f>Komponento_parinkimas</f>
        <v>#N/A</v>
      </c>
      <c r="AQ288" s="117" t="e">
        <f>Komponento_parinkimas</f>
        <v>#N/A</v>
      </c>
      <c r="AR288" s="1"/>
      <c r="AS288" s="1"/>
    </row>
    <row r="289" spans="1:45">
      <c r="A289" s="114" t="s">
        <v>511</v>
      </c>
      <c r="B289" s="115" t="s">
        <v>350</v>
      </c>
      <c r="C289" s="173"/>
      <c r="D289" s="173" t="s">
        <v>70</v>
      </c>
      <c r="E289" s="185" t="s">
        <v>70</v>
      </c>
      <c r="F289" s="185">
        <v>0</v>
      </c>
      <c r="G289" s="185" t="s">
        <v>70</v>
      </c>
      <c r="H289" s="185">
        <v>0</v>
      </c>
      <c r="I289" s="185" t="s">
        <v>70</v>
      </c>
      <c r="J289" s="185">
        <v>0</v>
      </c>
      <c r="K289" s="185">
        <f t="shared" si="24"/>
        <v>0</v>
      </c>
      <c r="L289" s="19"/>
      <c r="M289" s="117" t="e">
        <f>Komponento_parinkimas</f>
        <v>#N/A</v>
      </c>
      <c r="N289" s="117" t="e">
        <f>Komponento_parinkimas</f>
        <v>#N/A</v>
      </c>
      <c r="O289" s="117" t="e">
        <f>Komponento_parinkimas</f>
        <v>#N/A</v>
      </c>
      <c r="P289" s="117" t="e">
        <f>Komponento_parinkimas</f>
        <v>#N/A</v>
      </c>
      <c r="Q289" s="117" t="e">
        <f>Komponento_parinkimas</f>
        <v>#N/A</v>
      </c>
      <c r="R289" s="117" t="e">
        <f>Komponento_parinkimas</f>
        <v>#N/A</v>
      </c>
      <c r="S289" s="117" t="e">
        <f>Komponento_parinkimas</f>
        <v>#N/A</v>
      </c>
      <c r="T289" s="117" t="e">
        <f>Komponento_parinkimas</f>
        <v>#N/A</v>
      </c>
      <c r="U289" s="117" t="e">
        <f>Komponento_parinkimas</f>
        <v>#N/A</v>
      </c>
      <c r="V289" s="117" t="e">
        <f>Komponento_parinkimas</f>
        <v>#N/A</v>
      </c>
      <c r="W289" s="117" t="e">
        <f>Komponento_parinkimas</f>
        <v>#N/A</v>
      </c>
      <c r="X289" s="117" t="e">
        <f>Komponento_parinkimas</f>
        <v>#N/A</v>
      </c>
      <c r="Y289" s="117" t="e">
        <f>Komponento_parinkimas</f>
        <v>#N/A</v>
      </c>
      <c r="Z289" s="117" t="e">
        <f>Komponento_parinkimas</f>
        <v>#N/A</v>
      </c>
      <c r="AA289" s="117" t="e">
        <f>Komponento_parinkimas</f>
        <v>#N/A</v>
      </c>
      <c r="AB289" s="117" t="e">
        <f>Komponento_parinkimas</f>
        <v>#N/A</v>
      </c>
      <c r="AC289" s="117" t="e">
        <f>Komponento_parinkimas</f>
        <v>#N/A</v>
      </c>
      <c r="AD289" s="117" t="e">
        <f>Komponento_parinkimas</f>
        <v>#N/A</v>
      </c>
      <c r="AE289" s="117" t="e">
        <f>Komponento_parinkimas</f>
        <v>#N/A</v>
      </c>
      <c r="AF289" s="117" t="e">
        <f>Komponento_parinkimas</f>
        <v>#N/A</v>
      </c>
      <c r="AG289" s="117" t="e">
        <f>Komponento_parinkimas</f>
        <v>#N/A</v>
      </c>
      <c r="AH289" s="117" t="e">
        <f>Komponento_parinkimas</f>
        <v>#N/A</v>
      </c>
      <c r="AI289" s="117" t="e">
        <f>Komponento_parinkimas</f>
        <v>#N/A</v>
      </c>
      <c r="AJ289" s="117" t="e">
        <f>Komponento_parinkimas</f>
        <v>#N/A</v>
      </c>
      <c r="AK289" s="117" t="e">
        <f>Komponento_parinkimas</f>
        <v>#N/A</v>
      </c>
      <c r="AL289" s="117" t="e">
        <f>Komponento_parinkimas</f>
        <v>#N/A</v>
      </c>
      <c r="AM289" s="117" t="e">
        <f>Komponento_parinkimas</f>
        <v>#N/A</v>
      </c>
      <c r="AN289" s="117" t="e">
        <f>Komponento_parinkimas</f>
        <v>#N/A</v>
      </c>
      <c r="AO289" s="117" t="e">
        <f>Komponento_parinkimas</f>
        <v>#N/A</v>
      </c>
      <c r="AP289" s="117" t="e">
        <f>Komponento_parinkimas</f>
        <v>#N/A</v>
      </c>
      <c r="AQ289" s="117" t="e">
        <f>Komponento_parinkimas</f>
        <v>#N/A</v>
      </c>
      <c r="AR289" s="1"/>
      <c r="AS289" s="1"/>
    </row>
    <row r="290" spans="1:45">
      <c r="A290" s="114" t="s">
        <v>511</v>
      </c>
      <c r="B290" s="120" t="s">
        <v>53</v>
      </c>
      <c r="C290" s="121"/>
      <c r="D290" s="121"/>
      <c r="E290" s="197"/>
      <c r="F290" s="197"/>
      <c r="G290" s="197"/>
      <c r="H290" s="197"/>
      <c r="I290" s="197"/>
      <c r="J290" s="197"/>
      <c r="K290" s="195"/>
      <c r="L290" s="119"/>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
      <c r="AS290" s="1"/>
    </row>
    <row r="291" spans="1:45">
      <c r="A291" s="114" t="s">
        <v>511</v>
      </c>
      <c r="B291" s="115" t="s">
        <v>351</v>
      </c>
      <c r="C291" s="173"/>
      <c r="D291" s="173" t="s">
        <v>70</v>
      </c>
      <c r="E291" s="185" t="s">
        <v>70</v>
      </c>
      <c r="F291" s="185">
        <v>0</v>
      </c>
      <c r="G291" s="185" t="s">
        <v>70</v>
      </c>
      <c r="H291" s="185">
        <v>0</v>
      </c>
      <c r="I291" s="185" t="s">
        <v>70</v>
      </c>
      <c r="J291" s="185">
        <v>0</v>
      </c>
      <c r="K291" s="185">
        <f>PRODUCT(IF(E291&lt;&gt;"'-",F291,1),IF(G291&lt;&gt;"-",H291,1),IF(I291&lt;&gt;"-",J291,1))</f>
        <v>0</v>
      </c>
      <c r="L291" s="19"/>
      <c r="M291" s="117" t="e">
        <f>Komponento_parinkimas</f>
        <v>#N/A</v>
      </c>
      <c r="N291" s="117" t="e">
        <f>Komponento_parinkimas</f>
        <v>#N/A</v>
      </c>
      <c r="O291" s="117" t="e">
        <f>Komponento_parinkimas</f>
        <v>#N/A</v>
      </c>
      <c r="P291" s="117" t="e">
        <f>Komponento_parinkimas</f>
        <v>#N/A</v>
      </c>
      <c r="Q291" s="117" t="e">
        <f>Komponento_parinkimas</f>
        <v>#N/A</v>
      </c>
      <c r="R291" s="117" t="e">
        <f>Komponento_parinkimas</f>
        <v>#N/A</v>
      </c>
      <c r="S291" s="117" t="e">
        <f>Komponento_parinkimas</f>
        <v>#N/A</v>
      </c>
      <c r="T291" s="117" t="e">
        <f>Komponento_parinkimas</f>
        <v>#N/A</v>
      </c>
      <c r="U291" s="117" t="e">
        <f>Komponento_parinkimas</f>
        <v>#N/A</v>
      </c>
      <c r="V291" s="117" t="e">
        <f>Komponento_parinkimas</f>
        <v>#N/A</v>
      </c>
      <c r="W291" s="117" t="e">
        <f>Komponento_parinkimas</f>
        <v>#N/A</v>
      </c>
      <c r="X291" s="117" t="e">
        <f>Komponento_parinkimas</f>
        <v>#N/A</v>
      </c>
      <c r="Y291" s="117" t="e">
        <f>Komponento_parinkimas</f>
        <v>#N/A</v>
      </c>
      <c r="Z291" s="117" t="e">
        <f>Komponento_parinkimas</f>
        <v>#N/A</v>
      </c>
      <c r="AA291" s="117" t="e">
        <f>Komponento_parinkimas</f>
        <v>#N/A</v>
      </c>
      <c r="AB291" s="117" t="e">
        <f>Komponento_parinkimas</f>
        <v>#N/A</v>
      </c>
      <c r="AC291" s="117" t="e">
        <f>Komponento_parinkimas</f>
        <v>#N/A</v>
      </c>
      <c r="AD291" s="117" t="e">
        <f>Komponento_parinkimas</f>
        <v>#N/A</v>
      </c>
      <c r="AE291" s="117" t="e">
        <f>Komponento_parinkimas</f>
        <v>#N/A</v>
      </c>
      <c r="AF291" s="117" t="e">
        <f>Komponento_parinkimas</f>
        <v>#N/A</v>
      </c>
      <c r="AG291" s="117" t="e">
        <f>Komponento_parinkimas</f>
        <v>#N/A</v>
      </c>
      <c r="AH291" s="117" t="e">
        <f>Komponento_parinkimas</f>
        <v>#N/A</v>
      </c>
      <c r="AI291" s="117" t="e">
        <f>Komponento_parinkimas</f>
        <v>#N/A</v>
      </c>
      <c r="AJ291" s="117" t="e">
        <f>Komponento_parinkimas</f>
        <v>#N/A</v>
      </c>
      <c r="AK291" s="117" t="e">
        <f>Komponento_parinkimas</f>
        <v>#N/A</v>
      </c>
      <c r="AL291" s="117" t="e">
        <f>Komponento_parinkimas</f>
        <v>#N/A</v>
      </c>
      <c r="AM291" s="117" t="e">
        <f>Komponento_parinkimas</f>
        <v>#N/A</v>
      </c>
      <c r="AN291" s="117" t="e">
        <f>Komponento_parinkimas</f>
        <v>#N/A</v>
      </c>
      <c r="AO291" s="117" t="e">
        <f>Komponento_parinkimas</f>
        <v>#N/A</v>
      </c>
      <c r="AP291" s="117" t="e">
        <f>Komponento_parinkimas</f>
        <v>#N/A</v>
      </c>
      <c r="AQ291" s="117" t="e">
        <f>Komponento_parinkimas</f>
        <v>#N/A</v>
      </c>
      <c r="AR291" s="1"/>
      <c r="AS291" s="1"/>
    </row>
    <row r="292" spans="1:45">
      <c r="A292" s="114" t="s">
        <v>511</v>
      </c>
      <c r="B292" s="115" t="s">
        <v>352</v>
      </c>
      <c r="C292" s="173"/>
      <c r="D292" s="173" t="s">
        <v>70</v>
      </c>
      <c r="E292" s="185" t="s">
        <v>70</v>
      </c>
      <c r="F292" s="185">
        <v>0</v>
      </c>
      <c r="G292" s="185" t="s">
        <v>70</v>
      </c>
      <c r="H292" s="185">
        <v>0</v>
      </c>
      <c r="I292" s="185" t="s">
        <v>70</v>
      </c>
      <c r="J292" s="185">
        <v>0</v>
      </c>
      <c r="K292" s="185">
        <f>PRODUCT(IF(E292&lt;&gt;"'-",F292,1),IF(G292&lt;&gt;"-",H292,1),IF(I292&lt;&gt;"-",J292,1))</f>
        <v>0</v>
      </c>
      <c r="L292" s="19"/>
      <c r="M292" s="117" t="e">
        <f>Komponento_parinkimas</f>
        <v>#N/A</v>
      </c>
      <c r="N292" s="117" t="e">
        <f>Komponento_parinkimas</f>
        <v>#N/A</v>
      </c>
      <c r="O292" s="117" t="e">
        <f>Komponento_parinkimas</f>
        <v>#N/A</v>
      </c>
      <c r="P292" s="117" t="e">
        <f>Komponento_parinkimas</f>
        <v>#N/A</v>
      </c>
      <c r="Q292" s="117" t="e">
        <f>Komponento_parinkimas</f>
        <v>#N/A</v>
      </c>
      <c r="R292" s="117" t="e">
        <f>Komponento_parinkimas</f>
        <v>#N/A</v>
      </c>
      <c r="S292" s="117" t="e">
        <f>Komponento_parinkimas</f>
        <v>#N/A</v>
      </c>
      <c r="T292" s="117" t="e">
        <f>Komponento_parinkimas</f>
        <v>#N/A</v>
      </c>
      <c r="U292" s="117" t="e">
        <f>Komponento_parinkimas</f>
        <v>#N/A</v>
      </c>
      <c r="V292" s="117" t="e">
        <f>Komponento_parinkimas</f>
        <v>#N/A</v>
      </c>
      <c r="W292" s="117" t="e">
        <f>Komponento_parinkimas</f>
        <v>#N/A</v>
      </c>
      <c r="X292" s="117" t="e">
        <f>Komponento_parinkimas</f>
        <v>#N/A</v>
      </c>
      <c r="Y292" s="117" t="e">
        <f>Komponento_parinkimas</f>
        <v>#N/A</v>
      </c>
      <c r="Z292" s="117" t="e">
        <f>Komponento_parinkimas</f>
        <v>#N/A</v>
      </c>
      <c r="AA292" s="117" t="e">
        <f>Komponento_parinkimas</f>
        <v>#N/A</v>
      </c>
      <c r="AB292" s="117" t="e">
        <f>Komponento_parinkimas</f>
        <v>#N/A</v>
      </c>
      <c r="AC292" s="117" t="e">
        <f>Komponento_parinkimas</f>
        <v>#N/A</v>
      </c>
      <c r="AD292" s="117" t="e">
        <f>Komponento_parinkimas</f>
        <v>#N/A</v>
      </c>
      <c r="AE292" s="117" t="e">
        <f>Komponento_parinkimas</f>
        <v>#N/A</v>
      </c>
      <c r="AF292" s="117" t="e">
        <f>Komponento_parinkimas</f>
        <v>#N/A</v>
      </c>
      <c r="AG292" s="117" t="e">
        <f>Komponento_parinkimas</f>
        <v>#N/A</v>
      </c>
      <c r="AH292" s="117" t="e">
        <f>Komponento_parinkimas</f>
        <v>#N/A</v>
      </c>
      <c r="AI292" s="117" t="e">
        <f>Komponento_parinkimas</f>
        <v>#N/A</v>
      </c>
      <c r="AJ292" s="117" t="e">
        <f>Komponento_parinkimas</f>
        <v>#N/A</v>
      </c>
      <c r="AK292" s="117" t="e">
        <f>Komponento_parinkimas</f>
        <v>#N/A</v>
      </c>
      <c r="AL292" s="117" t="e">
        <f>Komponento_parinkimas</f>
        <v>#N/A</v>
      </c>
      <c r="AM292" s="117" t="e">
        <f>Komponento_parinkimas</f>
        <v>#N/A</v>
      </c>
      <c r="AN292" s="117" t="e">
        <f>Komponento_parinkimas</f>
        <v>#N/A</v>
      </c>
      <c r="AO292" s="117" t="e">
        <f>Komponento_parinkimas</f>
        <v>#N/A</v>
      </c>
      <c r="AP292" s="117" t="e">
        <f>Komponento_parinkimas</f>
        <v>#N/A</v>
      </c>
      <c r="AQ292" s="117" t="e">
        <f>Komponento_parinkimas</f>
        <v>#N/A</v>
      </c>
      <c r="AR292" s="1"/>
      <c r="AS292" s="1"/>
    </row>
    <row r="293" spans="1:45">
      <c r="A293" s="114" t="s">
        <v>511</v>
      </c>
      <c r="B293" s="115" t="s">
        <v>353</v>
      </c>
      <c r="C293" s="173"/>
      <c r="D293" s="173" t="s">
        <v>70</v>
      </c>
      <c r="E293" s="185" t="s">
        <v>70</v>
      </c>
      <c r="F293" s="185">
        <v>0</v>
      </c>
      <c r="G293" s="185" t="s">
        <v>70</v>
      </c>
      <c r="H293" s="185">
        <v>0</v>
      </c>
      <c r="I293" s="185" t="s">
        <v>70</v>
      </c>
      <c r="J293" s="185">
        <v>0</v>
      </c>
      <c r="K293" s="185">
        <f>PRODUCT(IF(E293&lt;&gt;"'-",F293,1),IF(G293&lt;&gt;"-",H293,1),IF(I293&lt;&gt;"-",J293,1))</f>
        <v>0</v>
      </c>
      <c r="L293" s="19"/>
      <c r="M293" s="117" t="e">
        <f>Komponento_parinkimas</f>
        <v>#N/A</v>
      </c>
      <c r="N293" s="117" t="e">
        <f>Komponento_parinkimas</f>
        <v>#N/A</v>
      </c>
      <c r="O293" s="117" t="e">
        <f>Komponento_parinkimas</f>
        <v>#N/A</v>
      </c>
      <c r="P293" s="117" t="e">
        <f>Komponento_parinkimas</f>
        <v>#N/A</v>
      </c>
      <c r="Q293" s="117" t="e">
        <f>Komponento_parinkimas</f>
        <v>#N/A</v>
      </c>
      <c r="R293" s="117" t="e">
        <f>Komponento_parinkimas</f>
        <v>#N/A</v>
      </c>
      <c r="S293" s="117" t="e">
        <f>Komponento_parinkimas</f>
        <v>#N/A</v>
      </c>
      <c r="T293" s="117" t="e">
        <f>Komponento_parinkimas</f>
        <v>#N/A</v>
      </c>
      <c r="U293" s="117" t="e">
        <f>Komponento_parinkimas</f>
        <v>#N/A</v>
      </c>
      <c r="V293" s="117" t="e">
        <f>Komponento_parinkimas</f>
        <v>#N/A</v>
      </c>
      <c r="W293" s="117" t="e">
        <f>Komponento_parinkimas</f>
        <v>#N/A</v>
      </c>
      <c r="X293" s="117" t="e">
        <f>Komponento_parinkimas</f>
        <v>#N/A</v>
      </c>
      <c r="Y293" s="117" t="e">
        <f>Komponento_parinkimas</f>
        <v>#N/A</v>
      </c>
      <c r="Z293" s="117" t="e">
        <f>Komponento_parinkimas</f>
        <v>#N/A</v>
      </c>
      <c r="AA293" s="117" t="e">
        <f>Komponento_parinkimas</f>
        <v>#N/A</v>
      </c>
      <c r="AB293" s="117" t="e">
        <f>Komponento_parinkimas</f>
        <v>#N/A</v>
      </c>
      <c r="AC293" s="117" t="e">
        <f>Komponento_parinkimas</f>
        <v>#N/A</v>
      </c>
      <c r="AD293" s="117" t="e">
        <f>Komponento_parinkimas</f>
        <v>#N/A</v>
      </c>
      <c r="AE293" s="117" t="e">
        <f>Komponento_parinkimas</f>
        <v>#N/A</v>
      </c>
      <c r="AF293" s="117" t="e">
        <f>Komponento_parinkimas</f>
        <v>#N/A</v>
      </c>
      <c r="AG293" s="117" t="e">
        <f>Komponento_parinkimas</f>
        <v>#N/A</v>
      </c>
      <c r="AH293" s="117" t="e">
        <f>Komponento_parinkimas</f>
        <v>#N/A</v>
      </c>
      <c r="AI293" s="117" t="e">
        <f>Komponento_parinkimas</f>
        <v>#N/A</v>
      </c>
      <c r="AJ293" s="117" t="e">
        <f>Komponento_parinkimas</f>
        <v>#N/A</v>
      </c>
      <c r="AK293" s="117" t="e">
        <f>Komponento_parinkimas</f>
        <v>#N/A</v>
      </c>
      <c r="AL293" s="117" t="e">
        <f>Komponento_parinkimas</f>
        <v>#N/A</v>
      </c>
      <c r="AM293" s="117" t="e">
        <f>Komponento_parinkimas</f>
        <v>#N/A</v>
      </c>
      <c r="AN293" s="117" t="e">
        <f>Komponento_parinkimas</f>
        <v>#N/A</v>
      </c>
      <c r="AO293" s="117" t="e">
        <f>Komponento_parinkimas</f>
        <v>#N/A</v>
      </c>
      <c r="AP293" s="117" t="e">
        <f>Komponento_parinkimas</f>
        <v>#N/A</v>
      </c>
      <c r="AQ293" s="117" t="e">
        <f>Komponento_parinkimas</f>
        <v>#N/A</v>
      </c>
      <c r="AR293" s="1"/>
      <c r="AS293" s="1"/>
    </row>
    <row r="294" spans="1:45">
      <c r="A294" s="114" t="s">
        <v>512</v>
      </c>
      <c r="B294" s="120" t="s">
        <v>50</v>
      </c>
      <c r="C294" s="121"/>
      <c r="D294" s="121"/>
      <c r="E294" s="197"/>
      <c r="F294" s="197"/>
      <c r="G294" s="197"/>
      <c r="H294" s="197"/>
      <c r="I294" s="197"/>
      <c r="J294" s="197"/>
      <c r="K294" s="195"/>
      <c r="L294" s="119"/>
      <c r="M294" s="112"/>
      <c r="N294" s="112"/>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
      <c r="AS294" s="1"/>
    </row>
    <row r="295" spans="1:45">
      <c r="A295" s="114" t="s">
        <v>512</v>
      </c>
      <c r="B295" s="115" t="s">
        <v>51</v>
      </c>
      <c r="C295" s="173"/>
      <c r="D295" s="173" t="s">
        <v>70</v>
      </c>
      <c r="E295" s="185" t="s">
        <v>70</v>
      </c>
      <c r="F295" s="185">
        <v>0</v>
      </c>
      <c r="G295" s="185" t="s">
        <v>70</v>
      </c>
      <c r="H295" s="185">
        <v>0</v>
      </c>
      <c r="I295" s="185" t="s">
        <v>70</v>
      </c>
      <c r="J295" s="185">
        <v>0</v>
      </c>
      <c r="K295" s="185">
        <f t="shared" ref="K295:K301" si="25">PRODUCT(IF(E295&lt;&gt;"'-",F295,1),IF(G295&lt;&gt;"-",H295,1),IF(I295&lt;&gt;"-",J295,1))</f>
        <v>0</v>
      </c>
      <c r="L295" s="19"/>
      <c r="M295" s="117" t="e">
        <f>Komponento_parinkimas</f>
        <v>#N/A</v>
      </c>
      <c r="N295" s="117" t="e">
        <f>Komponento_parinkimas</f>
        <v>#N/A</v>
      </c>
      <c r="O295" s="117" t="e">
        <f>Komponento_parinkimas</f>
        <v>#N/A</v>
      </c>
      <c r="P295" s="117" t="e">
        <f>Komponento_parinkimas</f>
        <v>#N/A</v>
      </c>
      <c r="Q295" s="117" t="e">
        <f>Komponento_parinkimas</f>
        <v>#N/A</v>
      </c>
      <c r="R295" s="117" t="e">
        <f>Komponento_parinkimas</f>
        <v>#N/A</v>
      </c>
      <c r="S295" s="117" t="e">
        <f>Komponento_parinkimas</f>
        <v>#N/A</v>
      </c>
      <c r="T295" s="117" t="e">
        <f>Komponento_parinkimas</f>
        <v>#N/A</v>
      </c>
      <c r="U295" s="117" t="e">
        <f>Komponento_parinkimas</f>
        <v>#N/A</v>
      </c>
      <c r="V295" s="117" t="e">
        <f>Komponento_parinkimas</f>
        <v>#N/A</v>
      </c>
      <c r="W295" s="117" t="e">
        <f>Komponento_parinkimas</f>
        <v>#N/A</v>
      </c>
      <c r="X295" s="117" t="e">
        <f>Komponento_parinkimas</f>
        <v>#N/A</v>
      </c>
      <c r="Y295" s="117" t="e">
        <f>Komponento_parinkimas</f>
        <v>#N/A</v>
      </c>
      <c r="Z295" s="117" t="e">
        <f>Komponento_parinkimas</f>
        <v>#N/A</v>
      </c>
      <c r="AA295" s="117" t="e">
        <f>Komponento_parinkimas</f>
        <v>#N/A</v>
      </c>
      <c r="AB295" s="117" t="e">
        <f>Komponento_parinkimas</f>
        <v>#N/A</v>
      </c>
      <c r="AC295" s="117" t="e">
        <f>Komponento_parinkimas</f>
        <v>#N/A</v>
      </c>
      <c r="AD295" s="117" t="e">
        <f>Komponento_parinkimas</f>
        <v>#N/A</v>
      </c>
      <c r="AE295" s="117" t="e">
        <f>Komponento_parinkimas</f>
        <v>#N/A</v>
      </c>
      <c r="AF295" s="117" t="e">
        <f>Komponento_parinkimas</f>
        <v>#N/A</v>
      </c>
      <c r="AG295" s="117" t="e">
        <f>Komponento_parinkimas</f>
        <v>#N/A</v>
      </c>
      <c r="AH295" s="117" t="e">
        <f>Komponento_parinkimas</f>
        <v>#N/A</v>
      </c>
      <c r="AI295" s="117" t="e">
        <f>Komponento_parinkimas</f>
        <v>#N/A</v>
      </c>
      <c r="AJ295" s="117" t="e">
        <f>Komponento_parinkimas</f>
        <v>#N/A</v>
      </c>
      <c r="AK295" s="117" t="e">
        <f>Komponento_parinkimas</f>
        <v>#N/A</v>
      </c>
      <c r="AL295" s="117" t="e">
        <f>Komponento_parinkimas</f>
        <v>#N/A</v>
      </c>
      <c r="AM295" s="117" t="e">
        <f>Komponento_parinkimas</f>
        <v>#N/A</v>
      </c>
      <c r="AN295" s="117" t="e">
        <f>Komponento_parinkimas</f>
        <v>#N/A</v>
      </c>
      <c r="AO295" s="117" t="e">
        <f>Komponento_parinkimas</f>
        <v>#N/A</v>
      </c>
      <c r="AP295" s="117" t="e">
        <f>Komponento_parinkimas</f>
        <v>#N/A</v>
      </c>
      <c r="AQ295" s="117" t="e">
        <f>Komponento_parinkimas</f>
        <v>#N/A</v>
      </c>
      <c r="AR295" s="1"/>
      <c r="AS295" s="1"/>
    </row>
    <row r="296" spans="1:45">
      <c r="A296" s="114" t="s">
        <v>512</v>
      </c>
      <c r="B296" s="115" t="s">
        <v>52</v>
      </c>
      <c r="C296" s="173"/>
      <c r="D296" s="173" t="s">
        <v>70</v>
      </c>
      <c r="E296" s="185" t="s">
        <v>70</v>
      </c>
      <c r="F296" s="185">
        <v>0</v>
      </c>
      <c r="G296" s="185" t="s">
        <v>70</v>
      </c>
      <c r="H296" s="185">
        <v>0</v>
      </c>
      <c r="I296" s="185" t="s">
        <v>70</v>
      </c>
      <c r="J296" s="185">
        <v>0</v>
      </c>
      <c r="K296" s="185">
        <f t="shared" si="25"/>
        <v>0</v>
      </c>
      <c r="L296" s="19"/>
      <c r="M296" s="117" t="e">
        <f>Komponento_parinkimas</f>
        <v>#N/A</v>
      </c>
      <c r="N296" s="117" t="e">
        <f>Komponento_parinkimas</f>
        <v>#N/A</v>
      </c>
      <c r="O296" s="117" t="e">
        <f>Komponento_parinkimas</f>
        <v>#N/A</v>
      </c>
      <c r="P296" s="117" t="e">
        <f>Komponento_parinkimas</f>
        <v>#N/A</v>
      </c>
      <c r="Q296" s="117" t="e">
        <f>Komponento_parinkimas</f>
        <v>#N/A</v>
      </c>
      <c r="R296" s="117" t="e">
        <f>Komponento_parinkimas</f>
        <v>#N/A</v>
      </c>
      <c r="S296" s="117" t="e">
        <f>Komponento_parinkimas</f>
        <v>#N/A</v>
      </c>
      <c r="T296" s="117" t="e">
        <f>Komponento_parinkimas</f>
        <v>#N/A</v>
      </c>
      <c r="U296" s="117" t="e">
        <f>Komponento_parinkimas</f>
        <v>#N/A</v>
      </c>
      <c r="V296" s="117" t="e">
        <f>Komponento_parinkimas</f>
        <v>#N/A</v>
      </c>
      <c r="W296" s="117" t="e">
        <f>Komponento_parinkimas</f>
        <v>#N/A</v>
      </c>
      <c r="X296" s="117" t="e">
        <f>Komponento_parinkimas</f>
        <v>#N/A</v>
      </c>
      <c r="Y296" s="117" t="e">
        <f>Komponento_parinkimas</f>
        <v>#N/A</v>
      </c>
      <c r="Z296" s="117" t="e">
        <f>Komponento_parinkimas</f>
        <v>#N/A</v>
      </c>
      <c r="AA296" s="117" t="e">
        <f>Komponento_parinkimas</f>
        <v>#N/A</v>
      </c>
      <c r="AB296" s="117" t="e">
        <f>Komponento_parinkimas</f>
        <v>#N/A</v>
      </c>
      <c r="AC296" s="117" t="e">
        <f>Komponento_parinkimas</f>
        <v>#N/A</v>
      </c>
      <c r="AD296" s="117" t="e">
        <f>Komponento_parinkimas</f>
        <v>#N/A</v>
      </c>
      <c r="AE296" s="117" t="e">
        <f>Komponento_parinkimas</f>
        <v>#N/A</v>
      </c>
      <c r="AF296" s="117" t="e">
        <f>Komponento_parinkimas</f>
        <v>#N/A</v>
      </c>
      <c r="AG296" s="117" t="e">
        <f>Komponento_parinkimas</f>
        <v>#N/A</v>
      </c>
      <c r="AH296" s="117" t="e">
        <f>Komponento_parinkimas</f>
        <v>#N/A</v>
      </c>
      <c r="AI296" s="117" t="e">
        <f>Komponento_parinkimas</f>
        <v>#N/A</v>
      </c>
      <c r="AJ296" s="117" t="e">
        <f>Komponento_parinkimas</f>
        <v>#N/A</v>
      </c>
      <c r="AK296" s="117" t="e">
        <f>Komponento_parinkimas</f>
        <v>#N/A</v>
      </c>
      <c r="AL296" s="117" t="e">
        <f>Komponento_parinkimas</f>
        <v>#N/A</v>
      </c>
      <c r="AM296" s="117" t="e">
        <f>Komponento_parinkimas</f>
        <v>#N/A</v>
      </c>
      <c r="AN296" s="117" t="e">
        <f>Komponento_parinkimas</f>
        <v>#N/A</v>
      </c>
      <c r="AO296" s="117" t="e">
        <f>Komponento_parinkimas</f>
        <v>#N/A</v>
      </c>
      <c r="AP296" s="117" t="e">
        <f>Komponento_parinkimas</f>
        <v>#N/A</v>
      </c>
      <c r="AQ296" s="117" t="e">
        <f>Komponento_parinkimas</f>
        <v>#N/A</v>
      </c>
      <c r="AR296" s="1"/>
      <c r="AS296" s="1"/>
    </row>
    <row r="297" spans="1:45">
      <c r="A297" s="114" t="s">
        <v>512</v>
      </c>
      <c r="B297" s="115" t="s">
        <v>346</v>
      </c>
      <c r="C297" s="173"/>
      <c r="D297" s="173" t="s">
        <v>70</v>
      </c>
      <c r="E297" s="185" t="s">
        <v>70</v>
      </c>
      <c r="F297" s="185">
        <v>0</v>
      </c>
      <c r="G297" s="185" t="s">
        <v>70</v>
      </c>
      <c r="H297" s="185">
        <v>0</v>
      </c>
      <c r="I297" s="185" t="s">
        <v>70</v>
      </c>
      <c r="J297" s="185">
        <v>0</v>
      </c>
      <c r="K297" s="185">
        <f t="shared" si="25"/>
        <v>0</v>
      </c>
      <c r="L297" s="19"/>
      <c r="M297" s="117" t="e">
        <f>Komponento_parinkimas</f>
        <v>#N/A</v>
      </c>
      <c r="N297" s="117" t="e">
        <f>Komponento_parinkimas</f>
        <v>#N/A</v>
      </c>
      <c r="O297" s="117" t="e">
        <f>Komponento_parinkimas</f>
        <v>#N/A</v>
      </c>
      <c r="P297" s="117" t="e">
        <f>Komponento_parinkimas</f>
        <v>#N/A</v>
      </c>
      <c r="Q297" s="117" t="e">
        <f>Komponento_parinkimas</f>
        <v>#N/A</v>
      </c>
      <c r="R297" s="117" t="e">
        <f>Komponento_parinkimas</f>
        <v>#N/A</v>
      </c>
      <c r="S297" s="117" t="e">
        <f>Komponento_parinkimas</f>
        <v>#N/A</v>
      </c>
      <c r="T297" s="117" t="e">
        <f>Komponento_parinkimas</f>
        <v>#N/A</v>
      </c>
      <c r="U297" s="117" t="e">
        <f>Komponento_parinkimas</f>
        <v>#N/A</v>
      </c>
      <c r="V297" s="117" t="e">
        <f>Komponento_parinkimas</f>
        <v>#N/A</v>
      </c>
      <c r="W297" s="117" t="e">
        <f>Komponento_parinkimas</f>
        <v>#N/A</v>
      </c>
      <c r="X297" s="117" t="e">
        <f>Komponento_parinkimas</f>
        <v>#N/A</v>
      </c>
      <c r="Y297" s="117" t="e">
        <f>Komponento_parinkimas</f>
        <v>#N/A</v>
      </c>
      <c r="Z297" s="117" t="e">
        <f>Komponento_parinkimas</f>
        <v>#N/A</v>
      </c>
      <c r="AA297" s="117" t="e">
        <f>Komponento_parinkimas</f>
        <v>#N/A</v>
      </c>
      <c r="AB297" s="117" t="e">
        <f>Komponento_parinkimas</f>
        <v>#N/A</v>
      </c>
      <c r="AC297" s="117" t="e">
        <f>Komponento_parinkimas</f>
        <v>#N/A</v>
      </c>
      <c r="AD297" s="117" t="e">
        <f>Komponento_parinkimas</f>
        <v>#N/A</v>
      </c>
      <c r="AE297" s="117" t="e">
        <f>Komponento_parinkimas</f>
        <v>#N/A</v>
      </c>
      <c r="AF297" s="117" t="e">
        <f>Komponento_parinkimas</f>
        <v>#N/A</v>
      </c>
      <c r="AG297" s="117" t="e">
        <f>Komponento_parinkimas</f>
        <v>#N/A</v>
      </c>
      <c r="AH297" s="117" t="e">
        <f>Komponento_parinkimas</f>
        <v>#N/A</v>
      </c>
      <c r="AI297" s="117" t="e">
        <f>Komponento_parinkimas</f>
        <v>#N/A</v>
      </c>
      <c r="AJ297" s="117" t="e">
        <f>Komponento_parinkimas</f>
        <v>#N/A</v>
      </c>
      <c r="AK297" s="117" t="e">
        <f>Komponento_parinkimas</f>
        <v>#N/A</v>
      </c>
      <c r="AL297" s="117" t="e">
        <f>Komponento_parinkimas</f>
        <v>#N/A</v>
      </c>
      <c r="AM297" s="117" t="e">
        <f>Komponento_parinkimas</f>
        <v>#N/A</v>
      </c>
      <c r="AN297" s="117" t="e">
        <f>Komponento_parinkimas</f>
        <v>#N/A</v>
      </c>
      <c r="AO297" s="117" t="e">
        <f>Komponento_parinkimas</f>
        <v>#N/A</v>
      </c>
      <c r="AP297" s="117" t="e">
        <f>Komponento_parinkimas</f>
        <v>#N/A</v>
      </c>
      <c r="AQ297" s="117" t="e">
        <f>Komponento_parinkimas</f>
        <v>#N/A</v>
      </c>
      <c r="AR297" s="1"/>
      <c r="AS297" s="1"/>
    </row>
    <row r="298" spans="1:45">
      <c r="A298" s="114" t="s">
        <v>512</v>
      </c>
      <c r="B298" s="115" t="s">
        <v>347</v>
      </c>
      <c r="C298" s="173"/>
      <c r="D298" s="173" t="s">
        <v>70</v>
      </c>
      <c r="E298" s="185" t="s">
        <v>70</v>
      </c>
      <c r="F298" s="185">
        <v>0</v>
      </c>
      <c r="G298" s="185" t="s">
        <v>70</v>
      </c>
      <c r="H298" s="185">
        <v>0</v>
      </c>
      <c r="I298" s="185" t="s">
        <v>70</v>
      </c>
      <c r="J298" s="185">
        <v>0</v>
      </c>
      <c r="K298" s="185">
        <f t="shared" si="25"/>
        <v>0</v>
      </c>
      <c r="L298" s="19"/>
      <c r="M298" s="117" t="e">
        <f>Komponento_parinkimas</f>
        <v>#N/A</v>
      </c>
      <c r="N298" s="117" t="e">
        <f>Komponento_parinkimas</f>
        <v>#N/A</v>
      </c>
      <c r="O298" s="117" t="e">
        <f>Komponento_parinkimas</f>
        <v>#N/A</v>
      </c>
      <c r="P298" s="117" t="e">
        <f>Komponento_parinkimas</f>
        <v>#N/A</v>
      </c>
      <c r="Q298" s="117" t="e">
        <f>Komponento_parinkimas</f>
        <v>#N/A</v>
      </c>
      <c r="R298" s="117" t="e">
        <f>Komponento_parinkimas</f>
        <v>#N/A</v>
      </c>
      <c r="S298" s="117" t="e">
        <f>Komponento_parinkimas</f>
        <v>#N/A</v>
      </c>
      <c r="T298" s="117" t="e">
        <f>Komponento_parinkimas</f>
        <v>#N/A</v>
      </c>
      <c r="U298" s="117" t="e">
        <f>Komponento_parinkimas</f>
        <v>#N/A</v>
      </c>
      <c r="V298" s="117" t="e">
        <f>Komponento_parinkimas</f>
        <v>#N/A</v>
      </c>
      <c r="W298" s="117" t="e">
        <f>Komponento_parinkimas</f>
        <v>#N/A</v>
      </c>
      <c r="X298" s="117" t="e">
        <f>Komponento_parinkimas</f>
        <v>#N/A</v>
      </c>
      <c r="Y298" s="117" t="e">
        <f>Komponento_parinkimas</f>
        <v>#N/A</v>
      </c>
      <c r="Z298" s="117" t="e">
        <f>Komponento_parinkimas</f>
        <v>#N/A</v>
      </c>
      <c r="AA298" s="117" t="e">
        <f>Komponento_parinkimas</f>
        <v>#N/A</v>
      </c>
      <c r="AB298" s="117" t="e">
        <f>Komponento_parinkimas</f>
        <v>#N/A</v>
      </c>
      <c r="AC298" s="117" t="e">
        <f>Komponento_parinkimas</f>
        <v>#N/A</v>
      </c>
      <c r="AD298" s="117" t="e">
        <f>Komponento_parinkimas</f>
        <v>#N/A</v>
      </c>
      <c r="AE298" s="117" t="e">
        <f>Komponento_parinkimas</f>
        <v>#N/A</v>
      </c>
      <c r="AF298" s="117" t="e">
        <f>Komponento_parinkimas</f>
        <v>#N/A</v>
      </c>
      <c r="AG298" s="117" t="e">
        <f>Komponento_parinkimas</f>
        <v>#N/A</v>
      </c>
      <c r="AH298" s="117" t="e">
        <f>Komponento_parinkimas</f>
        <v>#N/A</v>
      </c>
      <c r="AI298" s="117" t="e">
        <f>Komponento_parinkimas</f>
        <v>#N/A</v>
      </c>
      <c r="AJ298" s="117" t="e">
        <f>Komponento_parinkimas</f>
        <v>#N/A</v>
      </c>
      <c r="AK298" s="117" t="e">
        <f>Komponento_parinkimas</f>
        <v>#N/A</v>
      </c>
      <c r="AL298" s="117" t="e">
        <f>Komponento_parinkimas</f>
        <v>#N/A</v>
      </c>
      <c r="AM298" s="117" t="e">
        <f>Komponento_parinkimas</f>
        <v>#N/A</v>
      </c>
      <c r="AN298" s="117" t="e">
        <f>Komponento_parinkimas</f>
        <v>#N/A</v>
      </c>
      <c r="AO298" s="117" t="e">
        <f>Komponento_parinkimas</f>
        <v>#N/A</v>
      </c>
      <c r="AP298" s="117" t="e">
        <f>Komponento_parinkimas</f>
        <v>#N/A</v>
      </c>
      <c r="AQ298" s="117" t="e">
        <f>Komponento_parinkimas</f>
        <v>#N/A</v>
      </c>
      <c r="AR298" s="1"/>
      <c r="AS298" s="1"/>
    </row>
    <row r="299" spans="1:45">
      <c r="A299" s="114" t="s">
        <v>512</v>
      </c>
      <c r="B299" s="115" t="s">
        <v>348</v>
      </c>
      <c r="C299" s="173"/>
      <c r="D299" s="173" t="s">
        <v>70</v>
      </c>
      <c r="E299" s="185" t="s">
        <v>70</v>
      </c>
      <c r="F299" s="185">
        <v>0</v>
      </c>
      <c r="G299" s="185" t="s">
        <v>70</v>
      </c>
      <c r="H299" s="185">
        <v>0</v>
      </c>
      <c r="I299" s="185" t="s">
        <v>70</v>
      </c>
      <c r="J299" s="185">
        <v>0</v>
      </c>
      <c r="K299" s="185">
        <f t="shared" si="25"/>
        <v>0</v>
      </c>
      <c r="L299" s="19"/>
      <c r="M299" s="117" t="e">
        <f>Komponento_parinkimas</f>
        <v>#N/A</v>
      </c>
      <c r="N299" s="117" t="e">
        <f>Komponento_parinkimas</f>
        <v>#N/A</v>
      </c>
      <c r="O299" s="117" t="e">
        <f>Komponento_parinkimas</f>
        <v>#N/A</v>
      </c>
      <c r="P299" s="117" t="e">
        <f>Komponento_parinkimas</f>
        <v>#N/A</v>
      </c>
      <c r="Q299" s="117" t="e">
        <f>Komponento_parinkimas</f>
        <v>#N/A</v>
      </c>
      <c r="R299" s="117" t="e">
        <f>Komponento_parinkimas</f>
        <v>#N/A</v>
      </c>
      <c r="S299" s="117" t="e">
        <f>Komponento_parinkimas</f>
        <v>#N/A</v>
      </c>
      <c r="T299" s="117" t="e">
        <f>Komponento_parinkimas</f>
        <v>#N/A</v>
      </c>
      <c r="U299" s="117" t="e">
        <f>Komponento_parinkimas</f>
        <v>#N/A</v>
      </c>
      <c r="V299" s="117" t="e">
        <f>Komponento_parinkimas</f>
        <v>#N/A</v>
      </c>
      <c r="W299" s="117" t="e">
        <f>Komponento_parinkimas</f>
        <v>#N/A</v>
      </c>
      <c r="X299" s="117" t="e">
        <f>Komponento_parinkimas</f>
        <v>#N/A</v>
      </c>
      <c r="Y299" s="117" t="e">
        <f>Komponento_parinkimas</f>
        <v>#N/A</v>
      </c>
      <c r="Z299" s="117" t="e">
        <f>Komponento_parinkimas</f>
        <v>#N/A</v>
      </c>
      <c r="AA299" s="117" t="e">
        <f>Komponento_parinkimas</f>
        <v>#N/A</v>
      </c>
      <c r="AB299" s="117" t="e">
        <f>Komponento_parinkimas</f>
        <v>#N/A</v>
      </c>
      <c r="AC299" s="117" t="e">
        <f>Komponento_parinkimas</f>
        <v>#N/A</v>
      </c>
      <c r="AD299" s="117" t="e">
        <f>Komponento_parinkimas</f>
        <v>#N/A</v>
      </c>
      <c r="AE299" s="117" t="e">
        <f>Komponento_parinkimas</f>
        <v>#N/A</v>
      </c>
      <c r="AF299" s="117" t="e">
        <f>Komponento_parinkimas</f>
        <v>#N/A</v>
      </c>
      <c r="AG299" s="117" t="e">
        <f>Komponento_parinkimas</f>
        <v>#N/A</v>
      </c>
      <c r="AH299" s="117" t="e">
        <f>Komponento_parinkimas</f>
        <v>#N/A</v>
      </c>
      <c r="AI299" s="117" t="e">
        <f>Komponento_parinkimas</f>
        <v>#N/A</v>
      </c>
      <c r="AJ299" s="117" t="e">
        <f>Komponento_parinkimas</f>
        <v>#N/A</v>
      </c>
      <c r="AK299" s="117" t="e">
        <f>Komponento_parinkimas</f>
        <v>#N/A</v>
      </c>
      <c r="AL299" s="117" t="e">
        <f>Komponento_parinkimas</f>
        <v>#N/A</v>
      </c>
      <c r="AM299" s="117" t="e">
        <f>Komponento_parinkimas</f>
        <v>#N/A</v>
      </c>
      <c r="AN299" s="117" t="e">
        <f>Komponento_parinkimas</f>
        <v>#N/A</v>
      </c>
      <c r="AO299" s="117" t="e">
        <f>Komponento_parinkimas</f>
        <v>#N/A</v>
      </c>
      <c r="AP299" s="117" t="e">
        <f>Komponento_parinkimas</f>
        <v>#N/A</v>
      </c>
      <c r="AQ299" s="117" t="e">
        <f>Komponento_parinkimas</f>
        <v>#N/A</v>
      </c>
      <c r="AR299" s="1"/>
      <c r="AS299" s="1"/>
    </row>
    <row r="300" spans="1:45">
      <c r="A300" s="114" t="s">
        <v>512</v>
      </c>
      <c r="B300" s="115" t="s">
        <v>349</v>
      </c>
      <c r="C300" s="173"/>
      <c r="D300" s="173" t="s">
        <v>70</v>
      </c>
      <c r="E300" s="185" t="s">
        <v>70</v>
      </c>
      <c r="F300" s="185">
        <v>0</v>
      </c>
      <c r="G300" s="185" t="s">
        <v>70</v>
      </c>
      <c r="H300" s="185">
        <v>0</v>
      </c>
      <c r="I300" s="185" t="s">
        <v>70</v>
      </c>
      <c r="J300" s="185">
        <v>0</v>
      </c>
      <c r="K300" s="185">
        <f t="shared" si="25"/>
        <v>0</v>
      </c>
      <c r="L300" s="19"/>
      <c r="M300" s="117" t="e">
        <f>Komponento_parinkimas</f>
        <v>#N/A</v>
      </c>
      <c r="N300" s="117" t="e">
        <f>Komponento_parinkimas</f>
        <v>#N/A</v>
      </c>
      <c r="O300" s="117" t="e">
        <f>Komponento_parinkimas</f>
        <v>#N/A</v>
      </c>
      <c r="P300" s="117" t="e">
        <f>Komponento_parinkimas</f>
        <v>#N/A</v>
      </c>
      <c r="Q300" s="117" t="e">
        <f>Komponento_parinkimas</f>
        <v>#N/A</v>
      </c>
      <c r="R300" s="117" t="e">
        <f>Komponento_parinkimas</f>
        <v>#N/A</v>
      </c>
      <c r="S300" s="117" t="e">
        <f>Komponento_parinkimas</f>
        <v>#N/A</v>
      </c>
      <c r="T300" s="117" t="e">
        <f>Komponento_parinkimas</f>
        <v>#N/A</v>
      </c>
      <c r="U300" s="117" t="e">
        <f>Komponento_parinkimas</f>
        <v>#N/A</v>
      </c>
      <c r="V300" s="117" t="e">
        <f>Komponento_parinkimas</f>
        <v>#N/A</v>
      </c>
      <c r="W300" s="117" t="e">
        <f>Komponento_parinkimas</f>
        <v>#N/A</v>
      </c>
      <c r="X300" s="117" t="e">
        <f>Komponento_parinkimas</f>
        <v>#N/A</v>
      </c>
      <c r="Y300" s="117" t="e">
        <f>Komponento_parinkimas</f>
        <v>#N/A</v>
      </c>
      <c r="Z300" s="117" t="e">
        <f>Komponento_parinkimas</f>
        <v>#N/A</v>
      </c>
      <c r="AA300" s="117" t="e">
        <f>Komponento_parinkimas</f>
        <v>#N/A</v>
      </c>
      <c r="AB300" s="117" t="e">
        <f>Komponento_parinkimas</f>
        <v>#N/A</v>
      </c>
      <c r="AC300" s="117" t="e">
        <f>Komponento_parinkimas</f>
        <v>#N/A</v>
      </c>
      <c r="AD300" s="117" t="e">
        <f>Komponento_parinkimas</f>
        <v>#N/A</v>
      </c>
      <c r="AE300" s="117" t="e">
        <f>Komponento_parinkimas</f>
        <v>#N/A</v>
      </c>
      <c r="AF300" s="117" t="e">
        <f>Komponento_parinkimas</f>
        <v>#N/A</v>
      </c>
      <c r="AG300" s="117" t="e">
        <f>Komponento_parinkimas</f>
        <v>#N/A</v>
      </c>
      <c r="AH300" s="117" t="e">
        <f>Komponento_parinkimas</f>
        <v>#N/A</v>
      </c>
      <c r="AI300" s="117" t="e">
        <f>Komponento_parinkimas</f>
        <v>#N/A</v>
      </c>
      <c r="AJ300" s="117" t="e">
        <f>Komponento_parinkimas</f>
        <v>#N/A</v>
      </c>
      <c r="AK300" s="117" t="e">
        <f>Komponento_parinkimas</f>
        <v>#N/A</v>
      </c>
      <c r="AL300" s="117" t="e">
        <f>Komponento_parinkimas</f>
        <v>#N/A</v>
      </c>
      <c r="AM300" s="117" t="e">
        <f>Komponento_parinkimas</f>
        <v>#N/A</v>
      </c>
      <c r="AN300" s="117" t="e">
        <f>Komponento_parinkimas</f>
        <v>#N/A</v>
      </c>
      <c r="AO300" s="117" t="e">
        <f>Komponento_parinkimas</f>
        <v>#N/A</v>
      </c>
      <c r="AP300" s="117" t="e">
        <f>Komponento_parinkimas</f>
        <v>#N/A</v>
      </c>
      <c r="AQ300" s="117" t="e">
        <f>Komponento_parinkimas</f>
        <v>#N/A</v>
      </c>
      <c r="AR300" s="1"/>
      <c r="AS300" s="1"/>
    </row>
    <row r="301" spans="1:45">
      <c r="A301" s="114" t="s">
        <v>512</v>
      </c>
      <c r="B301" s="115" t="s">
        <v>350</v>
      </c>
      <c r="C301" s="173"/>
      <c r="D301" s="173" t="s">
        <v>70</v>
      </c>
      <c r="E301" s="185" t="s">
        <v>70</v>
      </c>
      <c r="F301" s="185">
        <v>0</v>
      </c>
      <c r="G301" s="185" t="s">
        <v>70</v>
      </c>
      <c r="H301" s="185">
        <v>0</v>
      </c>
      <c r="I301" s="185" t="s">
        <v>70</v>
      </c>
      <c r="J301" s="185">
        <v>0</v>
      </c>
      <c r="K301" s="185">
        <f t="shared" si="25"/>
        <v>0</v>
      </c>
      <c r="L301" s="19"/>
      <c r="M301" s="117" t="e">
        <f>Komponento_parinkimas</f>
        <v>#N/A</v>
      </c>
      <c r="N301" s="117" t="e">
        <f>Komponento_parinkimas</f>
        <v>#N/A</v>
      </c>
      <c r="O301" s="117" t="e">
        <f>Komponento_parinkimas</f>
        <v>#N/A</v>
      </c>
      <c r="P301" s="117" t="e">
        <f>Komponento_parinkimas</f>
        <v>#N/A</v>
      </c>
      <c r="Q301" s="117" t="e">
        <f>Komponento_parinkimas</f>
        <v>#N/A</v>
      </c>
      <c r="R301" s="117" t="e">
        <f>Komponento_parinkimas</f>
        <v>#N/A</v>
      </c>
      <c r="S301" s="117" t="e">
        <f>Komponento_parinkimas</f>
        <v>#N/A</v>
      </c>
      <c r="T301" s="117" t="e">
        <f>Komponento_parinkimas</f>
        <v>#N/A</v>
      </c>
      <c r="U301" s="117" t="e">
        <f>Komponento_parinkimas</f>
        <v>#N/A</v>
      </c>
      <c r="V301" s="117" t="e">
        <f>Komponento_parinkimas</f>
        <v>#N/A</v>
      </c>
      <c r="W301" s="117" t="e">
        <f>Komponento_parinkimas</f>
        <v>#N/A</v>
      </c>
      <c r="X301" s="117" t="e">
        <f>Komponento_parinkimas</f>
        <v>#N/A</v>
      </c>
      <c r="Y301" s="117" t="e">
        <f>Komponento_parinkimas</f>
        <v>#N/A</v>
      </c>
      <c r="Z301" s="117" t="e">
        <f>Komponento_parinkimas</f>
        <v>#N/A</v>
      </c>
      <c r="AA301" s="117" t="e">
        <f>Komponento_parinkimas</f>
        <v>#N/A</v>
      </c>
      <c r="AB301" s="117" t="e">
        <f>Komponento_parinkimas</f>
        <v>#N/A</v>
      </c>
      <c r="AC301" s="117" t="e">
        <f>Komponento_parinkimas</f>
        <v>#N/A</v>
      </c>
      <c r="AD301" s="117" t="e">
        <f>Komponento_parinkimas</f>
        <v>#N/A</v>
      </c>
      <c r="AE301" s="117" t="e">
        <f>Komponento_parinkimas</f>
        <v>#N/A</v>
      </c>
      <c r="AF301" s="117" t="e">
        <f>Komponento_parinkimas</f>
        <v>#N/A</v>
      </c>
      <c r="AG301" s="117" t="e">
        <f>Komponento_parinkimas</f>
        <v>#N/A</v>
      </c>
      <c r="AH301" s="117" t="e">
        <f>Komponento_parinkimas</f>
        <v>#N/A</v>
      </c>
      <c r="AI301" s="117" t="e">
        <f>Komponento_parinkimas</f>
        <v>#N/A</v>
      </c>
      <c r="AJ301" s="117" t="e">
        <f>Komponento_parinkimas</f>
        <v>#N/A</v>
      </c>
      <c r="AK301" s="117" t="e">
        <f>Komponento_parinkimas</f>
        <v>#N/A</v>
      </c>
      <c r="AL301" s="117" t="e">
        <f>Komponento_parinkimas</f>
        <v>#N/A</v>
      </c>
      <c r="AM301" s="117" t="e">
        <f>Komponento_parinkimas</f>
        <v>#N/A</v>
      </c>
      <c r="AN301" s="117" t="e">
        <f>Komponento_parinkimas</f>
        <v>#N/A</v>
      </c>
      <c r="AO301" s="117" t="e">
        <f>Komponento_parinkimas</f>
        <v>#N/A</v>
      </c>
      <c r="AP301" s="117" t="e">
        <f>Komponento_parinkimas</f>
        <v>#N/A</v>
      </c>
      <c r="AQ301" s="117" t="e">
        <f>Komponento_parinkimas</f>
        <v>#N/A</v>
      </c>
      <c r="AR301" s="1"/>
      <c r="AS301" s="1"/>
    </row>
    <row r="302" spans="1:45">
      <c r="A302" s="114" t="s">
        <v>512</v>
      </c>
      <c r="B302" s="120" t="s">
        <v>53</v>
      </c>
      <c r="C302" s="121"/>
      <c r="D302" s="121"/>
      <c r="E302" s="197"/>
      <c r="F302" s="197"/>
      <c r="G302" s="197"/>
      <c r="H302" s="197"/>
      <c r="I302" s="197"/>
      <c r="J302" s="197"/>
      <c r="K302" s="195"/>
      <c r="L302" s="119"/>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
      <c r="AS302" s="1"/>
    </row>
    <row r="303" spans="1:45">
      <c r="A303" s="114" t="s">
        <v>512</v>
      </c>
      <c r="B303" s="115" t="s">
        <v>351</v>
      </c>
      <c r="C303" s="173"/>
      <c r="D303" s="173" t="s">
        <v>70</v>
      </c>
      <c r="E303" s="185" t="s">
        <v>70</v>
      </c>
      <c r="F303" s="185">
        <v>0</v>
      </c>
      <c r="G303" s="185" t="s">
        <v>70</v>
      </c>
      <c r="H303" s="185">
        <v>0</v>
      </c>
      <c r="I303" s="185" t="s">
        <v>70</v>
      </c>
      <c r="J303" s="185">
        <v>0</v>
      </c>
      <c r="K303" s="185">
        <f>PRODUCT(IF(E303&lt;&gt;"'-",F303,1),IF(G303&lt;&gt;"-",H303,1),IF(I303&lt;&gt;"-",J303,1))</f>
        <v>0</v>
      </c>
      <c r="L303" s="19"/>
      <c r="M303" s="117" t="e">
        <f>Komponento_parinkimas</f>
        <v>#N/A</v>
      </c>
      <c r="N303" s="117" t="e">
        <f>Komponento_parinkimas</f>
        <v>#N/A</v>
      </c>
      <c r="O303" s="117" t="e">
        <f>Komponento_parinkimas</f>
        <v>#N/A</v>
      </c>
      <c r="P303" s="117" t="e">
        <f>Komponento_parinkimas</f>
        <v>#N/A</v>
      </c>
      <c r="Q303" s="117" t="e">
        <f>Komponento_parinkimas</f>
        <v>#N/A</v>
      </c>
      <c r="R303" s="117" t="e">
        <f>Komponento_parinkimas</f>
        <v>#N/A</v>
      </c>
      <c r="S303" s="117" t="e">
        <f>Komponento_parinkimas</f>
        <v>#N/A</v>
      </c>
      <c r="T303" s="117" t="e">
        <f>Komponento_parinkimas</f>
        <v>#N/A</v>
      </c>
      <c r="U303" s="117" t="e">
        <f>Komponento_parinkimas</f>
        <v>#N/A</v>
      </c>
      <c r="V303" s="117" t="e">
        <f>Komponento_parinkimas</f>
        <v>#N/A</v>
      </c>
      <c r="W303" s="117" t="e">
        <f>Komponento_parinkimas</f>
        <v>#N/A</v>
      </c>
      <c r="X303" s="117" t="e">
        <f>Komponento_parinkimas</f>
        <v>#N/A</v>
      </c>
      <c r="Y303" s="117" t="e">
        <f>Komponento_parinkimas</f>
        <v>#N/A</v>
      </c>
      <c r="Z303" s="117" t="e">
        <f>Komponento_parinkimas</f>
        <v>#N/A</v>
      </c>
      <c r="AA303" s="117" t="e">
        <f>Komponento_parinkimas</f>
        <v>#N/A</v>
      </c>
      <c r="AB303" s="117" t="e">
        <f>Komponento_parinkimas</f>
        <v>#N/A</v>
      </c>
      <c r="AC303" s="117" t="e">
        <f>Komponento_parinkimas</f>
        <v>#N/A</v>
      </c>
      <c r="AD303" s="117" t="e">
        <f>Komponento_parinkimas</f>
        <v>#N/A</v>
      </c>
      <c r="AE303" s="117" t="e">
        <f>Komponento_parinkimas</f>
        <v>#N/A</v>
      </c>
      <c r="AF303" s="117" t="e">
        <f>Komponento_parinkimas</f>
        <v>#N/A</v>
      </c>
      <c r="AG303" s="117" t="e">
        <f>Komponento_parinkimas</f>
        <v>#N/A</v>
      </c>
      <c r="AH303" s="117" t="e">
        <f>Komponento_parinkimas</f>
        <v>#N/A</v>
      </c>
      <c r="AI303" s="117" t="e">
        <f>Komponento_parinkimas</f>
        <v>#N/A</v>
      </c>
      <c r="AJ303" s="117" t="e">
        <f>Komponento_parinkimas</f>
        <v>#N/A</v>
      </c>
      <c r="AK303" s="117" t="e">
        <f>Komponento_parinkimas</f>
        <v>#N/A</v>
      </c>
      <c r="AL303" s="117" t="e">
        <f>Komponento_parinkimas</f>
        <v>#N/A</v>
      </c>
      <c r="AM303" s="117" t="e">
        <f>Komponento_parinkimas</f>
        <v>#N/A</v>
      </c>
      <c r="AN303" s="117" t="e">
        <f>Komponento_parinkimas</f>
        <v>#N/A</v>
      </c>
      <c r="AO303" s="117" t="e">
        <f>Komponento_parinkimas</f>
        <v>#N/A</v>
      </c>
      <c r="AP303" s="117" t="e">
        <f>Komponento_parinkimas</f>
        <v>#N/A</v>
      </c>
      <c r="AQ303" s="117" t="e">
        <f>Komponento_parinkimas</f>
        <v>#N/A</v>
      </c>
      <c r="AR303" s="1"/>
      <c r="AS303" s="1"/>
    </row>
    <row r="304" spans="1:45">
      <c r="A304" s="114" t="s">
        <v>512</v>
      </c>
      <c r="B304" s="115" t="s">
        <v>352</v>
      </c>
      <c r="C304" s="173"/>
      <c r="D304" s="173" t="s">
        <v>70</v>
      </c>
      <c r="E304" s="185" t="s">
        <v>70</v>
      </c>
      <c r="F304" s="185">
        <v>0</v>
      </c>
      <c r="G304" s="185" t="s">
        <v>70</v>
      </c>
      <c r="H304" s="185">
        <v>0</v>
      </c>
      <c r="I304" s="185" t="s">
        <v>70</v>
      </c>
      <c r="J304" s="185">
        <v>0</v>
      </c>
      <c r="K304" s="185">
        <f>PRODUCT(IF(E304&lt;&gt;"'-",F304,1),IF(G304&lt;&gt;"-",H304,1),IF(I304&lt;&gt;"-",J304,1))</f>
        <v>0</v>
      </c>
      <c r="L304" s="19"/>
      <c r="M304" s="117" t="e">
        <f>Komponento_parinkimas</f>
        <v>#N/A</v>
      </c>
      <c r="N304" s="117" t="e">
        <f>Komponento_parinkimas</f>
        <v>#N/A</v>
      </c>
      <c r="O304" s="117" t="e">
        <f>Komponento_parinkimas</f>
        <v>#N/A</v>
      </c>
      <c r="P304" s="117" t="e">
        <f>Komponento_parinkimas</f>
        <v>#N/A</v>
      </c>
      <c r="Q304" s="117" t="e">
        <f>Komponento_parinkimas</f>
        <v>#N/A</v>
      </c>
      <c r="R304" s="117" t="e">
        <f>Komponento_parinkimas</f>
        <v>#N/A</v>
      </c>
      <c r="S304" s="117" t="e">
        <f>Komponento_parinkimas</f>
        <v>#N/A</v>
      </c>
      <c r="T304" s="117" t="e">
        <f>Komponento_parinkimas</f>
        <v>#N/A</v>
      </c>
      <c r="U304" s="117" t="e">
        <f>Komponento_parinkimas</f>
        <v>#N/A</v>
      </c>
      <c r="V304" s="117" t="e">
        <f>Komponento_parinkimas</f>
        <v>#N/A</v>
      </c>
      <c r="W304" s="117" t="e">
        <f>Komponento_parinkimas</f>
        <v>#N/A</v>
      </c>
      <c r="X304" s="117" t="e">
        <f>Komponento_parinkimas</f>
        <v>#N/A</v>
      </c>
      <c r="Y304" s="117" t="e">
        <f>Komponento_parinkimas</f>
        <v>#N/A</v>
      </c>
      <c r="Z304" s="117" t="e">
        <f>Komponento_parinkimas</f>
        <v>#N/A</v>
      </c>
      <c r="AA304" s="117" t="e">
        <f>Komponento_parinkimas</f>
        <v>#N/A</v>
      </c>
      <c r="AB304" s="117" t="e">
        <f>Komponento_parinkimas</f>
        <v>#N/A</v>
      </c>
      <c r="AC304" s="117" t="e">
        <f>Komponento_parinkimas</f>
        <v>#N/A</v>
      </c>
      <c r="AD304" s="117" t="e">
        <f>Komponento_parinkimas</f>
        <v>#N/A</v>
      </c>
      <c r="AE304" s="117" t="e">
        <f>Komponento_parinkimas</f>
        <v>#N/A</v>
      </c>
      <c r="AF304" s="117" t="e">
        <f>Komponento_parinkimas</f>
        <v>#N/A</v>
      </c>
      <c r="AG304" s="117" t="e">
        <f>Komponento_parinkimas</f>
        <v>#N/A</v>
      </c>
      <c r="AH304" s="117" t="e">
        <f>Komponento_parinkimas</f>
        <v>#N/A</v>
      </c>
      <c r="AI304" s="117" t="e">
        <f>Komponento_parinkimas</f>
        <v>#N/A</v>
      </c>
      <c r="AJ304" s="117" t="e">
        <f>Komponento_parinkimas</f>
        <v>#N/A</v>
      </c>
      <c r="AK304" s="117" t="e">
        <f>Komponento_parinkimas</f>
        <v>#N/A</v>
      </c>
      <c r="AL304" s="117" t="e">
        <f>Komponento_parinkimas</f>
        <v>#N/A</v>
      </c>
      <c r="AM304" s="117" t="e">
        <f>Komponento_parinkimas</f>
        <v>#N/A</v>
      </c>
      <c r="AN304" s="117" t="e">
        <f>Komponento_parinkimas</f>
        <v>#N/A</v>
      </c>
      <c r="AO304" s="117" t="e">
        <f>Komponento_parinkimas</f>
        <v>#N/A</v>
      </c>
      <c r="AP304" s="117" t="e">
        <f>Komponento_parinkimas</f>
        <v>#N/A</v>
      </c>
      <c r="AQ304" s="117" t="e">
        <f>Komponento_parinkimas</f>
        <v>#N/A</v>
      </c>
      <c r="AR304" s="1"/>
      <c r="AS304" s="1"/>
    </row>
    <row r="305" spans="1:45">
      <c r="A305" s="114" t="s">
        <v>512</v>
      </c>
      <c r="B305" s="115" t="s">
        <v>353</v>
      </c>
      <c r="C305" s="173"/>
      <c r="D305" s="173" t="s">
        <v>70</v>
      </c>
      <c r="E305" s="185" t="s">
        <v>70</v>
      </c>
      <c r="F305" s="185">
        <v>0</v>
      </c>
      <c r="G305" s="185" t="s">
        <v>70</v>
      </c>
      <c r="H305" s="185">
        <v>0</v>
      </c>
      <c r="I305" s="185" t="s">
        <v>70</v>
      </c>
      <c r="J305" s="185">
        <v>0</v>
      </c>
      <c r="K305" s="185">
        <f>PRODUCT(IF(E305&lt;&gt;"'-",F305,1),IF(G305&lt;&gt;"-",H305,1),IF(I305&lt;&gt;"-",J305,1))</f>
        <v>0</v>
      </c>
      <c r="L305" s="19"/>
      <c r="M305" s="117" t="e">
        <f>Komponento_parinkimas</f>
        <v>#N/A</v>
      </c>
      <c r="N305" s="117" t="e">
        <f>Komponento_parinkimas</f>
        <v>#N/A</v>
      </c>
      <c r="O305" s="117" t="e">
        <f>Komponento_parinkimas</f>
        <v>#N/A</v>
      </c>
      <c r="P305" s="117" t="e">
        <f>Komponento_parinkimas</f>
        <v>#N/A</v>
      </c>
      <c r="Q305" s="117" t="e">
        <f>Komponento_parinkimas</f>
        <v>#N/A</v>
      </c>
      <c r="R305" s="117" t="e">
        <f>Komponento_parinkimas</f>
        <v>#N/A</v>
      </c>
      <c r="S305" s="117" t="e">
        <f>Komponento_parinkimas</f>
        <v>#N/A</v>
      </c>
      <c r="T305" s="117" t="e">
        <f>Komponento_parinkimas</f>
        <v>#N/A</v>
      </c>
      <c r="U305" s="117" t="e">
        <f>Komponento_parinkimas</f>
        <v>#N/A</v>
      </c>
      <c r="V305" s="117" t="e">
        <f>Komponento_parinkimas</f>
        <v>#N/A</v>
      </c>
      <c r="W305" s="117" t="e">
        <f>Komponento_parinkimas</f>
        <v>#N/A</v>
      </c>
      <c r="X305" s="117" t="e">
        <f>Komponento_parinkimas</f>
        <v>#N/A</v>
      </c>
      <c r="Y305" s="117" t="e">
        <f>Komponento_parinkimas</f>
        <v>#N/A</v>
      </c>
      <c r="Z305" s="117" t="e">
        <f>Komponento_parinkimas</f>
        <v>#N/A</v>
      </c>
      <c r="AA305" s="117" t="e">
        <f>Komponento_parinkimas</f>
        <v>#N/A</v>
      </c>
      <c r="AB305" s="117" t="e">
        <f>Komponento_parinkimas</f>
        <v>#N/A</v>
      </c>
      <c r="AC305" s="117" t="e">
        <f>Komponento_parinkimas</f>
        <v>#N/A</v>
      </c>
      <c r="AD305" s="117" t="e">
        <f>Komponento_parinkimas</f>
        <v>#N/A</v>
      </c>
      <c r="AE305" s="117" t="e">
        <f>Komponento_parinkimas</f>
        <v>#N/A</v>
      </c>
      <c r="AF305" s="117" t="e">
        <f>Komponento_parinkimas</f>
        <v>#N/A</v>
      </c>
      <c r="AG305" s="117" t="e">
        <f>Komponento_parinkimas</f>
        <v>#N/A</v>
      </c>
      <c r="AH305" s="117" t="e">
        <f>Komponento_parinkimas</f>
        <v>#N/A</v>
      </c>
      <c r="AI305" s="117" t="e">
        <f>Komponento_parinkimas</f>
        <v>#N/A</v>
      </c>
      <c r="AJ305" s="117" t="e">
        <f>Komponento_parinkimas</f>
        <v>#N/A</v>
      </c>
      <c r="AK305" s="117" t="e">
        <f>Komponento_parinkimas</f>
        <v>#N/A</v>
      </c>
      <c r="AL305" s="117" t="e">
        <f>Komponento_parinkimas</f>
        <v>#N/A</v>
      </c>
      <c r="AM305" s="117" t="e">
        <f>Komponento_parinkimas</f>
        <v>#N/A</v>
      </c>
      <c r="AN305" s="117" t="e">
        <f>Komponento_parinkimas</f>
        <v>#N/A</v>
      </c>
      <c r="AO305" s="117" t="e">
        <f>Komponento_parinkimas</f>
        <v>#N/A</v>
      </c>
      <c r="AP305" s="117" t="e">
        <f>Komponento_parinkimas</f>
        <v>#N/A</v>
      </c>
      <c r="AQ305" s="117" t="e">
        <f>Komponento_parinkimas</f>
        <v>#N/A</v>
      </c>
      <c r="AR305" s="1"/>
      <c r="AS305" s="1"/>
    </row>
    <row r="306" spans="1:45">
      <c r="A306" s="114" t="s">
        <v>513</v>
      </c>
      <c r="B306" s="120" t="s">
        <v>50</v>
      </c>
      <c r="C306" s="121"/>
      <c r="D306" s="121"/>
      <c r="E306" s="197"/>
      <c r="F306" s="197"/>
      <c r="G306" s="197"/>
      <c r="H306" s="197"/>
      <c r="I306" s="197"/>
      <c r="J306" s="197"/>
      <c r="K306" s="195"/>
      <c r="L306" s="119"/>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
      <c r="AS306" s="1"/>
    </row>
    <row r="307" spans="1:45">
      <c r="A307" s="114" t="s">
        <v>513</v>
      </c>
      <c r="B307" s="115" t="s">
        <v>51</v>
      </c>
      <c r="C307" s="173"/>
      <c r="D307" s="173" t="s">
        <v>70</v>
      </c>
      <c r="E307" s="185" t="s">
        <v>70</v>
      </c>
      <c r="F307" s="185">
        <v>0</v>
      </c>
      <c r="G307" s="185" t="s">
        <v>70</v>
      </c>
      <c r="H307" s="185">
        <v>0</v>
      </c>
      <c r="I307" s="185" t="s">
        <v>70</v>
      </c>
      <c r="J307" s="185">
        <v>0</v>
      </c>
      <c r="K307" s="185">
        <f t="shared" ref="K307:K313" si="26">PRODUCT(IF(E307&lt;&gt;"'-",F307,1),IF(G307&lt;&gt;"-",H307,1),IF(I307&lt;&gt;"-",J307,1))</f>
        <v>0</v>
      </c>
      <c r="L307" s="19"/>
      <c r="M307" s="117" t="e">
        <f>Komponento_parinkimas</f>
        <v>#N/A</v>
      </c>
      <c r="N307" s="117" t="e">
        <f>Komponento_parinkimas</f>
        <v>#N/A</v>
      </c>
      <c r="O307" s="117" t="e">
        <f>Komponento_parinkimas</f>
        <v>#N/A</v>
      </c>
      <c r="P307" s="117" t="e">
        <f>Komponento_parinkimas</f>
        <v>#N/A</v>
      </c>
      <c r="Q307" s="117" t="e">
        <f>Komponento_parinkimas</f>
        <v>#N/A</v>
      </c>
      <c r="R307" s="117" t="e">
        <f>Komponento_parinkimas</f>
        <v>#N/A</v>
      </c>
      <c r="S307" s="117" t="e">
        <f>Komponento_parinkimas</f>
        <v>#N/A</v>
      </c>
      <c r="T307" s="117" t="e">
        <f>Komponento_parinkimas</f>
        <v>#N/A</v>
      </c>
      <c r="U307" s="117" t="e">
        <f>Komponento_parinkimas</f>
        <v>#N/A</v>
      </c>
      <c r="V307" s="117" t="e">
        <f>Komponento_parinkimas</f>
        <v>#N/A</v>
      </c>
      <c r="W307" s="117" t="e">
        <f>Komponento_parinkimas</f>
        <v>#N/A</v>
      </c>
      <c r="X307" s="117" t="e">
        <f>Komponento_parinkimas</f>
        <v>#N/A</v>
      </c>
      <c r="Y307" s="117" t="e">
        <f>Komponento_parinkimas</f>
        <v>#N/A</v>
      </c>
      <c r="Z307" s="117" t="e">
        <f>Komponento_parinkimas</f>
        <v>#N/A</v>
      </c>
      <c r="AA307" s="117" t="e">
        <f>Komponento_parinkimas</f>
        <v>#N/A</v>
      </c>
      <c r="AB307" s="117" t="e">
        <f>Komponento_parinkimas</f>
        <v>#N/A</v>
      </c>
      <c r="AC307" s="117" t="e">
        <f>Komponento_parinkimas</f>
        <v>#N/A</v>
      </c>
      <c r="AD307" s="117" t="e">
        <f>Komponento_parinkimas</f>
        <v>#N/A</v>
      </c>
      <c r="AE307" s="117" t="e">
        <f>Komponento_parinkimas</f>
        <v>#N/A</v>
      </c>
      <c r="AF307" s="117" t="e">
        <f>Komponento_parinkimas</f>
        <v>#N/A</v>
      </c>
      <c r="AG307" s="117" t="e">
        <f>Komponento_parinkimas</f>
        <v>#N/A</v>
      </c>
      <c r="AH307" s="117" t="e">
        <f>Komponento_parinkimas</f>
        <v>#N/A</v>
      </c>
      <c r="AI307" s="117" t="e">
        <f>Komponento_parinkimas</f>
        <v>#N/A</v>
      </c>
      <c r="AJ307" s="117" t="e">
        <f>Komponento_parinkimas</f>
        <v>#N/A</v>
      </c>
      <c r="AK307" s="117" t="e">
        <f>Komponento_parinkimas</f>
        <v>#N/A</v>
      </c>
      <c r="AL307" s="117" t="e">
        <f>Komponento_parinkimas</f>
        <v>#N/A</v>
      </c>
      <c r="AM307" s="117" t="e">
        <f>Komponento_parinkimas</f>
        <v>#N/A</v>
      </c>
      <c r="AN307" s="117" t="e">
        <f>Komponento_parinkimas</f>
        <v>#N/A</v>
      </c>
      <c r="AO307" s="117" t="e">
        <f>Komponento_parinkimas</f>
        <v>#N/A</v>
      </c>
      <c r="AP307" s="117" t="e">
        <f>Komponento_parinkimas</f>
        <v>#N/A</v>
      </c>
      <c r="AQ307" s="117" t="e">
        <f>Komponento_parinkimas</f>
        <v>#N/A</v>
      </c>
      <c r="AR307" s="1"/>
      <c r="AS307" s="1"/>
    </row>
    <row r="308" spans="1:45">
      <c r="A308" s="114" t="s">
        <v>513</v>
      </c>
      <c r="B308" s="115" t="s">
        <v>52</v>
      </c>
      <c r="C308" s="173"/>
      <c r="D308" s="173" t="s">
        <v>70</v>
      </c>
      <c r="E308" s="185" t="s">
        <v>70</v>
      </c>
      <c r="F308" s="185">
        <v>0</v>
      </c>
      <c r="G308" s="185" t="s">
        <v>70</v>
      </c>
      <c r="H308" s="185">
        <v>0</v>
      </c>
      <c r="I308" s="185" t="s">
        <v>70</v>
      </c>
      <c r="J308" s="185">
        <v>0</v>
      </c>
      <c r="K308" s="185">
        <f t="shared" si="26"/>
        <v>0</v>
      </c>
      <c r="L308" s="19"/>
      <c r="M308" s="117" t="e">
        <f>Komponento_parinkimas</f>
        <v>#N/A</v>
      </c>
      <c r="N308" s="117" t="e">
        <f>Komponento_parinkimas</f>
        <v>#N/A</v>
      </c>
      <c r="O308" s="117" t="e">
        <f>Komponento_parinkimas</f>
        <v>#N/A</v>
      </c>
      <c r="P308" s="117" t="e">
        <f>Komponento_parinkimas</f>
        <v>#N/A</v>
      </c>
      <c r="Q308" s="117" t="e">
        <f>Komponento_parinkimas</f>
        <v>#N/A</v>
      </c>
      <c r="R308" s="117" t="e">
        <f>Komponento_parinkimas</f>
        <v>#N/A</v>
      </c>
      <c r="S308" s="117" t="e">
        <f>Komponento_parinkimas</f>
        <v>#N/A</v>
      </c>
      <c r="T308" s="117" t="e">
        <f>Komponento_parinkimas</f>
        <v>#N/A</v>
      </c>
      <c r="U308" s="117" t="e">
        <f>Komponento_parinkimas</f>
        <v>#N/A</v>
      </c>
      <c r="V308" s="117" t="e">
        <f>Komponento_parinkimas</f>
        <v>#N/A</v>
      </c>
      <c r="W308" s="117" t="e">
        <f>Komponento_parinkimas</f>
        <v>#N/A</v>
      </c>
      <c r="X308" s="117" t="e">
        <f>Komponento_parinkimas</f>
        <v>#N/A</v>
      </c>
      <c r="Y308" s="117" t="e">
        <f>Komponento_parinkimas</f>
        <v>#N/A</v>
      </c>
      <c r="Z308" s="117" t="e">
        <f>Komponento_parinkimas</f>
        <v>#N/A</v>
      </c>
      <c r="AA308" s="117" t="e">
        <f>Komponento_parinkimas</f>
        <v>#N/A</v>
      </c>
      <c r="AB308" s="117" t="e">
        <f>Komponento_parinkimas</f>
        <v>#N/A</v>
      </c>
      <c r="AC308" s="117" t="e">
        <f>Komponento_parinkimas</f>
        <v>#N/A</v>
      </c>
      <c r="AD308" s="117" t="e">
        <f>Komponento_parinkimas</f>
        <v>#N/A</v>
      </c>
      <c r="AE308" s="117" t="e">
        <f>Komponento_parinkimas</f>
        <v>#N/A</v>
      </c>
      <c r="AF308" s="117" t="e">
        <f>Komponento_parinkimas</f>
        <v>#N/A</v>
      </c>
      <c r="AG308" s="117" t="e">
        <f>Komponento_parinkimas</f>
        <v>#N/A</v>
      </c>
      <c r="AH308" s="117" t="e">
        <f>Komponento_parinkimas</f>
        <v>#N/A</v>
      </c>
      <c r="AI308" s="117" t="e">
        <f>Komponento_parinkimas</f>
        <v>#N/A</v>
      </c>
      <c r="AJ308" s="117" t="e">
        <f>Komponento_parinkimas</f>
        <v>#N/A</v>
      </c>
      <c r="AK308" s="117" t="e">
        <f>Komponento_parinkimas</f>
        <v>#N/A</v>
      </c>
      <c r="AL308" s="117" t="e">
        <f>Komponento_parinkimas</f>
        <v>#N/A</v>
      </c>
      <c r="AM308" s="117" t="e">
        <f>Komponento_parinkimas</f>
        <v>#N/A</v>
      </c>
      <c r="AN308" s="117" t="e">
        <f>Komponento_parinkimas</f>
        <v>#N/A</v>
      </c>
      <c r="AO308" s="117" t="e">
        <f>Komponento_parinkimas</f>
        <v>#N/A</v>
      </c>
      <c r="AP308" s="117" t="e">
        <f>Komponento_parinkimas</f>
        <v>#N/A</v>
      </c>
      <c r="AQ308" s="117" t="e">
        <f>Komponento_parinkimas</f>
        <v>#N/A</v>
      </c>
      <c r="AR308" s="1"/>
      <c r="AS308" s="1"/>
    </row>
    <row r="309" spans="1:45">
      <c r="A309" s="114" t="s">
        <v>513</v>
      </c>
      <c r="B309" s="115" t="s">
        <v>346</v>
      </c>
      <c r="C309" s="173"/>
      <c r="D309" s="173" t="s">
        <v>70</v>
      </c>
      <c r="E309" s="185" t="s">
        <v>70</v>
      </c>
      <c r="F309" s="185">
        <v>0</v>
      </c>
      <c r="G309" s="185" t="s">
        <v>70</v>
      </c>
      <c r="H309" s="185">
        <v>0</v>
      </c>
      <c r="I309" s="185" t="s">
        <v>70</v>
      </c>
      <c r="J309" s="185">
        <v>0</v>
      </c>
      <c r="K309" s="185">
        <f t="shared" si="26"/>
        <v>0</v>
      </c>
      <c r="L309" s="19"/>
      <c r="M309" s="117" t="e">
        <f>Komponento_parinkimas</f>
        <v>#N/A</v>
      </c>
      <c r="N309" s="117" t="e">
        <f>Komponento_parinkimas</f>
        <v>#N/A</v>
      </c>
      <c r="O309" s="117" t="e">
        <f>Komponento_parinkimas</f>
        <v>#N/A</v>
      </c>
      <c r="P309" s="117" t="e">
        <f>Komponento_parinkimas</f>
        <v>#N/A</v>
      </c>
      <c r="Q309" s="117" t="e">
        <f>Komponento_parinkimas</f>
        <v>#N/A</v>
      </c>
      <c r="R309" s="117" t="e">
        <f>Komponento_parinkimas</f>
        <v>#N/A</v>
      </c>
      <c r="S309" s="117" t="e">
        <f>Komponento_parinkimas</f>
        <v>#N/A</v>
      </c>
      <c r="T309" s="117" t="e">
        <f>Komponento_parinkimas</f>
        <v>#N/A</v>
      </c>
      <c r="U309" s="117" t="e">
        <f>Komponento_parinkimas</f>
        <v>#N/A</v>
      </c>
      <c r="V309" s="117" t="e">
        <f>Komponento_parinkimas</f>
        <v>#N/A</v>
      </c>
      <c r="W309" s="117" t="e">
        <f>Komponento_parinkimas</f>
        <v>#N/A</v>
      </c>
      <c r="X309" s="117" t="e">
        <f>Komponento_parinkimas</f>
        <v>#N/A</v>
      </c>
      <c r="Y309" s="117" t="e">
        <f>Komponento_parinkimas</f>
        <v>#N/A</v>
      </c>
      <c r="Z309" s="117" t="e">
        <f>Komponento_parinkimas</f>
        <v>#N/A</v>
      </c>
      <c r="AA309" s="117" t="e">
        <f>Komponento_parinkimas</f>
        <v>#N/A</v>
      </c>
      <c r="AB309" s="117" t="e">
        <f>Komponento_parinkimas</f>
        <v>#N/A</v>
      </c>
      <c r="AC309" s="117" t="e">
        <f>Komponento_parinkimas</f>
        <v>#N/A</v>
      </c>
      <c r="AD309" s="117" t="e">
        <f>Komponento_parinkimas</f>
        <v>#N/A</v>
      </c>
      <c r="AE309" s="117" t="e">
        <f>Komponento_parinkimas</f>
        <v>#N/A</v>
      </c>
      <c r="AF309" s="117" t="e">
        <f>Komponento_parinkimas</f>
        <v>#N/A</v>
      </c>
      <c r="AG309" s="117" t="e">
        <f>Komponento_parinkimas</f>
        <v>#N/A</v>
      </c>
      <c r="AH309" s="117" t="e">
        <f>Komponento_parinkimas</f>
        <v>#N/A</v>
      </c>
      <c r="AI309" s="117" t="e">
        <f>Komponento_parinkimas</f>
        <v>#N/A</v>
      </c>
      <c r="AJ309" s="117" t="e">
        <f>Komponento_parinkimas</f>
        <v>#N/A</v>
      </c>
      <c r="AK309" s="117" t="e">
        <f>Komponento_parinkimas</f>
        <v>#N/A</v>
      </c>
      <c r="AL309" s="117" t="e">
        <f>Komponento_parinkimas</f>
        <v>#N/A</v>
      </c>
      <c r="AM309" s="117" t="e">
        <f>Komponento_parinkimas</f>
        <v>#N/A</v>
      </c>
      <c r="AN309" s="117" t="e">
        <f>Komponento_parinkimas</f>
        <v>#N/A</v>
      </c>
      <c r="AO309" s="117" t="e">
        <f>Komponento_parinkimas</f>
        <v>#N/A</v>
      </c>
      <c r="AP309" s="117" t="e">
        <f>Komponento_parinkimas</f>
        <v>#N/A</v>
      </c>
      <c r="AQ309" s="117" t="e">
        <f>Komponento_parinkimas</f>
        <v>#N/A</v>
      </c>
      <c r="AR309" s="1"/>
      <c r="AS309" s="1"/>
    </row>
    <row r="310" spans="1:45">
      <c r="A310" s="114" t="s">
        <v>513</v>
      </c>
      <c r="B310" s="115" t="s">
        <v>347</v>
      </c>
      <c r="C310" s="173"/>
      <c r="D310" s="173" t="s">
        <v>70</v>
      </c>
      <c r="E310" s="185" t="s">
        <v>70</v>
      </c>
      <c r="F310" s="185">
        <v>0</v>
      </c>
      <c r="G310" s="185" t="s">
        <v>70</v>
      </c>
      <c r="H310" s="185">
        <v>0</v>
      </c>
      <c r="I310" s="185" t="s">
        <v>70</v>
      </c>
      <c r="J310" s="185">
        <v>0</v>
      </c>
      <c r="K310" s="185">
        <f t="shared" si="26"/>
        <v>0</v>
      </c>
      <c r="L310" s="19"/>
      <c r="M310" s="117" t="e">
        <f>Komponento_parinkimas</f>
        <v>#N/A</v>
      </c>
      <c r="N310" s="117" t="e">
        <f>Komponento_parinkimas</f>
        <v>#N/A</v>
      </c>
      <c r="O310" s="117" t="e">
        <f>Komponento_parinkimas</f>
        <v>#N/A</v>
      </c>
      <c r="P310" s="117" t="e">
        <f>Komponento_parinkimas</f>
        <v>#N/A</v>
      </c>
      <c r="Q310" s="117" t="e">
        <f>Komponento_parinkimas</f>
        <v>#N/A</v>
      </c>
      <c r="R310" s="117" t="e">
        <f>Komponento_parinkimas</f>
        <v>#N/A</v>
      </c>
      <c r="S310" s="117" t="e">
        <f>Komponento_parinkimas</f>
        <v>#N/A</v>
      </c>
      <c r="T310" s="117" t="e">
        <f>Komponento_parinkimas</f>
        <v>#N/A</v>
      </c>
      <c r="U310" s="117" t="e">
        <f>Komponento_parinkimas</f>
        <v>#N/A</v>
      </c>
      <c r="V310" s="117" t="e">
        <f>Komponento_parinkimas</f>
        <v>#N/A</v>
      </c>
      <c r="W310" s="117" t="e">
        <f>Komponento_parinkimas</f>
        <v>#N/A</v>
      </c>
      <c r="X310" s="117" t="e">
        <f>Komponento_parinkimas</f>
        <v>#N/A</v>
      </c>
      <c r="Y310" s="117" t="e">
        <f>Komponento_parinkimas</f>
        <v>#N/A</v>
      </c>
      <c r="Z310" s="117" t="e">
        <f>Komponento_parinkimas</f>
        <v>#N/A</v>
      </c>
      <c r="AA310" s="117" t="e">
        <f>Komponento_parinkimas</f>
        <v>#N/A</v>
      </c>
      <c r="AB310" s="117" t="e">
        <f>Komponento_parinkimas</f>
        <v>#N/A</v>
      </c>
      <c r="AC310" s="117" t="e">
        <f>Komponento_parinkimas</f>
        <v>#N/A</v>
      </c>
      <c r="AD310" s="117" t="e">
        <f>Komponento_parinkimas</f>
        <v>#N/A</v>
      </c>
      <c r="AE310" s="117" t="e">
        <f>Komponento_parinkimas</f>
        <v>#N/A</v>
      </c>
      <c r="AF310" s="117" t="e">
        <f>Komponento_parinkimas</f>
        <v>#N/A</v>
      </c>
      <c r="AG310" s="117" t="e">
        <f>Komponento_parinkimas</f>
        <v>#N/A</v>
      </c>
      <c r="AH310" s="117" t="e">
        <f>Komponento_parinkimas</f>
        <v>#N/A</v>
      </c>
      <c r="AI310" s="117" t="e">
        <f>Komponento_parinkimas</f>
        <v>#N/A</v>
      </c>
      <c r="AJ310" s="117" t="e">
        <f>Komponento_parinkimas</f>
        <v>#N/A</v>
      </c>
      <c r="AK310" s="117" t="e">
        <f>Komponento_parinkimas</f>
        <v>#N/A</v>
      </c>
      <c r="AL310" s="117" t="e">
        <f>Komponento_parinkimas</f>
        <v>#N/A</v>
      </c>
      <c r="AM310" s="117" t="e">
        <f>Komponento_parinkimas</f>
        <v>#N/A</v>
      </c>
      <c r="AN310" s="117" t="e">
        <f>Komponento_parinkimas</f>
        <v>#N/A</v>
      </c>
      <c r="AO310" s="117" t="e">
        <f>Komponento_parinkimas</f>
        <v>#N/A</v>
      </c>
      <c r="AP310" s="117" t="e">
        <f>Komponento_parinkimas</f>
        <v>#N/A</v>
      </c>
      <c r="AQ310" s="117" t="e">
        <f>Komponento_parinkimas</f>
        <v>#N/A</v>
      </c>
      <c r="AR310" s="1"/>
      <c r="AS310" s="1"/>
    </row>
    <row r="311" spans="1:45">
      <c r="A311" s="114" t="s">
        <v>513</v>
      </c>
      <c r="B311" s="115" t="s">
        <v>348</v>
      </c>
      <c r="C311" s="173"/>
      <c r="D311" s="173" t="s">
        <v>70</v>
      </c>
      <c r="E311" s="185" t="s">
        <v>70</v>
      </c>
      <c r="F311" s="185">
        <v>0</v>
      </c>
      <c r="G311" s="185" t="s">
        <v>70</v>
      </c>
      <c r="H311" s="185">
        <v>0</v>
      </c>
      <c r="I311" s="185" t="s">
        <v>70</v>
      </c>
      <c r="J311" s="185">
        <v>0</v>
      </c>
      <c r="K311" s="185">
        <f t="shared" si="26"/>
        <v>0</v>
      </c>
      <c r="L311" s="19"/>
      <c r="M311" s="117" t="e">
        <f>Komponento_parinkimas</f>
        <v>#N/A</v>
      </c>
      <c r="N311" s="117" t="e">
        <f>Komponento_parinkimas</f>
        <v>#N/A</v>
      </c>
      <c r="O311" s="117" t="e">
        <f>Komponento_parinkimas</f>
        <v>#N/A</v>
      </c>
      <c r="P311" s="117" t="e">
        <f>Komponento_parinkimas</f>
        <v>#N/A</v>
      </c>
      <c r="Q311" s="117" t="e">
        <f>Komponento_parinkimas</f>
        <v>#N/A</v>
      </c>
      <c r="R311" s="117" t="e">
        <f>Komponento_parinkimas</f>
        <v>#N/A</v>
      </c>
      <c r="S311" s="117" t="e">
        <f>Komponento_parinkimas</f>
        <v>#N/A</v>
      </c>
      <c r="T311" s="117" t="e">
        <f>Komponento_parinkimas</f>
        <v>#N/A</v>
      </c>
      <c r="U311" s="117" t="e">
        <f>Komponento_parinkimas</f>
        <v>#N/A</v>
      </c>
      <c r="V311" s="117" t="e">
        <f>Komponento_parinkimas</f>
        <v>#N/A</v>
      </c>
      <c r="W311" s="117" t="e">
        <f>Komponento_parinkimas</f>
        <v>#N/A</v>
      </c>
      <c r="X311" s="117" t="e">
        <f>Komponento_parinkimas</f>
        <v>#N/A</v>
      </c>
      <c r="Y311" s="117" t="e">
        <f>Komponento_parinkimas</f>
        <v>#N/A</v>
      </c>
      <c r="Z311" s="117" t="e">
        <f>Komponento_parinkimas</f>
        <v>#N/A</v>
      </c>
      <c r="AA311" s="117" t="e">
        <f>Komponento_parinkimas</f>
        <v>#N/A</v>
      </c>
      <c r="AB311" s="117" t="e">
        <f>Komponento_parinkimas</f>
        <v>#N/A</v>
      </c>
      <c r="AC311" s="117" t="e">
        <f>Komponento_parinkimas</f>
        <v>#N/A</v>
      </c>
      <c r="AD311" s="117" t="e">
        <f>Komponento_parinkimas</f>
        <v>#N/A</v>
      </c>
      <c r="AE311" s="117" t="e">
        <f>Komponento_parinkimas</f>
        <v>#N/A</v>
      </c>
      <c r="AF311" s="117" t="e">
        <f>Komponento_parinkimas</f>
        <v>#N/A</v>
      </c>
      <c r="AG311" s="117" t="e">
        <f>Komponento_parinkimas</f>
        <v>#N/A</v>
      </c>
      <c r="AH311" s="117" t="e">
        <f>Komponento_parinkimas</f>
        <v>#N/A</v>
      </c>
      <c r="AI311" s="117" t="e">
        <f>Komponento_parinkimas</f>
        <v>#N/A</v>
      </c>
      <c r="AJ311" s="117" t="e">
        <f>Komponento_parinkimas</f>
        <v>#N/A</v>
      </c>
      <c r="AK311" s="117" t="e">
        <f>Komponento_parinkimas</f>
        <v>#N/A</v>
      </c>
      <c r="AL311" s="117" t="e">
        <f>Komponento_parinkimas</f>
        <v>#N/A</v>
      </c>
      <c r="AM311" s="117" t="e">
        <f>Komponento_parinkimas</f>
        <v>#N/A</v>
      </c>
      <c r="AN311" s="117" t="e">
        <f>Komponento_parinkimas</f>
        <v>#N/A</v>
      </c>
      <c r="AO311" s="117" t="e">
        <f>Komponento_parinkimas</f>
        <v>#N/A</v>
      </c>
      <c r="AP311" s="117" t="e">
        <f>Komponento_parinkimas</f>
        <v>#N/A</v>
      </c>
      <c r="AQ311" s="117" t="e">
        <f>Komponento_parinkimas</f>
        <v>#N/A</v>
      </c>
      <c r="AR311" s="1"/>
      <c r="AS311" s="1"/>
    </row>
    <row r="312" spans="1:45">
      <c r="A312" s="114" t="s">
        <v>513</v>
      </c>
      <c r="B312" s="115" t="s">
        <v>349</v>
      </c>
      <c r="C312" s="173"/>
      <c r="D312" s="173" t="s">
        <v>70</v>
      </c>
      <c r="E312" s="185" t="s">
        <v>70</v>
      </c>
      <c r="F312" s="185">
        <v>0</v>
      </c>
      <c r="G312" s="185" t="s">
        <v>70</v>
      </c>
      <c r="H312" s="185">
        <v>0</v>
      </c>
      <c r="I312" s="185" t="s">
        <v>70</v>
      </c>
      <c r="J312" s="185">
        <v>0</v>
      </c>
      <c r="K312" s="185">
        <f t="shared" si="26"/>
        <v>0</v>
      </c>
      <c r="L312" s="19"/>
      <c r="M312" s="117" t="e">
        <f>Komponento_parinkimas</f>
        <v>#N/A</v>
      </c>
      <c r="N312" s="117" t="e">
        <f>Komponento_parinkimas</f>
        <v>#N/A</v>
      </c>
      <c r="O312" s="117" t="e">
        <f>Komponento_parinkimas</f>
        <v>#N/A</v>
      </c>
      <c r="P312" s="117" t="e">
        <f>Komponento_parinkimas</f>
        <v>#N/A</v>
      </c>
      <c r="Q312" s="117" t="e">
        <f>Komponento_parinkimas</f>
        <v>#N/A</v>
      </c>
      <c r="R312" s="117" t="e">
        <f>Komponento_parinkimas</f>
        <v>#N/A</v>
      </c>
      <c r="S312" s="117" t="e">
        <f>Komponento_parinkimas</f>
        <v>#N/A</v>
      </c>
      <c r="T312" s="117" t="e">
        <f>Komponento_parinkimas</f>
        <v>#N/A</v>
      </c>
      <c r="U312" s="117" t="e">
        <f>Komponento_parinkimas</f>
        <v>#N/A</v>
      </c>
      <c r="V312" s="117" t="e">
        <f>Komponento_parinkimas</f>
        <v>#N/A</v>
      </c>
      <c r="W312" s="117" t="e">
        <f>Komponento_parinkimas</f>
        <v>#N/A</v>
      </c>
      <c r="X312" s="117" t="e">
        <f>Komponento_parinkimas</f>
        <v>#N/A</v>
      </c>
      <c r="Y312" s="117" t="e">
        <f>Komponento_parinkimas</f>
        <v>#N/A</v>
      </c>
      <c r="Z312" s="117" t="e">
        <f>Komponento_parinkimas</f>
        <v>#N/A</v>
      </c>
      <c r="AA312" s="117" t="e">
        <f>Komponento_parinkimas</f>
        <v>#N/A</v>
      </c>
      <c r="AB312" s="117" t="e">
        <f>Komponento_parinkimas</f>
        <v>#N/A</v>
      </c>
      <c r="AC312" s="117" t="e">
        <f>Komponento_parinkimas</f>
        <v>#N/A</v>
      </c>
      <c r="AD312" s="117" t="e">
        <f>Komponento_parinkimas</f>
        <v>#N/A</v>
      </c>
      <c r="AE312" s="117" t="e">
        <f>Komponento_parinkimas</f>
        <v>#N/A</v>
      </c>
      <c r="AF312" s="117" t="e">
        <f>Komponento_parinkimas</f>
        <v>#N/A</v>
      </c>
      <c r="AG312" s="117" t="e">
        <f>Komponento_parinkimas</f>
        <v>#N/A</v>
      </c>
      <c r="AH312" s="117" t="e">
        <f>Komponento_parinkimas</f>
        <v>#N/A</v>
      </c>
      <c r="AI312" s="117" t="e">
        <f>Komponento_parinkimas</f>
        <v>#N/A</v>
      </c>
      <c r="AJ312" s="117" t="e">
        <f>Komponento_parinkimas</f>
        <v>#N/A</v>
      </c>
      <c r="AK312" s="117" t="e">
        <f>Komponento_parinkimas</f>
        <v>#N/A</v>
      </c>
      <c r="AL312" s="117" t="e">
        <f>Komponento_parinkimas</f>
        <v>#N/A</v>
      </c>
      <c r="AM312" s="117" t="e">
        <f>Komponento_parinkimas</f>
        <v>#N/A</v>
      </c>
      <c r="AN312" s="117" t="e">
        <f>Komponento_parinkimas</f>
        <v>#N/A</v>
      </c>
      <c r="AO312" s="117" t="e">
        <f>Komponento_parinkimas</f>
        <v>#N/A</v>
      </c>
      <c r="AP312" s="117" t="e">
        <f>Komponento_parinkimas</f>
        <v>#N/A</v>
      </c>
      <c r="AQ312" s="117" t="e">
        <f>Komponento_parinkimas</f>
        <v>#N/A</v>
      </c>
      <c r="AR312" s="1"/>
      <c r="AS312" s="1"/>
    </row>
    <row r="313" spans="1:45">
      <c r="A313" s="114" t="s">
        <v>513</v>
      </c>
      <c r="B313" s="115" t="s">
        <v>350</v>
      </c>
      <c r="C313" s="173"/>
      <c r="D313" s="173" t="s">
        <v>70</v>
      </c>
      <c r="E313" s="185" t="s">
        <v>70</v>
      </c>
      <c r="F313" s="185">
        <v>0</v>
      </c>
      <c r="G313" s="185" t="s">
        <v>70</v>
      </c>
      <c r="H313" s="185">
        <v>0</v>
      </c>
      <c r="I313" s="185" t="s">
        <v>70</v>
      </c>
      <c r="J313" s="185">
        <v>0</v>
      </c>
      <c r="K313" s="185">
        <f t="shared" si="26"/>
        <v>0</v>
      </c>
      <c r="L313" s="19"/>
      <c r="M313" s="117" t="e">
        <f>Komponento_parinkimas</f>
        <v>#N/A</v>
      </c>
      <c r="N313" s="117" t="e">
        <f>Komponento_parinkimas</f>
        <v>#N/A</v>
      </c>
      <c r="O313" s="117" t="e">
        <f>Komponento_parinkimas</f>
        <v>#N/A</v>
      </c>
      <c r="P313" s="117" t="e">
        <f>Komponento_parinkimas</f>
        <v>#N/A</v>
      </c>
      <c r="Q313" s="117" t="e">
        <f>Komponento_parinkimas</f>
        <v>#N/A</v>
      </c>
      <c r="R313" s="117" t="e">
        <f>Komponento_parinkimas</f>
        <v>#N/A</v>
      </c>
      <c r="S313" s="117" t="e">
        <f>Komponento_parinkimas</f>
        <v>#N/A</v>
      </c>
      <c r="T313" s="117" t="e">
        <f>Komponento_parinkimas</f>
        <v>#N/A</v>
      </c>
      <c r="U313" s="117" t="e">
        <f>Komponento_parinkimas</f>
        <v>#N/A</v>
      </c>
      <c r="V313" s="117" t="e">
        <f>Komponento_parinkimas</f>
        <v>#N/A</v>
      </c>
      <c r="W313" s="117" t="e">
        <f>Komponento_parinkimas</f>
        <v>#N/A</v>
      </c>
      <c r="X313" s="117" t="e">
        <f>Komponento_parinkimas</f>
        <v>#N/A</v>
      </c>
      <c r="Y313" s="117" t="e">
        <f>Komponento_parinkimas</f>
        <v>#N/A</v>
      </c>
      <c r="Z313" s="117" t="e">
        <f>Komponento_parinkimas</f>
        <v>#N/A</v>
      </c>
      <c r="AA313" s="117" t="e">
        <f>Komponento_parinkimas</f>
        <v>#N/A</v>
      </c>
      <c r="AB313" s="117" t="e">
        <f>Komponento_parinkimas</f>
        <v>#N/A</v>
      </c>
      <c r="AC313" s="117" t="e">
        <f>Komponento_parinkimas</f>
        <v>#N/A</v>
      </c>
      <c r="AD313" s="117" t="e">
        <f>Komponento_parinkimas</f>
        <v>#N/A</v>
      </c>
      <c r="AE313" s="117" t="e">
        <f>Komponento_parinkimas</f>
        <v>#N/A</v>
      </c>
      <c r="AF313" s="117" t="e">
        <f>Komponento_parinkimas</f>
        <v>#N/A</v>
      </c>
      <c r="AG313" s="117" t="e">
        <f>Komponento_parinkimas</f>
        <v>#N/A</v>
      </c>
      <c r="AH313" s="117" t="e">
        <f>Komponento_parinkimas</f>
        <v>#N/A</v>
      </c>
      <c r="AI313" s="117" t="e">
        <f>Komponento_parinkimas</f>
        <v>#N/A</v>
      </c>
      <c r="AJ313" s="117" t="e">
        <f>Komponento_parinkimas</f>
        <v>#N/A</v>
      </c>
      <c r="AK313" s="117" t="e">
        <f>Komponento_parinkimas</f>
        <v>#N/A</v>
      </c>
      <c r="AL313" s="117" t="e">
        <f>Komponento_parinkimas</f>
        <v>#N/A</v>
      </c>
      <c r="AM313" s="117" t="e">
        <f>Komponento_parinkimas</f>
        <v>#N/A</v>
      </c>
      <c r="AN313" s="117" t="e">
        <f>Komponento_parinkimas</f>
        <v>#N/A</v>
      </c>
      <c r="AO313" s="117" t="e">
        <f>Komponento_parinkimas</f>
        <v>#N/A</v>
      </c>
      <c r="AP313" s="117" t="e">
        <f>Komponento_parinkimas</f>
        <v>#N/A</v>
      </c>
      <c r="AQ313" s="117" t="e">
        <f>Komponento_parinkimas</f>
        <v>#N/A</v>
      </c>
      <c r="AR313" s="1"/>
      <c r="AS313" s="1"/>
    </row>
    <row r="314" spans="1:45">
      <c r="A314" s="114" t="s">
        <v>513</v>
      </c>
      <c r="B314" s="120" t="s">
        <v>53</v>
      </c>
      <c r="C314" s="121"/>
      <c r="D314" s="121"/>
      <c r="E314" s="197"/>
      <c r="F314" s="197"/>
      <c r="G314" s="197"/>
      <c r="H314" s="197"/>
      <c r="I314" s="197"/>
      <c r="J314" s="197"/>
      <c r="K314" s="195"/>
      <c r="L314" s="119"/>
      <c r="M314" s="112"/>
      <c r="N314" s="112"/>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
      <c r="AS314" s="1"/>
    </row>
    <row r="315" spans="1:45">
      <c r="A315" s="114" t="s">
        <v>513</v>
      </c>
      <c r="B315" s="115" t="s">
        <v>351</v>
      </c>
      <c r="C315" s="173"/>
      <c r="D315" s="173" t="s">
        <v>70</v>
      </c>
      <c r="E315" s="185" t="s">
        <v>70</v>
      </c>
      <c r="F315" s="185">
        <v>0</v>
      </c>
      <c r="G315" s="185" t="s">
        <v>70</v>
      </c>
      <c r="H315" s="185">
        <v>0</v>
      </c>
      <c r="I315" s="185" t="s">
        <v>70</v>
      </c>
      <c r="J315" s="185">
        <v>0</v>
      </c>
      <c r="K315" s="185">
        <f>PRODUCT(IF(E315&lt;&gt;"'-",F315,1),IF(G315&lt;&gt;"-",H315,1),IF(I315&lt;&gt;"-",J315,1))</f>
        <v>0</v>
      </c>
      <c r="L315" s="19"/>
      <c r="M315" s="117" t="e">
        <f>Komponento_parinkimas</f>
        <v>#N/A</v>
      </c>
      <c r="N315" s="117" t="e">
        <f>Komponento_parinkimas</f>
        <v>#N/A</v>
      </c>
      <c r="O315" s="117" t="e">
        <f>Komponento_parinkimas</f>
        <v>#N/A</v>
      </c>
      <c r="P315" s="117" t="e">
        <f>Komponento_parinkimas</f>
        <v>#N/A</v>
      </c>
      <c r="Q315" s="117" t="e">
        <f>Komponento_parinkimas</f>
        <v>#N/A</v>
      </c>
      <c r="R315" s="117" t="e">
        <f>Komponento_parinkimas</f>
        <v>#N/A</v>
      </c>
      <c r="S315" s="117" t="e">
        <f>Komponento_parinkimas</f>
        <v>#N/A</v>
      </c>
      <c r="T315" s="117" t="e">
        <f>Komponento_parinkimas</f>
        <v>#N/A</v>
      </c>
      <c r="U315" s="117" t="e">
        <f>Komponento_parinkimas</f>
        <v>#N/A</v>
      </c>
      <c r="V315" s="117" t="e">
        <f>Komponento_parinkimas</f>
        <v>#N/A</v>
      </c>
      <c r="W315" s="117" t="e">
        <f>Komponento_parinkimas</f>
        <v>#N/A</v>
      </c>
      <c r="X315" s="117" t="e">
        <f>Komponento_parinkimas</f>
        <v>#N/A</v>
      </c>
      <c r="Y315" s="117" t="e">
        <f>Komponento_parinkimas</f>
        <v>#N/A</v>
      </c>
      <c r="Z315" s="117" t="e">
        <f>Komponento_parinkimas</f>
        <v>#N/A</v>
      </c>
      <c r="AA315" s="117" t="e">
        <f>Komponento_parinkimas</f>
        <v>#N/A</v>
      </c>
      <c r="AB315" s="117" t="e">
        <f>Komponento_parinkimas</f>
        <v>#N/A</v>
      </c>
      <c r="AC315" s="117" t="e">
        <f>Komponento_parinkimas</f>
        <v>#N/A</v>
      </c>
      <c r="AD315" s="117" t="e">
        <f>Komponento_parinkimas</f>
        <v>#N/A</v>
      </c>
      <c r="AE315" s="117" t="e">
        <f>Komponento_parinkimas</f>
        <v>#N/A</v>
      </c>
      <c r="AF315" s="117" t="e">
        <f>Komponento_parinkimas</f>
        <v>#N/A</v>
      </c>
      <c r="AG315" s="117" t="e">
        <f>Komponento_parinkimas</f>
        <v>#N/A</v>
      </c>
      <c r="AH315" s="117" t="e">
        <f>Komponento_parinkimas</f>
        <v>#N/A</v>
      </c>
      <c r="AI315" s="117" t="e">
        <f>Komponento_parinkimas</f>
        <v>#N/A</v>
      </c>
      <c r="AJ315" s="117" t="e">
        <f>Komponento_parinkimas</f>
        <v>#N/A</v>
      </c>
      <c r="AK315" s="117" t="e">
        <f>Komponento_parinkimas</f>
        <v>#N/A</v>
      </c>
      <c r="AL315" s="117" t="e">
        <f>Komponento_parinkimas</f>
        <v>#N/A</v>
      </c>
      <c r="AM315" s="117" t="e">
        <f>Komponento_parinkimas</f>
        <v>#N/A</v>
      </c>
      <c r="AN315" s="117" t="e">
        <f>Komponento_parinkimas</f>
        <v>#N/A</v>
      </c>
      <c r="AO315" s="117" t="e">
        <f>Komponento_parinkimas</f>
        <v>#N/A</v>
      </c>
      <c r="AP315" s="117" t="e">
        <f>Komponento_parinkimas</f>
        <v>#N/A</v>
      </c>
      <c r="AQ315" s="117" t="e">
        <f>Komponento_parinkimas</f>
        <v>#N/A</v>
      </c>
      <c r="AR315" s="1"/>
      <c r="AS315" s="1"/>
    </row>
    <row r="316" spans="1:45">
      <c r="A316" s="114" t="s">
        <v>513</v>
      </c>
      <c r="B316" s="115" t="s">
        <v>352</v>
      </c>
      <c r="C316" s="173"/>
      <c r="D316" s="173" t="s">
        <v>70</v>
      </c>
      <c r="E316" s="185" t="s">
        <v>70</v>
      </c>
      <c r="F316" s="185">
        <v>0</v>
      </c>
      <c r="G316" s="185" t="s">
        <v>70</v>
      </c>
      <c r="H316" s="185">
        <v>0</v>
      </c>
      <c r="I316" s="185" t="s">
        <v>70</v>
      </c>
      <c r="J316" s="185">
        <v>0</v>
      </c>
      <c r="K316" s="185">
        <f>PRODUCT(IF(E316&lt;&gt;"'-",F316,1),IF(G316&lt;&gt;"-",H316,1),IF(I316&lt;&gt;"-",J316,1))</f>
        <v>0</v>
      </c>
      <c r="L316" s="19"/>
      <c r="M316" s="117" t="e">
        <f>Komponento_parinkimas</f>
        <v>#N/A</v>
      </c>
      <c r="N316" s="117" t="e">
        <f>Komponento_parinkimas</f>
        <v>#N/A</v>
      </c>
      <c r="O316" s="117" t="e">
        <f>Komponento_parinkimas</f>
        <v>#N/A</v>
      </c>
      <c r="P316" s="117" t="e">
        <f>Komponento_parinkimas</f>
        <v>#N/A</v>
      </c>
      <c r="Q316" s="117" t="e">
        <f>Komponento_parinkimas</f>
        <v>#N/A</v>
      </c>
      <c r="R316" s="117" t="e">
        <f>Komponento_parinkimas</f>
        <v>#N/A</v>
      </c>
      <c r="S316" s="117" t="e">
        <f>Komponento_parinkimas</f>
        <v>#N/A</v>
      </c>
      <c r="T316" s="117" t="e">
        <f>Komponento_parinkimas</f>
        <v>#N/A</v>
      </c>
      <c r="U316" s="117" t="e">
        <f>Komponento_parinkimas</f>
        <v>#N/A</v>
      </c>
      <c r="V316" s="117" t="e">
        <f>Komponento_parinkimas</f>
        <v>#N/A</v>
      </c>
      <c r="W316" s="117" t="e">
        <f>Komponento_parinkimas</f>
        <v>#N/A</v>
      </c>
      <c r="X316" s="117" t="e">
        <f>Komponento_parinkimas</f>
        <v>#N/A</v>
      </c>
      <c r="Y316" s="117" t="e">
        <f>Komponento_parinkimas</f>
        <v>#N/A</v>
      </c>
      <c r="Z316" s="117" t="e">
        <f>Komponento_parinkimas</f>
        <v>#N/A</v>
      </c>
      <c r="AA316" s="117" t="e">
        <f>Komponento_parinkimas</f>
        <v>#N/A</v>
      </c>
      <c r="AB316" s="117" t="e">
        <f>Komponento_parinkimas</f>
        <v>#N/A</v>
      </c>
      <c r="AC316" s="117" t="e">
        <f>Komponento_parinkimas</f>
        <v>#N/A</v>
      </c>
      <c r="AD316" s="117" t="e">
        <f>Komponento_parinkimas</f>
        <v>#N/A</v>
      </c>
      <c r="AE316" s="117" t="e">
        <f>Komponento_parinkimas</f>
        <v>#N/A</v>
      </c>
      <c r="AF316" s="117" t="e">
        <f>Komponento_parinkimas</f>
        <v>#N/A</v>
      </c>
      <c r="AG316" s="117" t="e">
        <f>Komponento_parinkimas</f>
        <v>#N/A</v>
      </c>
      <c r="AH316" s="117" t="e">
        <f>Komponento_parinkimas</f>
        <v>#N/A</v>
      </c>
      <c r="AI316" s="117" t="e">
        <f>Komponento_parinkimas</f>
        <v>#N/A</v>
      </c>
      <c r="AJ316" s="117" t="e">
        <f>Komponento_parinkimas</f>
        <v>#N/A</v>
      </c>
      <c r="AK316" s="117" t="e">
        <f>Komponento_parinkimas</f>
        <v>#N/A</v>
      </c>
      <c r="AL316" s="117" t="e">
        <f>Komponento_parinkimas</f>
        <v>#N/A</v>
      </c>
      <c r="AM316" s="117" t="e">
        <f>Komponento_parinkimas</f>
        <v>#N/A</v>
      </c>
      <c r="AN316" s="117" t="e">
        <f>Komponento_parinkimas</f>
        <v>#N/A</v>
      </c>
      <c r="AO316" s="117" t="e">
        <f>Komponento_parinkimas</f>
        <v>#N/A</v>
      </c>
      <c r="AP316" s="117" t="e">
        <f>Komponento_parinkimas</f>
        <v>#N/A</v>
      </c>
      <c r="AQ316" s="117" t="e">
        <f>Komponento_parinkimas</f>
        <v>#N/A</v>
      </c>
      <c r="AR316" s="1"/>
      <c r="AS316" s="1"/>
    </row>
    <row r="317" spans="1:45">
      <c r="A317" s="114" t="s">
        <v>513</v>
      </c>
      <c r="B317" s="115" t="s">
        <v>353</v>
      </c>
      <c r="C317" s="173"/>
      <c r="D317" s="173" t="s">
        <v>70</v>
      </c>
      <c r="E317" s="185" t="s">
        <v>70</v>
      </c>
      <c r="F317" s="185">
        <v>0</v>
      </c>
      <c r="G317" s="185" t="s">
        <v>70</v>
      </c>
      <c r="H317" s="185">
        <v>0</v>
      </c>
      <c r="I317" s="185" t="s">
        <v>70</v>
      </c>
      <c r="J317" s="185">
        <v>0</v>
      </c>
      <c r="K317" s="185">
        <f>PRODUCT(IF(E317&lt;&gt;"'-",F317,1),IF(G317&lt;&gt;"-",H317,1),IF(I317&lt;&gt;"-",J317,1))</f>
        <v>0</v>
      </c>
      <c r="L317" s="19"/>
      <c r="M317" s="117" t="e">
        <f>Komponento_parinkimas</f>
        <v>#N/A</v>
      </c>
      <c r="N317" s="117" t="e">
        <f>Komponento_parinkimas</f>
        <v>#N/A</v>
      </c>
      <c r="O317" s="117" t="e">
        <f>Komponento_parinkimas</f>
        <v>#N/A</v>
      </c>
      <c r="P317" s="117" t="e">
        <f>Komponento_parinkimas</f>
        <v>#N/A</v>
      </c>
      <c r="Q317" s="117" t="e">
        <f>Komponento_parinkimas</f>
        <v>#N/A</v>
      </c>
      <c r="R317" s="117" t="e">
        <f>Komponento_parinkimas</f>
        <v>#N/A</v>
      </c>
      <c r="S317" s="117" t="e">
        <f>Komponento_parinkimas</f>
        <v>#N/A</v>
      </c>
      <c r="T317" s="117" t="e">
        <f>Komponento_parinkimas</f>
        <v>#N/A</v>
      </c>
      <c r="U317" s="117" t="e">
        <f>Komponento_parinkimas</f>
        <v>#N/A</v>
      </c>
      <c r="V317" s="117" t="e">
        <f>Komponento_parinkimas</f>
        <v>#N/A</v>
      </c>
      <c r="W317" s="117" t="e">
        <f>Komponento_parinkimas</f>
        <v>#N/A</v>
      </c>
      <c r="X317" s="117" t="e">
        <f>Komponento_parinkimas</f>
        <v>#N/A</v>
      </c>
      <c r="Y317" s="117" t="e">
        <f>Komponento_parinkimas</f>
        <v>#N/A</v>
      </c>
      <c r="Z317" s="117" t="e">
        <f>Komponento_parinkimas</f>
        <v>#N/A</v>
      </c>
      <c r="AA317" s="117" t="e">
        <f>Komponento_parinkimas</f>
        <v>#N/A</v>
      </c>
      <c r="AB317" s="117" t="e">
        <f>Komponento_parinkimas</f>
        <v>#N/A</v>
      </c>
      <c r="AC317" s="117" t="e">
        <f>Komponento_parinkimas</f>
        <v>#N/A</v>
      </c>
      <c r="AD317" s="117" t="e">
        <f>Komponento_parinkimas</f>
        <v>#N/A</v>
      </c>
      <c r="AE317" s="117" t="e">
        <f>Komponento_parinkimas</f>
        <v>#N/A</v>
      </c>
      <c r="AF317" s="117" t="e">
        <f>Komponento_parinkimas</f>
        <v>#N/A</v>
      </c>
      <c r="AG317" s="117" t="e">
        <f>Komponento_parinkimas</f>
        <v>#N/A</v>
      </c>
      <c r="AH317" s="117" t="e">
        <f>Komponento_parinkimas</f>
        <v>#N/A</v>
      </c>
      <c r="AI317" s="117" t="e">
        <f>Komponento_parinkimas</f>
        <v>#N/A</v>
      </c>
      <c r="AJ317" s="117" t="e">
        <f>Komponento_parinkimas</f>
        <v>#N/A</v>
      </c>
      <c r="AK317" s="117" t="e">
        <f>Komponento_parinkimas</f>
        <v>#N/A</v>
      </c>
      <c r="AL317" s="117" t="e">
        <f>Komponento_parinkimas</f>
        <v>#N/A</v>
      </c>
      <c r="AM317" s="117" t="e">
        <f>Komponento_parinkimas</f>
        <v>#N/A</v>
      </c>
      <c r="AN317" s="117" t="e">
        <f>Komponento_parinkimas</f>
        <v>#N/A</v>
      </c>
      <c r="AO317" s="117" t="e">
        <f>Komponento_parinkimas</f>
        <v>#N/A</v>
      </c>
      <c r="AP317" s="117" t="e">
        <f>Komponento_parinkimas</f>
        <v>#N/A</v>
      </c>
      <c r="AQ317" s="117" t="e">
        <f>Komponento_parinkimas</f>
        <v>#N/A</v>
      </c>
      <c r="AR317" s="1"/>
      <c r="AS317" s="1"/>
    </row>
    <row r="318" spans="1:45">
      <c r="A318" s="114" t="s">
        <v>514</v>
      </c>
      <c r="B318" s="120" t="s">
        <v>50</v>
      </c>
      <c r="C318" s="121"/>
      <c r="D318" s="121"/>
      <c r="E318" s="197"/>
      <c r="F318" s="197"/>
      <c r="G318" s="197"/>
      <c r="H318" s="197"/>
      <c r="I318" s="197"/>
      <c r="J318" s="197"/>
      <c r="K318" s="195"/>
      <c r="L318" s="119"/>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
      <c r="AS318" s="1"/>
    </row>
    <row r="319" spans="1:45">
      <c r="A319" s="114" t="s">
        <v>514</v>
      </c>
      <c r="B319" s="115" t="s">
        <v>51</v>
      </c>
      <c r="C319" s="173"/>
      <c r="D319" s="173" t="s">
        <v>70</v>
      </c>
      <c r="E319" s="185" t="s">
        <v>70</v>
      </c>
      <c r="F319" s="185">
        <v>0</v>
      </c>
      <c r="G319" s="185" t="s">
        <v>70</v>
      </c>
      <c r="H319" s="185">
        <v>0</v>
      </c>
      <c r="I319" s="185" t="s">
        <v>70</v>
      </c>
      <c r="J319" s="185">
        <v>0</v>
      </c>
      <c r="K319" s="185">
        <f t="shared" ref="K319:K325" si="27">PRODUCT(IF(E319&lt;&gt;"'-",F319,1),IF(G319&lt;&gt;"-",H319,1),IF(I319&lt;&gt;"-",J319,1))</f>
        <v>0</v>
      </c>
      <c r="L319" s="19"/>
      <c r="M319" s="117" t="e">
        <f>Komponento_parinkimas</f>
        <v>#N/A</v>
      </c>
      <c r="N319" s="117" t="e">
        <f>Komponento_parinkimas</f>
        <v>#N/A</v>
      </c>
      <c r="O319" s="117" t="e">
        <f>Komponento_parinkimas</f>
        <v>#N/A</v>
      </c>
      <c r="P319" s="117" t="e">
        <f>Komponento_parinkimas</f>
        <v>#N/A</v>
      </c>
      <c r="Q319" s="117" t="e">
        <f>Komponento_parinkimas</f>
        <v>#N/A</v>
      </c>
      <c r="R319" s="117" t="e">
        <f>Komponento_parinkimas</f>
        <v>#N/A</v>
      </c>
      <c r="S319" s="117" t="e">
        <f>Komponento_parinkimas</f>
        <v>#N/A</v>
      </c>
      <c r="T319" s="117" t="e">
        <f>Komponento_parinkimas</f>
        <v>#N/A</v>
      </c>
      <c r="U319" s="117" t="e">
        <f>Komponento_parinkimas</f>
        <v>#N/A</v>
      </c>
      <c r="V319" s="117" t="e">
        <f>Komponento_parinkimas</f>
        <v>#N/A</v>
      </c>
      <c r="W319" s="117" t="e">
        <f>Komponento_parinkimas</f>
        <v>#N/A</v>
      </c>
      <c r="X319" s="117" t="e">
        <f>Komponento_parinkimas</f>
        <v>#N/A</v>
      </c>
      <c r="Y319" s="117" t="e">
        <f>Komponento_parinkimas</f>
        <v>#N/A</v>
      </c>
      <c r="Z319" s="117" t="e">
        <f>Komponento_parinkimas</f>
        <v>#N/A</v>
      </c>
      <c r="AA319" s="117" t="e">
        <f>Komponento_parinkimas</f>
        <v>#N/A</v>
      </c>
      <c r="AB319" s="117" t="e">
        <f>Komponento_parinkimas</f>
        <v>#N/A</v>
      </c>
      <c r="AC319" s="117" t="e">
        <f>Komponento_parinkimas</f>
        <v>#N/A</v>
      </c>
      <c r="AD319" s="117" t="e">
        <f>Komponento_parinkimas</f>
        <v>#N/A</v>
      </c>
      <c r="AE319" s="117" t="e">
        <f>Komponento_parinkimas</f>
        <v>#N/A</v>
      </c>
      <c r="AF319" s="117" t="e">
        <f>Komponento_parinkimas</f>
        <v>#N/A</v>
      </c>
      <c r="AG319" s="117" t="e">
        <f>Komponento_parinkimas</f>
        <v>#N/A</v>
      </c>
      <c r="AH319" s="117" t="e">
        <f>Komponento_parinkimas</f>
        <v>#N/A</v>
      </c>
      <c r="AI319" s="117" t="e">
        <f>Komponento_parinkimas</f>
        <v>#N/A</v>
      </c>
      <c r="AJ319" s="117" t="e">
        <f>Komponento_parinkimas</f>
        <v>#N/A</v>
      </c>
      <c r="AK319" s="117" t="e">
        <f>Komponento_parinkimas</f>
        <v>#N/A</v>
      </c>
      <c r="AL319" s="117" t="e">
        <f>Komponento_parinkimas</f>
        <v>#N/A</v>
      </c>
      <c r="AM319" s="117" t="e">
        <f>Komponento_parinkimas</f>
        <v>#N/A</v>
      </c>
      <c r="AN319" s="117" t="e">
        <f>Komponento_parinkimas</f>
        <v>#N/A</v>
      </c>
      <c r="AO319" s="117" t="e">
        <f>Komponento_parinkimas</f>
        <v>#N/A</v>
      </c>
      <c r="AP319" s="117" t="e">
        <f>Komponento_parinkimas</f>
        <v>#N/A</v>
      </c>
      <c r="AQ319" s="117" t="e">
        <f>Komponento_parinkimas</f>
        <v>#N/A</v>
      </c>
      <c r="AR319" s="1"/>
      <c r="AS319" s="1"/>
    </row>
    <row r="320" spans="1:45">
      <c r="A320" s="114" t="s">
        <v>514</v>
      </c>
      <c r="B320" s="115" t="s">
        <v>52</v>
      </c>
      <c r="C320" s="173"/>
      <c r="D320" s="173" t="s">
        <v>70</v>
      </c>
      <c r="E320" s="185" t="s">
        <v>70</v>
      </c>
      <c r="F320" s="185">
        <v>0</v>
      </c>
      <c r="G320" s="185" t="s">
        <v>70</v>
      </c>
      <c r="H320" s="185">
        <v>0</v>
      </c>
      <c r="I320" s="185" t="s">
        <v>70</v>
      </c>
      <c r="J320" s="185">
        <v>0</v>
      </c>
      <c r="K320" s="185">
        <f t="shared" si="27"/>
        <v>0</v>
      </c>
      <c r="L320" s="19"/>
      <c r="M320" s="117" t="e">
        <f>Komponento_parinkimas</f>
        <v>#N/A</v>
      </c>
      <c r="N320" s="117" t="e">
        <f>Komponento_parinkimas</f>
        <v>#N/A</v>
      </c>
      <c r="O320" s="117" t="e">
        <f>Komponento_parinkimas</f>
        <v>#N/A</v>
      </c>
      <c r="P320" s="117" t="e">
        <f>Komponento_parinkimas</f>
        <v>#N/A</v>
      </c>
      <c r="Q320" s="117" t="e">
        <f>Komponento_parinkimas</f>
        <v>#N/A</v>
      </c>
      <c r="R320" s="117" t="e">
        <f>Komponento_parinkimas</f>
        <v>#N/A</v>
      </c>
      <c r="S320" s="117" t="e">
        <f>Komponento_parinkimas</f>
        <v>#N/A</v>
      </c>
      <c r="T320" s="117" t="e">
        <f>Komponento_parinkimas</f>
        <v>#N/A</v>
      </c>
      <c r="U320" s="117" t="e">
        <f>Komponento_parinkimas</f>
        <v>#N/A</v>
      </c>
      <c r="V320" s="117" t="e">
        <f>Komponento_parinkimas</f>
        <v>#N/A</v>
      </c>
      <c r="W320" s="117" t="e">
        <f>Komponento_parinkimas</f>
        <v>#N/A</v>
      </c>
      <c r="X320" s="117" t="e">
        <f>Komponento_parinkimas</f>
        <v>#N/A</v>
      </c>
      <c r="Y320" s="117" t="e">
        <f>Komponento_parinkimas</f>
        <v>#N/A</v>
      </c>
      <c r="Z320" s="117" t="e">
        <f>Komponento_parinkimas</f>
        <v>#N/A</v>
      </c>
      <c r="AA320" s="117" t="e">
        <f>Komponento_parinkimas</f>
        <v>#N/A</v>
      </c>
      <c r="AB320" s="117" t="e">
        <f>Komponento_parinkimas</f>
        <v>#N/A</v>
      </c>
      <c r="AC320" s="117" t="e">
        <f>Komponento_parinkimas</f>
        <v>#N/A</v>
      </c>
      <c r="AD320" s="117" t="e">
        <f>Komponento_parinkimas</f>
        <v>#N/A</v>
      </c>
      <c r="AE320" s="117" t="e">
        <f>Komponento_parinkimas</f>
        <v>#N/A</v>
      </c>
      <c r="AF320" s="117" t="e">
        <f>Komponento_parinkimas</f>
        <v>#N/A</v>
      </c>
      <c r="AG320" s="117" t="e">
        <f>Komponento_parinkimas</f>
        <v>#N/A</v>
      </c>
      <c r="AH320" s="117" t="e">
        <f>Komponento_parinkimas</f>
        <v>#N/A</v>
      </c>
      <c r="AI320" s="117" t="e">
        <f>Komponento_parinkimas</f>
        <v>#N/A</v>
      </c>
      <c r="AJ320" s="117" t="e">
        <f>Komponento_parinkimas</f>
        <v>#N/A</v>
      </c>
      <c r="AK320" s="117" t="e">
        <f>Komponento_parinkimas</f>
        <v>#N/A</v>
      </c>
      <c r="AL320" s="117" t="e">
        <f>Komponento_parinkimas</f>
        <v>#N/A</v>
      </c>
      <c r="AM320" s="117" t="e">
        <f>Komponento_parinkimas</f>
        <v>#N/A</v>
      </c>
      <c r="AN320" s="117" t="e">
        <f>Komponento_parinkimas</f>
        <v>#N/A</v>
      </c>
      <c r="AO320" s="117" t="e">
        <f>Komponento_parinkimas</f>
        <v>#N/A</v>
      </c>
      <c r="AP320" s="117" t="e">
        <f>Komponento_parinkimas</f>
        <v>#N/A</v>
      </c>
      <c r="AQ320" s="117" t="e">
        <f>Komponento_parinkimas</f>
        <v>#N/A</v>
      </c>
      <c r="AR320" s="1"/>
      <c r="AS320" s="1"/>
    </row>
    <row r="321" spans="1:45">
      <c r="A321" s="114" t="s">
        <v>514</v>
      </c>
      <c r="B321" s="115" t="s">
        <v>346</v>
      </c>
      <c r="C321" s="173"/>
      <c r="D321" s="173" t="s">
        <v>70</v>
      </c>
      <c r="E321" s="185" t="s">
        <v>70</v>
      </c>
      <c r="F321" s="185">
        <v>0</v>
      </c>
      <c r="G321" s="185" t="s">
        <v>70</v>
      </c>
      <c r="H321" s="185">
        <v>0</v>
      </c>
      <c r="I321" s="185" t="s">
        <v>70</v>
      </c>
      <c r="J321" s="185">
        <v>0</v>
      </c>
      <c r="K321" s="185">
        <f t="shared" si="27"/>
        <v>0</v>
      </c>
      <c r="L321" s="19"/>
      <c r="M321" s="117" t="e">
        <f>Komponento_parinkimas</f>
        <v>#N/A</v>
      </c>
      <c r="N321" s="117" t="e">
        <f>Komponento_parinkimas</f>
        <v>#N/A</v>
      </c>
      <c r="O321" s="117" t="e">
        <f>Komponento_parinkimas</f>
        <v>#N/A</v>
      </c>
      <c r="P321" s="117" t="e">
        <f>Komponento_parinkimas</f>
        <v>#N/A</v>
      </c>
      <c r="Q321" s="117" t="e">
        <f>Komponento_parinkimas</f>
        <v>#N/A</v>
      </c>
      <c r="R321" s="117" t="e">
        <f>Komponento_parinkimas</f>
        <v>#N/A</v>
      </c>
      <c r="S321" s="117" t="e">
        <f>Komponento_parinkimas</f>
        <v>#N/A</v>
      </c>
      <c r="T321" s="117" t="e">
        <f>Komponento_parinkimas</f>
        <v>#N/A</v>
      </c>
      <c r="U321" s="117" t="e">
        <f>Komponento_parinkimas</f>
        <v>#N/A</v>
      </c>
      <c r="V321" s="117" t="e">
        <f>Komponento_parinkimas</f>
        <v>#N/A</v>
      </c>
      <c r="W321" s="117" t="e">
        <f>Komponento_parinkimas</f>
        <v>#N/A</v>
      </c>
      <c r="X321" s="117" t="e">
        <f>Komponento_parinkimas</f>
        <v>#N/A</v>
      </c>
      <c r="Y321" s="117" t="e">
        <f>Komponento_parinkimas</f>
        <v>#N/A</v>
      </c>
      <c r="Z321" s="117" t="e">
        <f>Komponento_parinkimas</f>
        <v>#N/A</v>
      </c>
      <c r="AA321" s="117" t="e">
        <f>Komponento_parinkimas</f>
        <v>#N/A</v>
      </c>
      <c r="AB321" s="117" t="e">
        <f>Komponento_parinkimas</f>
        <v>#N/A</v>
      </c>
      <c r="AC321" s="117" t="e">
        <f>Komponento_parinkimas</f>
        <v>#N/A</v>
      </c>
      <c r="AD321" s="117" t="e">
        <f>Komponento_parinkimas</f>
        <v>#N/A</v>
      </c>
      <c r="AE321" s="117" t="e">
        <f>Komponento_parinkimas</f>
        <v>#N/A</v>
      </c>
      <c r="AF321" s="117" t="e">
        <f>Komponento_parinkimas</f>
        <v>#N/A</v>
      </c>
      <c r="AG321" s="117" t="e">
        <f>Komponento_parinkimas</f>
        <v>#N/A</v>
      </c>
      <c r="AH321" s="117" t="e">
        <f>Komponento_parinkimas</f>
        <v>#N/A</v>
      </c>
      <c r="AI321" s="117" t="e">
        <f>Komponento_parinkimas</f>
        <v>#N/A</v>
      </c>
      <c r="AJ321" s="117" t="e">
        <f>Komponento_parinkimas</f>
        <v>#N/A</v>
      </c>
      <c r="AK321" s="117" t="e">
        <f>Komponento_parinkimas</f>
        <v>#N/A</v>
      </c>
      <c r="AL321" s="117" t="e">
        <f>Komponento_parinkimas</f>
        <v>#N/A</v>
      </c>
      <c r="AM321" s="117" t="e">
        <f>Komponento_parinkimas</f>
        <v>#N/A</v>
      </c>
      <c r="AN321" s="117" t="e">
        <f>Komponento_parinkimas</f>
        <v>#N/A</v>
      </c>
      <c r="AO321" s="117" t="e">
        <f>Komponento_parinkimas</f>
        <v>#N/A</v>
      </c>
      <c r="AP321" s="117" t="e">
        <f>Komponento_parinkimas</f>
        <v>#N/A</v>
      </c>
      <c r="AQ321" s="117" t="e">
        <f>Komponento_parinkimas</f>
        <v>#N/A</v>
      </c>
      <c r="AR321" s="1"/>
      <c r="AS321" s="1"/>
    </row>
    <row r="322" spans="1:45">
      <c r="A322" s="114" t="s">
        <v>514</v>
      </c>
      <c r="B322" s="115" t="s">
        <v>347</v>
      </c>
      <c r="C322" s="173"/>
      <c r="D322" s="173" t="s">
        <v>70</v>
      </c>
      <c r="E322" s="185" t="s">
        <v>70</v>
      </c>
      <c r="F322" s="185">
        <v>0</v>
      </c>
      <c r="G322" s="185" t="s">
        <v>70</v>
      </c>
      <c r="H322" s="185">
        <v>0</v>
      </c>
      <c r="I322" s="185" t="s">
        <v>70</v>
      </c>
      <c r="J322" s="185">
        <v>0</v>
      </c>
      <c r="K322" s="185">
        <f t="shared" si="27"/>
        <v>0</v>
      </c>
      <c r="L322" s="19"/>
      <c r="M322" s="117" t="e">
        <f>Komponento_parinkimas</f>
        <v>#N/A</v>
      </c>
      <c r="N322" s="117" t="e">
        <f>Komponento_parinkimas</f>
        <v>#N/A</v>
      </c>
      <c r="O322" s="117" t="e">
        <f>Komponento_parinkimas</f>
        <v>#N/A</v>
      </c>
      <c r="P322" s="117" t="e">
        <f>Komponento_parinkimas</f>
        <v>#N/A</v>
      </c>
      <c r="Q322" s="117" t="e">
        <f>Komponento_parinkimas</f>
        <v>#N/A</v>
      </c>
      <c r="R322" s="117" t="e">
        <f>Komponento_parinkimas</f>
        <v>#N/A</v>
      </c>
      <c r="S322" s="117" t="e">
        <f>Komponento_parinkimas</f>
        <v>#N/A</v>
      </c>
      <c r="T322" s="117" t="e">
        <f>Komponento_parinkimas</f>
        <v>#N/A</v>
      </c>
      <c r="U322" s="117" t="e">
        <f>Komponento_parinkimas</f>
        <v>#N/A</v>
      </c>
      <c r="V322" s="117" t="e">
        <f>Komponento_parinkimas</f>
        <v>#N/A</v>
      </c>
      <c r="W322" s="117" t="e">
        <f>Komponento_parinkimas</f>
        <v>#N/A</v>
      </c>
      <c r="X322" s="117" t="e">
        <f>Komponento_parinkimas</f>
        <v>#N/A</v>
      </c>
      <c r="Y322" s="117" t="e">
        <f>Komponento_parinkimas</f>
        <v>#N/A</v>
      </c>
      <c r="Z322" s="117" t="e">
        <f>Komponento_parinkimas</f>
        <v>#N/A</v>
      </c>
      <c r="AA322" s="117" t="e">
        <f>Komponento_parinkimas</f>
        <v>#N/A</v>
      </c>
      <c r="AB322" s="117" t="e">
        <f>Komponento_parinkimas</f>
        <v>#N/A</v>
      </c>
      <c r="AC322" s="117" t="e">
        <f>Komponento_parinkimas</f>
        <v>#N/A</v>
      </c>
      <c r="AD322" s="117" t="e">
        <f>Komponento_parinkimas</f>
        <v>#N/A</v>
      </c>
      <c r="AE322" s="117" t="e">
        <f>Komponento_parinkimas</f>
        <v>#N/A</v>
      </c>
      <c r="AF322" s="117" t="e">
        <f>Komponento_parinkimas</f>
        <v>#N/A</v>
      </c>
      <c r="AG322" s="117" t="e">
        <f>Komponento_parinkimas</f>
        <v>#N/A</v>
      </c>
      <c r="AH322" s="117" t="e">
        <f>Komponento_parinkimas</f>
        <v>#N/A</v>
      </c>
      <c r="AI322" s="117" t="e">
        <f>Komponento_parinkimas</f>
        <v>#N/A</v>
      </c>
      <c r="AJ322" s="117" t="e">
        <f>Komponento_parinkimas</f>
        <v>#N/A</v>
      </c>
      <c r="AK322" s="117" t="e">
        <f>Komponento_parinkimas</f>
        <v>#N/A</v>
      </c>
      <c r="AL322" s="117" t="e">
        <f>Komponento_parinkimas</f>
        <v>#N/A</v>
      </c>
      <c r="AM322" s="117" t="e">
        <f>Komponento_parinkimas</f>
        <v>#N/A</v>
      </c>
      <c r="AN322" s="117" t="e">
        <f>Komponento_parinkimas</f>
        <v>#N/A</v>
      </c>
      <c r="AO322" s="117" t="e">
        <f>Komponento_parinkimas</f>
        <v>#N/A</v>
      </c>
      <c r="AP322" s="117" t="e">
        <f>Komponento_parinkimas</f>
        <v>#N/A</v>
      </c>
      <c r="AQ322" s="117" t="e">
        <f>Komponento_parinkimas</f>
        <v>#N/A</v>
      </c>
      <c r="AR322" s="1"/>
      <c r="AS322" s="1"/>
    </row>
    <row r="323" spans="1:45">
      <c r="A323" s="114" t="s">
        <v>514</v>
      </c>
      <c r="B323" s="115" t="s">
        <v>348</v>
      </c>
      <c r="C323" s="173"/>
      <c r="D323" s="173" t="s">
        <v>70</v>
      </c>
      <c r="E323" s="185" t="s">
        <v>70</v>
      </c>
      <c r="F323" s="185">
        <v>0</v>
      </c>
      <c r="G323" s="185" t="s">
        <v>70</v>
      </c>
      <c r="H323" s="185">
        <v>0</v>
      </c>
      <c r="I323" s="185" t="s">
        <v>70</v>
      </c>
      <c r="J323" s="185">
        <v>0</v>
      </c>
      <c r="K323" s="185">
        <f t="shared" si="27"/>
        <v>0</v>
      </c>
      <c r="L323" s="19"/>
      <c r="M323" s="117" t="e">
        <f>Komponento_parinkimas</f>
        <v>#N/A</v>
      </c>
      <c r="N323" s="117" t="e">
        <f>Komponento_parinkimas</f>
        <v>#N/A</v>
      </c>
      <c r="O323" s="117" t="e">
        <f>Komponento_parinkimas</f>
        <v>#N/A</v>
      </c>
      <c r="P323" s="117" t="e">
        <f>Komponento_parinkimas</f>
        <v>#N/A</v>
      </c>
      <c r="Q323" s="117" t="e">
        <f>Komponento_parinkimas</f>
        <v>#N/A</v>
      </c>
      <c r="R323" s="117" t="e">
        <f>Komponento_parinkimas</f>
        <v>#N/A</v>
      </c>
      <c r="S323" s="117" t="e">
        <f>Komponento_parinkimas</f>
        <v>#N/A</v>
      </c>
      <c r="T323" s="117" t="e">
        <f>Komponento_parinkimas</f>
        <v>#N/A</v>
      </c>
      <c r="U323" s="117" t="e">
        <f>Komponento_parinkimas</f>
        <v>#N/A</v>
      </c>
      <c r="V323" s="117" t="e">
        <f>Komponento_parinkimas</f>
        <v>#N/A</v>
      </c>
      <c r="W323" s="117" t="e">
        <f>Komponento_parinkimas</f>
        <v>#N/A</v>
      </c>
      <c r="X323" s="117" t="e">
        <f>Komponento_parinkimas</f>
        <v>#N/A</v>
      </c>
      <c r="Y323" s="117" t="e">
        <f>Komponento_parinkimas</f>
        <v>#N/A</v>
      </c>
      <c r="Z323" s="117" t="e">
        <f>Komponento_parinkimas</f>
        <v>#N/A</v>
      </c>
      <c r="AA323" s="117" t="e">
        <f>Komponento_parinkimas</f>
        <v>#N/A</v>
      </c>
      <c r="AB323" s="117" t="e">
        <f>Komponento_parinkimas</f>
        <v>#N/A</v>
      </c>
      <c r="AC323" s="117" t="e">
        <f>Komponento_parinkimas</f>
        <v>#N/A</v>
      </c>
      <c r="AD323" s="117" t="e">
        <f>Komponento_parinkimas</f>
        <v>#N/A</v>
      </c>
      <c r="AE323" s="117" t="e">
        <f>Komponento_parinkimas</f>
        <v>#N/A</v>
      </c>
      <c r="AF323" s="117" t="e">
        <f>Komponento_parinkimas</f>
        <v>#N/A</v>
      </c>
      <c r="AG323" s="117" t="e">
        <f>Komponento_parinkimas</f>
        <v>#N/A</v>
      </c>
      <c r="AH323" s="117" t="e">
        <f>Komponento_parinkimas</f>
        <v>#N/A</v>
      </c>
      <c r="AI323" s="117" t="e">
        <f>Komponento_parinkimas</f>
        <v>#N/A</v>
      </c>
      <c r="AJ323" s="117" t="e">
        <f>Komponento_parinkimas</f>
        <v>#N/A</v>
      </c>
      <c r="AK323" s="117" t="e">
        <f>Komponento_parinkimas</f>
        <v>#N/A</v>
      </c>
      <c r="AL323" s="117" t="e">
        <f>Komponento_parinkimas</f>
        <v>#N/A</v>
      </c>
      <c r="AM323" s="117" t="e">
        <f>Komponento_parinkimas</f>
        <v>#N/A</v>
      </c>
      <c r="AN323" s="117" t="e">
        <f>Komponento_parinkimas</f>
        <v>#N/A</v>
      </c>
      <c r="AO323" s="117" t="e">
        <f>Komponento_parinkimas</f>
        <v>#N/A</v>
      </c>
      <c r="AP323" s="117" t="e">
        <f>Komponento_parinkimas</f>
        <v>#N/A</v>
      </c>
      <c r="AQ323" s="117" t="e">
        <f>Komponento_parinkimas</f>
        <v>#N/A</v>
      </c>
      <c r="AR323" s="1"/>
      <c r="AS323" s="1"/>
    </row>
    <row r="324" spans="1:45">
      <c r="A324" s="114" t="s">
        <v>514</v>
      </c>
      <c r="B324" s="115" t="s">
        <v>349</v>
      </c>
      <c r="C324" s="173"/>
      <c r="D324" s="173" t="s">
        <v>70</v>
      </c>
      <c r="E324" s="185" t="s">
        <v>70</v>
      </c>
      <c r="F324" s="185">
        <v>0</v>
      </c>
      <c r="G324" s="185" t="s">
        <v>70</v>
      </c>
      <c r="H324" s="185">
        <v>0</v>
      </c>
      <c r="I324" s="185" t="s">
        <v>70</v>
      </c>
      <c r="J324" s="185">
        <v>0</v>
      </c>
      <c r="K324" s="185">
        <f t="shared" si="27"/>
        <v>0</v>
      </c>
      <c r="L324" s="19"/>
      <c r="M324" s="117" t="e">
        <f>Komponento_parinkimas</f>
        <v>#N/A</v>
      </c>
      <c r="N324" s="117" t="e">
        <f>Komponento_parinkimas</f>
        <v>#N/A</v>
      </c>
      <c r="O324" s="117" t="e">
        <f>Komponento_parinkimas</f>
        <v>#N/A</v>
      </c>
      <c r="P324" s="117" t="e">
        <f>Komponento_parinkimas</f>
        <v>#N/A</v>
      </c>
      <c r="Q324" s="117" t="e">
        <f>Komponento_parinkimas</f>
        <v>#N/A</v>
      </c>
      <c r="R324" s="117" t="e">
        <f>Komponento_parinkimas</f>
        <v>#N/A</v>
      </c>
      <c r="S324" s="117" t="e">
        <f>Komponento_parinkimas</f>
        <v>#N/A</v>
      </c>
      <c r="T324" s="117" t="e">
        <f>Komponento_parinkimas</f>
        <v>#N/A</v>
      </c>
      <c r="U324" s="117" t="e">
        <f>Komponento_parinkimas</f>
        <v>#N/A</v>
      </c>
      <c r="V324" s="117" t="e">
        <f>Komponento_parinkimas</f>
        <v>#N/A</v>
      </c>
      <c r="W324" s="117" t="e">
        <f>Komponento_parinkimas</f>
        <v>#N/A</v>
      </c>
      <c r="X324" s="117" t="e">
        <f>Komponento_parinkimas</f>
        <v>#N/A</v>
      </c>
      <c r="Y324" s="117" t="e">
        <f>Komponento_parinkimas</f>
        <v>#N/A</v>
      </c>
      <c r="Z324" s="117" t="e">
        <f>Komponento_parinkimas</f>
        <v>#N/A</v>
      </c>
      <c r="AA324" s="117" t="e">
        <f>Komponento_parinkimas</f>
        <v>#N/A</v>
      </c>
      <c r="AB324" s="117" t="e">
        <f>Komponento_parinkimas</f>
        <v>#N/A</v>
      </c>
      <c r="AC324" s="117" t="e">
        <f>Komponento_parinkimas</f>
        <v>#N/A</v>
      </c>
      <c r="AD324" s="117" t="e">
        <f>Komponento_parinkimas</f>
        <v>#N/A</v>
      </c>
      <c r="AE324" s="117" t="e">
        <f>Komponento_parinkimas</f>
        <v>#N/A</v>
      </c>
      <c r="AF324" s="117" t="e">
        <f>Komponento_parinkimas</f>
        <v>#N/A</v>
      </c>
      <c r="AG324" s="117" t="e">
        <f>Komponento_parinkimas</f>
        <v>#N/A</v>
      </c>
      <c r="AH324" s="117" t="e">
        <f>Komponento_parinkimas</f>
        <v>#N/A</v>
      </c>
      <c r="AI324" s="117" t="e">
        <f>Komponento_parinkimas</f>
        <v>#N/A</v>
      </c>
      <c r="AJ324" s="117" t="e">
        <f>Komponento_parinkimas</f>
        <v>#N/A</v>
      </c>
      <c r="AK324" s="117" t="e">
        <f>Komponento_parinkimas</f>
        <v>#N/A</v>
      </c>
      <c r="AL324" s="117" t="e">
        <f>Komponento_parinkimas</f>
        <v>#N/A</v>
      </c>
      <c r="AM324" s="117" t="e">
        <f>Komponento_parinkimas</f>
        <v>#N/A</v>
      </c>
      <c r="AN324" s="117" t="e">
        <f>Komponento_parinkimas</f>
        <v>#N/A</v>
      </c>
      <c r="AO324" s="117" t="e">
        <f>Komponento_parinkimas</f>
        <v>#N/A</v>
      </c>
      <c r="AP324" s="117" t="e">
        <f>Komponento_parinkimas</f>
        <v>#N/A</v>
      </c>
      <c r="AQ324" s="117" t="e">
        <f>Komponento_parinkimas</f>
        <v>#N/A</v>
      </c>
      <c r="AR324" s="1"/>
      <c r="AS324" s="1"/>
    </row>
    <row r="325" spans="1:45">
      <c r="A325" s="114" t="s">
        <v>514</v>
      </c>
      <c r="B325" s="115" t="s">
        <v>350</v>
      </c>
      <c r="C325" s="173"/>
      <c r="D325" s="173" t="s">
        <v>70</v>
      </c>
      <c r="E325" s="185" t="s">
        <v>70</v>
      </c>
      <c r="F325" s="185">
        <v>0</v>
      </c>
      <c r="G325" s="185" t="s">
        <v>70</v>
      </c>
      <c r="H325" s="185">
        <v>0</v>
      </c>
      <c r="I325" s="185" t="s">
        <v>70</v>
      </c>
      <c r="J325" s="185">
        <v>0</v>
      </c>
      <c r="K325" s="185">
        <f t="shared" si="27"/>
        <v>0</v>
      </c>
      <c r="L325" s="19"/>
      <c r="M325" s="117" t="e">
        <f>Komponento_parinkimas</f>
        <v>#N/A</v>
      </c>
      <c r="N325" s="117" t="e">
        <f>Komponento_parinkimas</f>
        <v>#N/A</v>
      </c>
      <c r="O325" s="117" t="e">
        <f>Komponento_parinkimas</f>
        <v>#N/A</v>
      </c>
      <c r="P325" s="117" t="e">
        <f>Komponento_parinkimas</f>
        <v>#N/A</v>
      </c>
      <c r="Q325" s="117" t="e">
        <f>Komponento_parinkimas</f>
        <v>#N/A</v>
      </c>
      <c r="R325" s="117" t="e">
        <f>Komponento_parinkimas</f>
        <v>#N/A</v>
      </c>
      <c r="S325" s="117" t="e">
        <f>Komponento_parinkimas</f>
        <v>#N/A</v>
      </c>
      <c r="T325" s="117" t="e">
        <f>Komponento_parinkimas</f>
        <v>#N/A</v>
      </c>
      <c r="U325" s="117" t="e">
        <f>Komponento_parinkimas</f>
        <v>#N/A</v>
      </c>
      <c r="V325" s="117" t="e">
        <f>Komponento_parinkimas</f>
        <v>#N/A</v>
      </c>
      <c r="W325" s="117" t="e">
        <f>Komponento_parinkimas</f>
        <v>#N/A</v>
      </c>
      <c r="X325" s="117" t="e">
        <f>Komponento_parinkimas</f>
        <v>#N/A</v>
      </c>
      <c r="Y325" s="117" t="e">
        <f>Komponento_parinkimas</f>
        <v>#N/A</v>
      </c>
      <c r="Z325" s="117" t="e">
        <f>Komponento_parinkimas</f>
        <v>#N/A</v>
      </c>
      <c r="AA325" s="117" t="e">
        <f>Komponento_parinkimas</f>
        <v>#N/A</v>
      </c>
      <c r="AB325" s="117" t="e">
        <f>Komponento_parinkimas</f>
        <v>#N/A</v>
      </c>
      <c r="AC325" s="117" t="e">
        <f>Komponento_parinkimas</f>
        <v>#N/A</v>
      </c>
      <c r="AD325" s="117" t="e">
        <f>Komponento_parinkimas</f>
        <v>#N/A</v>
      </c>
      <c r="AE325" s="117" t="e">
        <f>Komponento_parinkimas</f>
        <v>#N/A</v>
      </c>
      <c r="AF325" s="117" t="e">
        <f>Komponento_parinkimas</f>
        <v>#N/A</v>
      </c>
      <c r="AG325" s="117" t="e">
        <f>Komponento_parinkimas</f>
        <v>#N/A</v>
      </c>
      <c r="AH325" s="117" t="e">
        <f>Komponento_parinkimas</f>
        <v>#N/A</v>
      </c>
      <c r="AI325" s="117" t="e">
        <f>Komponento_parinkimas</f>
        <v>#N/A</v>
      </c>
      <c r="AJ325" s="117" t="e">
        <f>Komponento_parinkimas</f>
        <v>#N/A</v>
      </c>
      <c r="AK325" s="117" t="e">
        <f>Komponento_parinkimas</f>
        <v>#N/A</v>
      </c>
      <c r="AL325" s="117" t="e">
        <f>Komponento_parinkimas</f>
        <v>#N/A</v>
      </c>
      <c r="AM325" s="117" t="e">
        <f>Komponento_parinkimas</f>
        <v>#N/A</v>
      </c>
      <c r="AN325" s="117" t="e">
        <f>Komponento_parinkimas</f>
        <v>#N/A</v>
      </c>
      <c r="AO325" s="117" t="e">
        <f>Komponento_parinkimas</f>
        <v>#N/A</v>
      </c>
      <c r="AP325" s="117" t="e">
        <f>Komponento_parinkimas</f>
        <v>#N/A</v>
      </c>
      <c r="AQ325" s="117" t="e">
        <f>Komponento_parinkimas</f>
        <v>#N/A</v>
      </c>
      <c r="AR325" s="1"/>
      <c r="AS325" s="1"/>
    </row>
    <row r="326" spans="1:45">
      <c r="A326" s="114" t="s">
        <v>514</v>
      </c>
      <c r="B326" s="120" t="s">
        <v>53</v>
      </c>
      <c r="C326" s="121"/>
      <c r="D326" s="121"/>
      <c r="E326" s="197"/>
      <c r="F326" s="197"/>
      <c r="G326" s="197"/>
      <c r="H326" s="197"/>
      <c r="I326" s="197"/>
      <c r="J326" s="197"/>
      <c r="K326" s="195"/>
      <c r="L326" s="119"/>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
      <c r="AS326" s="1"/>
    </row>
    <row r="327" spans="1:45">
      <c r="A327" s="114" t="s">
        <v>514</v>
      </c>
      <c r="B327" s="115" t="s">
        <v>351</v>
      </c>
      <c r="C327" s="173"/>
      <c r="D327" s="173" t="s">
        <v>70</v>
      </c>
      <c r="E327" s="185" t="s">
        <v>70</v>
      </c>
      <c r="F327" s="185">
        <v>0</v>
      </c>
      <c r="G327" s="185" t="s">
        <v>70</v>
      </c>
      <c r="H327" s="185">
        <v>0</v>
      </c>
      <c r="I327" s="185" t="s">
        <v>70</v>
      </c>
      <c r="J327" s="185">
        <v>0</v>
      </c>
      <c r="K327" s="185">
        <f>PRODUCT(IF(E327&lt;&gt;"'-",F327,1),IF(G327&lt;&gt;"-",H327,1),IF(I327&lt;&gt;"-",J327,1))</f>
        <v>0</v>
      </c>
      <c r="L327" s="19"/>
      <c r="M327" s="117" t="e">
        <f>Komponento_parinkimas</f>
        <v>#N/A</v>
      </c>
      <c r="N327" s="117" t="e">
        <f>Komponento_parinkimas</f>
        <v>#N/A</v>
      </c>
      <c r="O327" s="117" t="e">
        <f>Komponento_parinkimas</f>
        <v>#N/A</v>
      </c>
      <c r="P327" s="117" t="e">
        <f>Komponento_parinkimas</f>
        <v>#N/A</v>
      </c>
      <c r="Q327" s="117" t="e">
        <f>Komponento_parinkimas</f>
        <v>#N/A</v>
      </c>
      <c r="R327" s="117" t="e">
        <f>Komponento_parinkimas</f>
        <v>#N/A</v>
      </c>
      <c r="S327" s="117" t="e">
        <f>Komponento_parinkimas</f>
        <v>#N/A</v>
      </c>
      <c r="T327" s="117" t="e">
        <f>Komponento_parinkimas</f>
        <v>#N/A</v>
      </c>
      <c r="U327" s="117" t="e">
        <f>Komponento_parinkimas</f>
        <v>#N/A</v>
      </c>
      <c r="V327" s="117" t="e">
        <f>Komponento_parinkimas</f>
        <v>#N/A</v>
      </c>
      <c r="W327" s="117" t="e">
        <f>Komponento_parinkimas</f>
        <v>#N/A</v>
      </c>
      <c r="X327" s="117" t="e">
        <f>Komponento_parinkimas</f>
        <v>#N/A</v>
      </c>
      <c r="Y327" s="117" t="e">
        <f>Komponento_parinkimas</f>
        <v>#N/A</v>
      </c>
      <c r="Z327" s="117" t="e">
        <f>Komponento_parinkimas</f>
        <v>#N/A</v>
      </c>
      <c r="AA327" s="117" t="e">
        <f>Komponento_parinkimas</f>
        <v>#N/A</v>
      </c>
      <c r="AB327" s="117" t="e">
        <f>Komponento_parinkimas</f>
        <v>#N/A</v>
      </c>
      <c r="AC327" s="117" t="e">
        <f>Komponento_parinkimas</f>
        <v>#N/A</v>
      </c>
      <c r="AD327" s="117" t="e">
        <f>Komponento_parinkimas</f>
        <v>#N/A</v>
      </c>
      <c r="AE327" s="117" t="e">
        <f>Komponento_parinkimas</f>
        <v>#N/A</v>
      </c>
      <c r="AF327" s="117" t="e">
        <f>Komponento_parinkimas</f>
        <v>#N/A</v>
      </c>
      <c r="AG327" s="117" t="e">
        <f>Komponento_parinkimas</f>
        <v>#N/A</v>
      </c>
      <c r="AH327" s="117" t="e">
        <f>Komponento_parinkimas</f>
        <v>#N/A</v>
      </c>
      <c r="AI327" s="117" t="e">
        <f>Komponento_parinkimas</f>
        <v>#N/A</v>
      </c>
      <c r="AJ327" s="117" t="e">
        <f>Komponento_parinkimas</f>
        <v>#N/A</v>
      </c>
      <c r="AK327" s="117" t="e">
        <f>Komponento_parinkimas</f>
        <v>#N/A</v>
      </c>
      <c r="AL327" s="117" t="e">
        <f>Komponento_parinkimas</f>
        <v>#N/A</v>
      </c>
      <c r="AM327" s="117" t="e">
        <f>Komponento_parinkimas</f>
        <v>#N/A</v>
      </c>
      <c r="AN327" s="117" t="e">
        <f>Komponento_parinkimas</f>
        <v>#N/A</v>
      </c>
      <c r="AO327" s="117" t="e">
        <f>Komponento_parinkimas</f>
        <v>#N/A</v>
      </c>
      <c r="AP327" s="117" t="e">
        <f>Komponento_parinkimas</f>
        <v>#N/A</v>
      </c>
      <c r="AQ327" s="117" t="e">
        <f>Komponento_parinkimas</f>
        <v>#N/A</v>
      </c>
      <c r="AR327" s="1"/>
      <c r="AS327" s="1"/>
    </row>
    <row r="328" spans="1:45">
      <c r="A328" s="114" t="s">
        <v>514</v>
      </c>
      <c r="B328" s="115" t="s">
        <v>352</v>
      </c>
      <c r="C328" s="173"/>
      <c r="D328" s="173" t="s">
        <v>70</v>
      </c>
      <c r="E328" s="185" t="s">
        <v>70</v>
      </c>
      <c r="F328" s="185">
        <v>0</v>
      </c>
      <c r="G328" s="185" t="s">
        <v>70</v>
      </c>
      <c r="H328" s="185">
        <v>0</v>
      </c>
      <c r="I328" s="185" t="s">
        <v>70</v>
      </c>
      <c r="J328" s="185">
        <v>0</v>
      </c>
      <c r="K328" s="185">
        <f>PRODUCT(IF(E328&lt;&gt;"'-",F328,1),IF(G328&lt;&gt;"-",H328,1),IF(I328&lt;&gt;"-",J328,1))</f>
        <v>0</v>
      </c>
      <c r="L328" s="19"/>
      <c r="M328" s="117" t="e">
        <f>Komponento_parinkimas</f>
        <v>#N/A</v>
      </c>
      <c r="N328" s="117" t="e">
        <f>Komponento_parinkimas</f>
        <v>#N/A</v>
      </c>
      <c r="O328" s="117" t="e">
        <f>Komponento_parinkimas</f>
        <v>#N/A</v>
      </c>
      <c r="P328" s="117" t="e">
        <f>Komponento_parinkimas</f>
        <v>#N/A</v>
      </c>
      <c r="Q328" s="117" t="e">
        <f>Komponento_parinkimas</f>
        <v>#N/A</v>
      </c>
      <c r="R328" s="117" t="e">
        <f>Komponento_parinkimas</f>
        <v>#N/A</v>
      </c>
      <c r="S328" s="117" t="e">
        <f>Komponento_parinkimas</f>
        <v>#N/A</v>
      </c>
      <c r="T328" s="117" t="e">
        <f>Komponento_parinkimas</f>
        <v>#N/A</v>
      </c>
      <c r="U328" s="117" t="e">
        <f>Komponento_parinkimas</f>
        <v>#N/A</v>
      </c>
      <c r="V328" s="117" t="e">
        <f>Komponento_parinkimas</f>
        <v>#N/A</v>
      </c>
      <c r="W328" s="117" t="e">
        <f>Komponento_parinkimas</f>
        <v>#N/A</v>
      </c>
      <c r="X328" s="117" t="e">
        <f>Komponento_parinkimas</f>
        <v>#N/A</v>
      </c>
      <c r="Y328" s="117" t="e">
        <f>Komponento_parinkimas</f>
        <v>#N/A</v>
      </c>
      <c r="Z328" s="117" t="e">
        <f>Komponento_parinkimas</f>
        <v>#N/A</v>
      </c>
      <c r="AA328" s="117" t="e">
        <f>Komponento_parinkimas</f>
        <v>#N/A</v>
      </c>
      <c r="AB328" s="117" t="e">
        <f>Komponento_parinkimas</f>
        <v>#N/A</v>
      </c>
      <c r="AC328" s="117" t="e">
        <f>Komponento_parinkimas</f>
        <v>#N/A</v>
      </c>
      <c r="AD328" s="117" t="e">
        <f>Komponento_parinkimas</f>
        <v>#N/A</v>
      </c>
      <c r="AE328" s="117" t="e">
        <f>Komponento_parinkimas</f>
        <v>#N/A</v>
      </c>
      <c r="AF328" s="117" t="e">
        <f>Komponento_parinkimas</f>
        <v>#N/A</v>
      </c>
      <c r="AG328" s="117" t="e">
        <f>Komponento_parinkimas</f>
        <v>#N/A</v>
      </c>
      <c r="AH328" s="117" t="e">
        <f>Komponento_parinkimas</f>
        <v>#N/A</v>
      </c>
      <c r="AI328" s="117" t="e">
        <f>Komponento_parinkimas</f>
        <v>#N/A</v>
      </c>
      <c r="AJ328" s="117" t="e">
        <f>Komponento_parinkimas</f>
        <v>#N/A</v>
      </c>
      <c r="AK328" s="117" t="e">
        <f>Komponento_parinkimas</f>
        <v>#N/A</v>
      </c>
      <c r="AL328" s="117" t="e">
        <f>Komponento_parinkimas</f>
        <v>#N/A</v>
      </c>
      <c r="AM328" s="117" t="e">
        <f>Komponento_parinkimas</f>
        <v>#N/A</v>
      </c>
      <c r="AN328" s="117" t="e">
        <f>Komponento_parinkimas</f>
        <v>#N/A</v>
      </c>
      <c r="AO328" s="117" t="e">
        <f>Komponento_parinkimas</f>
        <v>#N/A</v>
      </c>
      <c r="AP328" s="117" t="e">
        <f>Komponento_parinkimas</f>
        <v>#N/A</v>
      </c>
      <c r="AQ328" s="117" t="e">
        <f>Komponento_parinkimas</f>
        <v>#N/A</v>
      </c>
      <c r="AR328" s="1"/>
      <c r="AS328" s="1"/>
    </row>
    <row r="329" spans="1:45">
      <c r="A329" s="114" t="s">
        <v>514</v>
      </c>
      <c r="B329" s="115" t="s">
        <v>353</v>
      </c>
      <c r="C329" s="173"/>
      <c r="D329" s="173" t="s">
        <v>70</v>
      </c>
      <c r="E329" s="185" t="s">
        <v>70</v>
      </c>
      <c r="F329" s="185">
        <v>0</v>
      </c>
      <c r="G329" s="185" t="s">
        <v>70</v>
      </c>
      <c r="H329" s="185">
        <v>0</v>
      </c>
      <c r="I329" s="185" t="s">
        <v>70</v>
      </c>
      <c r="J329" s="185">
        <v>0</v>
      </c>
      <c r="K329" s="185">
        <f>PRODUCT(IF(E329&lt;&gt;"'-",F329,1),IF(G329&lt;&gt;"-",H329,1),IF(I329&lt;&gt;"-",J329,1))</f>
        <v>0</v>
      </c>
      <c r="L329" s="19"/>
      <c r="M329" s="117" t="e">
        <f>Komponento_parinkimas</f>
        <v>#N/A</v>
      </c>
      <c r="N329" s="117" t="e">
        <f>Komponento_parinkimas</f>
        <v>#N/A</v>
      </c>
      <c r="O329" s="117" t="e">
        <f>Komponento_parinkimas</f>
        <v>#N/A</v>
      </c>
      <c r="P329" s="117" t="e">
        <f>Komponento_parinkimas</f>
        <v>#N/A</v>
      </c>
      <c r="Q329" s="117" t="e">
        <f>Komponento_parinkimas</f>
        <v>#N/A</v>
      </c>
      <c r="R329" s="117" t="e">
        <f>Komponento_parinkimas</f>
        <v>#N/A</v>
      </c>
      <c r="S329" s="117" t="e">
        <f>Komponento_parinkimas</f>
        <v>#N/A</v>
      </c>
      <c r="T329" s="117" t="e">
        <f>Komponento_parinkimas</f>
        <v>#N/A</v>
      </c>
      <c r="U329" s="117" t="e">
        <f>Komponento_parinkimas</f>
        <v>#N/A</v>
      </c>
      <c r="V329" s="117" t="e">
        <f>Komponento_parinkimas</f>
        <v>#N/A</v>
      </c>
      <c r="W329" s="117" t="e">
        <f>Komponento_parinkimas</f>
        <v>#N/A</v>
      </c>
      <c r="X329" s="117" t="e">
        <f>Komponento_parinkimas</f>
        <v>#N/A</v>
      </c>
      <c r="Y329" s="117" t="e">
        <f>Komponento_parinkimas</f>
        <v>#N/A</v>
      </c>
      <c r="Z329" s="117" t="e">
        <f>Komponento_parinkimas</f>
        <v>#N/A</v>
      </c>
      <c r="AA329" s="117" t="e">
        <f>Komponento_parinkimas</f>
        <v>#N/A</v>
      </c>
      <c r="AB329" s="117" t="e">
        <f>Komponento_parinkimas</f>
        <v>#N/A</v>
      </c>
      <c r="AC329" s="117" t="e">
        <f>Komponento_parinkimas</f>
        <v>#N/A</v>
      </c>
      <c r="AD329" s="117" t="e">
        <f>Komponento_parinkimas</f>
        <v>#N/A</v>
      </c>
      <c r="AE329" s="117" t="e">
        <f>Komponento_parinkimas</f>
        <v>#N/A</v>
      </c>
      <c r="AF329" s="117" t="e">
        <f>Komponento_parinkimas</f>
        <v>#N/A</v>
      </c>
      <c r="AG329" s="117" t="e">
        <f>Komponento_parinkimas</f>
        <v>#N/A</v>
      </c>
      <c r="AH329" s="117" t="e">
        <f>Komponento_parinkimas</f>
        <v>#N/A</v>
      </c>
      <c r="AI329" s="117" t="e">
        <f>Komponento_parinkimas</f>
        <v>#N/A</v>
      </c>
      <c r="AJ329" s="117" t="e">
        <f>Komponento_parinkimas</f>
        <v>#N/A</v>
      </c>
      <c r="AK329" s="117" t="e">
        <f>Komponento_parinkimas</f>
        <v>#N/A</v>
      </c>
      <c r="AL329" s="117" t="e">
        <f>Komponento_parinkimas</f>
        <v>#N/A</v>
      </c>
      <c r="AM329" s="117" t="e">
        <f>Komponento_parinkimas</f>
        <v>#N/A</v>
      </c>
      <c r="AN329" s="117" t="e">
        <f>Komponento_parinkimas</f>
        <v>#N/A</v>
      </c>
      <c r="AO329" s="117" t="e">
        <f>Komponento_parinkimas</f>
        <v>#N/A</v>
      </c>
      <c r="AP329" s="117" t="e">
        <f>Komponento_parinkimas</f>
        <v>#N/A</v>
      </c>
      <c r="AQ329" s="117" t="e">
        <f>Komponento_parinkimas</f>
        <v>#N/A</v>
      </c>
      <c r="AR329" s="1"/>
      <c r="AS329" s="1"/>
    </row>
    <row r="330" spans="1:45">
      <c r="A330" s="114" t="s">
        <v>515</v>
      </c>
      <c r="B330" s="120" t="s">
        <v>50</v>
      </c>
      <c r="C330" s="121"/>
      <c r="D330" s="121"/>
      <c r="E330" s="197"/>
      <c r="F330" s="197"/>
      <c r="G330" s="197"/>
      <c r="H330" s="197"/>
      <c r="I330" s="197"/>
      <c r="J330" s="197"/>
      <c r="K330" s="195"/>
      <c r="L330" s="119"/>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
      <c r="AS330" s="1"/>
    </row>
    <row r="331" spans="1:45">
      <c r="A331" s="114" t="s">
        <v>515</v>
      </c>
      <c r="B331" s="115" t="s">
        <v>51</v>
      </c>
      <c r="C331" s="173"/>
      <c r="D331" s="173" t="s">
        <v>70</v>
      </c>
      <c r="E331" s="185" t="s">
        <v>70</v>
      </c>
      <c r="F331" s="185">
        <v>0</v>
      </c>
      <c r="G331" s="185" t="s">
        <v>70</v>
      </c>
      <c r="H331" s="185">
        <v>0</v>
      </c>
      <c r="I331" s="185" t="s">
        <v>70</v>
      </c>
      <c r="J331" s="185">
        <v>0</v>
      </c>
      <c r="K331" s="185">
        <f t="shared" ref="K331:K337" si="28">PRODUCT(IF(E331&lt;&gt;"'-",F331,1),IF(G331&lt;&gt;"-",H331,1),IF(I331&lt;&gt;"-",J331,1))</f>
        <v>0</v>
      </c>
      <c r="L331" s="19"/>
      <c r="M331" s="117" t="e">
        <f>Komponento_parinkimas</f>
        <v>#N/A</v>
      </c>
      <c r="N331" s="117" t="e">
        <f>Komponento_parinkimas</f>
        <v>#N/A</v>
      </c>
      <c r="O331" s="117" t="e">
        <f>Komponento_parinkimas</f>
        <v>#N/A</v>
      </c>
      <c r="P331" s="117" t="e">
        <f>Komponento_parinkimas</f>
        <v>#N/A</v>
      </c>
      <c r="Q331" s="117" t="e">
        <f>Komponento_parinkimas</f>
        <v>#N/A</v>
      </c>
      <c r="R331" s="117" t="e">
        <f>Komponento_parinkimas</f>
        <v>#N/A</v>
      </c>
      <c r="S331" s="117" t="e">
        <f>Komponento_parinkimas</f>
        <v>#N/A</v>
      </c>
      <c r="T331" s="117" t="e">
        <f>Komponento_parinkimas</f>
        <v>#N/A</v>
      </c>
      <c r="U331" s="117" t="e">
        <f>Komponento_parinkimas</f>
        <v>#N/A</v>
      </c>
      <c r="V331" s="117" t="e">
        <f>Komponento_parinkimas</f>
        <v>#N/A</v>
      </c>
      <c r="W331" s="117" t="e">
        <f>Komponento_parinkimas</f>
        <v>#N/A</v>
      </c>
      <c r="X331" s="117" t="e">
        <f>Komponento_parinkimas</f>
        <v>#N/A</v>
      </c>
      <c r="Y331" s="117" t="e">
        <f>Komponento_parinkimas</f>
        <v>#N/A</v>
      </c>
      <c r="Z331" s="117" t="e">
        <f>Komponento_parinkimas</f>
        <v>#N/A</v>
      </c>
      <c r="AA331" s="117" t="e">
        <f>Komponento_parinkimas</f>
        <v>#N/A</v>
      </c>
      <c r="AB331" s="117" t="e">
        <f>Komponento_parinkimas</f>
        <v>#N/A</v>
      </c>
      <c r="AC331" s="117" t="e">
        <f>Komponento_parinkimas</f>
        <v>#N/A</v>
      </c>
      <c r="AD331" s="117" t="e">
        <f>Komponento_parinkimas</f>
        <v>#N/A</v>
      </c>
      <c r="AE331" s="117" t="e">
        <f>Komponento_parinkimas</f>
        <v>#N/A</v>
      </c>
      <c r="AF331" s="117" t="e">
        <f>Komponento_parinkimas</f>
        <v>#N/A</v>
      </c>
      <c r="AG331" s="117" t="e">
        <f>Komponento_parinkimas</f>
        <v>#N/A</v>
      </c>
      <c r="AH331" s="117" t="e">
        <f>Komponento_parinkimas</f>
        <v>#N/A</v>
      </c>
      <c r="AI331" s="117" t="e">
        <f>Komponento_parinkimas</f>
        <v>#N/A</v>
      </c>
      <c r="AJ331" s="117" t="e">
        <f>Komponento_parinkimas</f>
        <v>#N/A</v>
      </c>
      <c r="AK331" s="117" t="e">
        <f>Komponento_parinkimas</f>
        <v>#N/A</v>
      </c>
      <c r="AL331" s="117" t="e">
        <f>Komponento_parinkimas</f>
        <v>#N/A</v>
      </c>
      <c r="AM331" s="117" t="e">
        <f>Komponento_parinkimas</f>
        <v>#N/A</v>
      </c>
      <c r="AN331" s="117" t="e">
        <f>Komponento_parinkimas</f>
        <v>#N/A</v>
      </c>
      <c r="AO331" s="117" t="e">
        <f>Komponento_parinkimas</f>
        <v>#N/A</v>
      </c>
      <c r="AP331" s="117" t="e">
        <f>Komponento_parinkimas</f>
        <v>#N/A</v>
      </c>
      <c r="AQ331" s="117" t="e">
        <f>Komponento_parinkimas</f>
        <v>#N/A</v>
      </c>
      <c r="AR331" s="1"/>
      <c r="AS331" s="1"/>
    </row>
    <row r="332" spans="1:45">
      <c r="A332" s="114" t="s">
        <v>515</v>
      </c>
      <c r="B332" s="115" t="s">
        <v>52</v>
      </c>
      <c r="C332" s="173"/>
      <c r="D332" s="173" t="s">
        <v>70</v>
      </c>
      <c r="E332" s="185" t="s">
        <v>70</v>
      </c>
      <c r="F332" s="185">
        <v>0</v>
      </c>
      <c r="G332" s="185" t="s">
        <v>70</v>
      </c>
      <c r="H332" s="185">
        <v>0</v>
      </c>
      <c r="I332" s="185" t="s">
        <v>70</v>
      </c>
      <c r="J332" s="185">
        <v>0</v>
      </c>
      <c r="K332" s="185">
        <f t="shared" si="28"/>
        <v>0</v>
      </c>
      <c r="L332" s="19"/>
      <c r="M332" s="117" t="e">
        <f>Komponento_parinkimas</f>
        <v>#N/A</v>
      </c>
      <c r="N332" s="117" t="e">
        <f>Komponento_parinkimas</f>
        <v>#N/A</v>
      </c>
      <c r="O332" s="117" t="e">
        <f>Komponento_parinkimas</f>
        <v>#N/A</v>
      </c>
      <c r="P332" s="117" t="e">
        <f>Komponento_parinkimas</f>
        <v>#N/A</v>
      </c>
      <c r="Q332" s="117" t="e">
        <f>Komponento_parinkimas</f>
        <v>#N/A</v>
      </c>
      <c r="R332" s="117" t="e">
        <f>Komponento_parinkimas</f>
        <v>#N/A</v>
      </c>
      <c r="S332" s="117" t="e">
        <f>Komponento_parinkimas</f>
        <v>#N/A</v>
      </c>
      <c r="T332" s="117" t="e">
        <f>Komponento_parinkimas</f>
        <v>#N/A</v>
      </c>
      <c r="U332" s="117" t="e">
        <f>Komponento_parinkimas</f>
        <v>#N/A</v>
      </c>
      <c r="V332" s="117" t="e">
        <f>Komponento_parinkimas</f>
        <v>#N/A</v>
      </c>
      <c r="W332" s="117" t="e">
        <f>Komponento_parinkimas</f>
        <v>#N/A</v>
      </c>
      <c r="X332" s="117" t="e">
        <f>Komponento_parinkimas</f>
        <v>#N/A</v>
      </c>
      <c r="Y332" s="117" t="e">
        <f>Komponento_parinkimas</f>
        <v>#N/A</v>
      </c>
      <c r="Z332" s="117" t="e">
        <f>Komponento_parinkimas</f>
        <v>#N/A</v>
      </c>
      <c r="AA332" s="117" t="e">
        <f>Komponento_parinkimas</f>
        <v>#N/A</v>
      </c>
      <c r="AB332" s="117" t="e">
        <f>Komponento_parinkimas</f>
        <v>#N/A</v>
      </c>
      <c r="AC332" s="117" t="e">
        <f>Komponento_parinkimas</f>
        <v>#N/A</v>
      </c>
      <c r="AD332" s="117" t="e">
        <f>Komponento_parinkimas</f>
        <v>#N/A</v>
      </c>
      <c r="AE332" s="117" t="e">
        <f>Komponento_parinkimas</f>
        <v>#N/A</v>
      </c>
      <c r="AF332" s="117" t="e">
        <f>Komponento_parinkimas</f>
        <v>#N/A</v>
      </c>
      <c r="AG332" s="117" t="e">
        <f>Komponento_parinkimas</f>
        <v>#N/A</v>
      </c>
      <c r="AH332" s="117" t="e">
        <f>Komponento_parinkimas</f>
        <v>#N/A</v>
      </c>
      <c r="AI332" s="117" t="e">
        <f>Komponento_parinkimas</f>
        <v>#N/A</v>
      </c>
      <c r="AJ332" s="117" t="e">
        <f>Komponento_parinkimas</f>
        <v>#N/A</v>
      </c>
      <c r="AK332" s="117" t="e">
        <f>Komponento_parinkimas</f>
        <v>#N/A</v>
      </c>
      <c r="AL332" s="117" t="e">
        <f>Komponento_parinkimas</f>
        <v>#N/A</v>
      </c>
      <c r="AM332" s="117" t="e">
        <f>Komponento_parinkimas</f>
        <v>#N/A</v>
      </c>
      <c r="AN332" s="117" t="e">
        <f>Komponento_parinkimas</f>
        <v>#N/A</v>
      </c>
      <c r="AO332" s="117" t="e">
        <f>Komponento_parinkimas</f>
        <v>#N/A</v>
      </c>
      <c r="AP332" s="117" t="e">
        <f>Komponento_parinkimas</f>
        <v>#N/A</v>
      </c>
      <c r="AQ332" s="117" t="e">
        <f>Komponento_parinkimas</f>
        <v>#N/A</v>
      </c>
      <c r="AR332" s="1"/>
      <c r="AS332" s="1"/>
    </row>
    <row r="333" spans="1:45">
      <c r="A333" s="114" t="s">
        <v>515</v>
      </c>
      <c r="B333" s="115" t="s">
        <v>346</v>
      </c>
      <c r="C333" s="173"/>
      <c r="D333" s="173" t="s">
        <v>70</v>
      </c>
      <c r="E333" s="185" t="s">
        <v>70</v>
      </c>
      <c r="F333" s="185">
        <v>0</v>
      </c>
      <c r="G333" s="185" t="s">
        <v>70</v>
      </c>
      <c r="H333" s="185">
        <v>0</v>
      </c>
      <c r="I333" s="185" t="s">
        <v>70</v>
      </c>
      <c r="J333" s="185">
        <v>0</v>
      </c>
      <c r="K333" s="185">
        <f t="shared" si="28"/>
        <v>0</v>
      </c>
      <c r="L333" s="19"/>
      <c r="M333" s="117" t="e">
        <f>Komponento_parinkimas</f>
        <v>#N/A</v>
      </c>
      <c r="N333" s="117" t="e">
        <f>Komponento_parinkimas</f>
        <v>#N/A</v>
      </c>
      <c r="O333" s="117" t="e">
        <f>Komponento_parinkimas</f>
        <v>#N/A</v>
      </c>
      <c r="P333" s="117" t="e">
        <f>Komponento_parinkimas</f>
        <v>#N/A</v>
      </c>
      <c r="Q333" s="117" t="e">
        <f>Komponento_parinkimas</f>
        <v>#N/A</v>
      </c>
      <c r="R333" s="117" t="e">
        <f>Komponento_parinkimas</f>
        <v>#N/A</v>
      </c>
      <c r="S333" s="117" t="e">
        <f>Komponento_parinkimas</f>
        <v>#N/A</v>
      </c>
      <c r="T333" s="117" t="e">
        <f>Komponento_parinkimas</f>
        <v>#N/A</v>
      </c>
      <c r="U333" s="117" t="e">
        <f>Komponento_parinkimas</f>
        <v>#N/A</v>
      </c>
      <c r="V333" s="117" t="e">
        <f>Komponento_parinkimas</f>
        <v>#N/A</v>
      </c>
      <c r="W333" s="117" t="e">
        <f>Komponento_parinkimas</f>
        <v>#N/A</v>
      </c>
      <c r="X333" s="117" t="e">
        <f>Komponento_parinkimas</f>
        <v>#N/A</v>
      </c>
      <c r="Y333" s="117" t="e">
        <f>Komponento_parinkimas</f>
        <v>#N/A</v>
      </c>
      <c r="Z333" s="117" t="e">
        <f>Komponento_parinkimas</f>
        <v>#N/A</v>
      </c>
      <c r="AA333" s="117" t="e">
        <f>Komponento_parinkimas</f>
        <v>#N/A</v>
      </c>
      <c r="AB333" s="117" t="e">
        <f>Komponento_parinkimas</f>
        <v>#N/A</v>
      </c>
      <c r="AC333" s="117" t="e">
        <f>Komponento_parinkimas</f>
        <v>#N/A</v>
      </c>
      <c r="AD333" s="117" t="e">
        <f>Komponento_parinkimas</f>
        <v>#N/A</v>
      </c>
      <c r="AE333" s="117" t="e">
        <f>Komponento_parinkimas</f>
        <v>#N/A</v>
      </c>
      <c r="AF333" s="117" t="e">
        <f>Komponento_parinkimas</f>
        <v>#N/A</v>
      </c>
      <c r="AG333" s="117" t="e">
        <f>Komponento_parinkimas</f>
        <v>#N/A</v>
      </c>
      <c r="AH333" s="117" t="e">
        <f>Komponento_parinkimas</f>
        <v>#N/A</v>
      </c>
      <c r="AI333" s="117" t="e">
        <f>Komponento_parinkimas</f>
        <v>#N/A</v>
      </c>
      <c r="AJ333" s="117" t="e">
        <f>Komponento_parinkimas</f>
        <v>#N/A</v>
      </c>
      <c r="AK333" s="117" t="e">
        <f>Komponento_parinkimas</f>
        <v>#N/A</v>
      </c>
      <c r="AL333" s="117" t="e">
        <f>Komponento_parinkimas</f>
        <v>#N/A</v>
      </c>
      <c r="AM333" s="117" t="e">
        <f>Komponento_parinkimas</f>
        <v>#N/A</v>
      </c>
      <c r="AN333" s="117" t="e">
        <f>Komponento_parinkimas</f>
        <v>#N/A</v>
      </c>
      <c r="AO333" s="117" t="e">
        <f>Komponento_parinkimas</f>
        <v>#N/A</v>
      </c>
      <c r="AP333" s="117" t="e">
        <f>Komponento_parinkimas</f>
        <v>#N/A</v>
      </c>
      <c r="AQ333" s="117" t="e">
        <f>Komponento_parinkimas</f>
        <v>#N/A</v>
      </c>
      <c r="AR333" s="1"/>
      <c r="AS333" s="1"/>
    </row>
    <row r="334" spans="1:45">
      <c r="A334" s="114" t="s">
        <v>515</v>
      </c>
      <c r="B334" s="115" t="s">
        <v>347</v>
      </c>
      <c r="C334" s="173"/>
      <c r="D334" s="173" t="s">
        <v>70</v>
      </c>
      <c r="E334" s="185" t="s">
        <v>70</v>
      </c>
      <c r="F334" s="185">
        <v>0</v>
      </c>
      <c r="G334" s="185" t="s">
        <v>70</v>
      </c>
      <c r="H334" s="185">
        <v>0</v>
      </c>
      <c r="I334" s="185" t="s">
        <v>70</v>
      </c>
      <c r="J334" s="185">
        <v>0</v>
      </c>
      <c r="K334" s="185">
        <f t="shared" si="28"/>
        <v>0</v>
      </c>
      <c r="L334" s="19"/>
      <c r="M334" s="117" t="e">
        <f>Komponento_parinkimas</f>
        <v>#N/A</v>
      </c>
      <c r="N334" s="117" t="e">
        <f>Komponento_parinkimas</f>
        <v>#N/A</v>
      </c>
      <c r="O334" s="117" t="e">
        <f>Komponento_parinkimas</f>
        <v>#N/A</v>
      </c>
      <c r="P334" s="117" t="e">
        <f>Komponento_parinkimas</f>
        <v>#N/A</v>
      </c>
      <c r="Q334" s="117" t="e">
        <f>Komponento_parinkimas</f>
        <v>#N/A</v>
      </c>
      <c r="R334" s="117" t="e">
        <f>Komponento_parinkimas</f>
        <v>#N/A</v>
      </c>
      <c r="S334" s="117" t="e">
        <f>Komponento_parinkimas</f>
        <v>#N/A</v>
      </c>
      <c r="T334" s="117" t="e">
        <f>Komponento_parinkimas</f>
        <v>#N/A</v>
      </c>
      <c r="U334" s="117" t="e">
        <f>Komponento_parinkimas</f>
        <v>#N/A</v>
      </c>
      <c r="V334" s="117" t="e">
        <f>Komponento_parinkimas</f>
        <v>#N/A</v>
      </c>
      <c r="W334" s="117" t="e">
        <f>Komponento_parinkimas</f>
        <v>#N/A</v>
      </c>
      <c r="X334" s="117" t="e">
        <f>Komponento_parinkimas</f>
        <v>#N/A</v>
      </c>
      <c r="Y334" s="117" t="e">
        <f>Komponento_parinkimas</f>
        <v>#N/A</v>
      </c>
      <c r="Z334" s="117" t="e">
        <f>Komponento_parinkimas</f>
        <v>#N/A</v>
      </c>
      <c r="AA334" s="117" t="e">
        <f>Komponento_parinkimas</f>
        <v>#N/A</v>
      </c>
      <c r="AB334" s="117" t="e">
        <f>Komponento_parinkimas</f>
        <v>#N/A</v>
      </c>
      <c r="AC334" s="117" t="e">
        <f>Komponento_parinkimas</f>
        <v>#N/A</v>
      </c>
      <c r="AD334" s="117" t="e">
        <f>Komponento_parinkimas</f>
        <v>#N/A</v>
      </c>
      <c r="AE334" s="117" t="e">
        <f>Komponento_parinkimas</f>
        <v>#N/A</v>
      </c>
      <c r="AF334" s="117" t="e">
        <f>Komponento_parinkimas</f>
        <v>#N/A</v>
      </c>
      <c r="AG334" s="117" t="e">
        <f>Komponento_parinkimas</f>
        <v>#N/A</v>
      </c>
      <c r="AH334" s="117" t="e">
        <f>Komponento_parinkimas</f>
        <v>#N/A</v>
      </c>
      <c r="AI334" s="117" t="e">
        <f>Komponento_parinkimas</f>
        <v>#N/A</v>
      </c>
      <c r="AJ334" s="117" t="e">
        <f>Komponento_parinkimas</f>
        <v>#N/A</v>
      </c>
      <c r="AK334" s="117" t="e">
        <f>Komponento_parinkimas</f>
        <v>#N/A</v>
      </c>
      <c r="AL334" s="117" t="e">
        <f>Komponento_parinkimas</f>
        <v>#N/A</v>
      </c>
      <c r="AM334" s="117" t="e">
        <f>Komponento_parinkimas</f>
        <v>#N/A</v>
      </c>
      <c r="AN334" s="117" t="e">
        <f>Komponento_parinkimas</f>
        <v>#N/A</v>
      </c>
      <c r="AO334" s="117" t="e">
        <f>Komponento_parinkimas</f>
        <v>#N/A</v>
      </c>
      <c r="AP334" s="117" t="e">
        <f>Komponento_parinkimas</f>
        <v>#N/A</v>
      </c>
      <c r="AQ334" s="117" t="e">
        <f>Komponento_parinkimas</f>
        <v>#N/A</v>
      </c>
      <c r="AR334" s="1"/>
      <c r="AS334" s="1"/>
    </row>
    <row r="335" spans="1:45">
      <c r="A335" s="114" t="s">
        <v>515</v>
      </c>
      <c r="B335" s="115" t="s">
        <v>348</v>
      </c>
      <c r="C335" s="173"/>
      <c r="D335" s="173" t="s">
        <v>70</v>
      </c>
      <c r="E335" s="185" t="s">
        <v>70</v>
      </c>
      <c r="F335" s="185">
        <v>0</v>
      </c>
      <c r="G335" s="185" t="s">
        <v>70</v>
      </c>
      <c r="H335" s="185">
        <v>0</v>
      </c>
      <c r="I335" s="185" t="s">
        <v>70</v>
      </c>
      <c r="J335" s="185">
        <v>0</v>
      </c>
      <c r="K335" s="185">
        <f t="shared" si="28"/>
        <v>0</v>
      </c>
      <c r="L335" s="19"/>
      <c r="M335" s="117" t="e">
        <f>Komponento_parinkimas</f>
        <v>#N/A</v>
      </c>
      <c r="N335" s="117" t="e">
        <f>Komponento_parinkimas</f>
        <v>#N/A</v>
      </c>
      <c r="O335" s="117" t="e">
        <f>Komponento_parinkimas</f>
        <v>#N/A</v>
      </c>
      <c r="P335" s="117" t="e">
        <f>Komponento_parinkimas</f>
        <v>#N/A</v>
      </c>
      <c r="Q335" s="117" t="e">
        <f>Komponento_parinkimas</f>
        <v>#N/A</v>
      </c>
      <c r="R335" s="117" t="e">
        <f>Komponento_parinkimas</f>
        <v>#N/A</v>
      </c>
      <c r="S335" s="117" t="e">
        <f>Komponento_parinkimas</f>
        <v>#N/A</v>
      </c>
      <c r="T335" s="117" t="e">
        <f>Komponento_parinkimas</f>
        <v>#N/A</v>
      </c>
      <c r="U335" s="117" t="e">
        <f>Komponento_parinkimas</f>
        <v>#N/A</v>
      </c>
      <c r="V335" s="117" t="e">
        <f>Komponento_parinkimas</f>
        <v>#N/A</v>
      </c>
      <c r="W335" s="117" t="e">
        <f>Komponento_parinkimas</f>
        <v>#N/A</v>
      </c>
      <c r="X335" s="117" t="e">
        <f>Komponento_parinkimas</f>
        <v>#N/A</v>
      </c>
      <c r="Y335" s="117" t="e">
        <f>Komponento_parinkimas</f>
        <v>#N/A</v>
      </c>
      <c r="Z335" s="117" t="e">
        <f>Komponento_parinkimas</f>
        <v>#N/A</v>
      </c>
      <c r="AA335" s="117" t="e">
        <f>Komponento_parinkimas</f>
        <v>#N/A</v>
      </c>
      <c r="AB335" s="117" t="e">
        <f>Komponento_parinkimas</f>
        <v>#N/A</v>
      </c>
      <c r="AC335" s="117" t="e">
        <f>Komponento_parinkimas</f>
        <v>#N/A</v>
      </c>
      <c r="AD335" s="117" t="e">
        <f>Komponento_parinkimas</f>
        <v>#N/A</v>
      </c>
      <c r="AE335" s="117" t="e">
        <f>Komponento_parinkimas</f>
        <v>#N/A</v>
      </c>
      <c r="AF335" s="117" t="e">
        <f>Komponento_parinkimas</f>
        <v>#N/A</v>
      </c>
      <c r="AG335" s="117" t="e">
        <f>Komponento_parinkimas</f>
        <v>#N/A</v>
      </c>
      <c r="AH335" s="117" t="e">
        <f>Komponento_parinkimas</f>
        <v>#N/A</v>
      </c>
      <c r="AI335" s="117" t="e">
        <f>Komponento_parinkimas</f>
        <v>#N/A</v>
      </c>
      <c r="AJ335" s="117" t="e">
        <f>Komponento_parinkimas</f>
        <v>#N/A</v>
      </c>
      <c r="AK335" s="117" t="e">
        <f>Komponento_parinkimas</f>
        <v>#N/A</v>
      </c>
      <c r="AL335" s="117" t="e">
        <f>Komponento_parinkimas</f>
        <v>#N/A</v>
      </c>
      <c r="AM335" s="117" t="e">
        <f>Komponento_parinkimas</f>
        <v>#N/A</v>
      </c>
      <c r="AN335" s="117" t="e">
        <f>Komponento_parinkimas</f>
        <v>#N/A</v>
      </c>
      <c r="AO335" s="117" t="e">
        <f>Komponento_parinkimas</f>
        <v>#N/A</v>
      </c>
      <c r="AP335" s="117" t="e">
        <f>Komponento_parinkimas</f>
        <v>#N/A</v>
      </c>
      <c r="AQ335" s="117" t="e">
        <f>Komponento_parinkimas</f>
        <v>#N/A</v>
      </c>
      <c r="AR335" s="1"/>
      <c r="AS335" s="1"/>
    </row>
    <row r="336" spans="1:45">
      <c r="A336" s="114" t="s">
        <v>515</v>
      </c>
      <c r="B336" s="115" t="s">
        <v>349</v>
      </c>
      <c r="C336" s="173"/>
      <c r="D336" s="173" t="s">
        <v>70</v>
      </c>
      <c r="E336" s="185" t="s">
        <v>70</v>
      </c>
      <c r="F336" s="185">
        <v>0</v>
      </c>
      <c r="G336" s="185" t="s">
        <v>70</v>
      </c>
      <c r="H336" s="185">
        <v>0</v>
      </c>
      <c r="I336" s="185" t="s">
        <v>70</v>
      </c>
      <c r="J336" s="185">
        <v>0</v>
      </c>
      <c r="K336" s="185">
        <f t="shared" si="28"/>
        <v>0</v>
      </c>
      <c r="L336" s="19"/>
      <c r="M336" s="117" t="e">
        <f>Komponento_parinkimas</f>
        <v>#N/A</v>
      </c>
      <c r="N336" s="117" t="e">
        <f>Komponento_parinkimas</f>
        <v>#N/A</v>
      </c>
      <c r="O336" s="117" t="e">
        <f>Komponento_parinkimas</f>
        <v>#N/A</v>
      </c>
      <c r="P336" s="117" t="e">
        <f>Komponento_parinkimas</f>
        <v>#N/A</v>
      </c>
      <c r="Q336" s="117" t="e">
        <f>Komponento_parinkimas</f>
        <v>#N/A</v>
      </c>
      <c r="R336" s="117" t="e">
        <f>Komponento_parinkimas</f>
        <v>#N/A</v>
      </c>
      <c r="S336" s="117" t="e">
        <f>Komponento_parinkimas</f>
        <v>#N/A</v>
      </c>
      <c r="T336" s="117" t="e">
        <f>Komponento_parinkimas</f>
        <v>#N/A</v>
      </c>
      <c r="U336" s="117" t="e">
        <f>Komponento_parinkimas</f>
        <v>#N/A</v>
      </c>
      <c r="V336" s="117" t="e">
        <f>Komponento_parinkimas</f>
        <v>#N/A</v>
      </c>
      <c r="W336" s="117" t="e">
        <f>Komponento_parinkimas</f>
        <v>#N/A</v>
      </c>
      <c r="X336" s="117" t="e">
        <f>Komponento_parinkimas</f>
        <v>#N/A</v>
      </c>
      <c r="Y336" s="117" t="e">
        <f>Komponento_parinkimas</f>
        <v>#N/A</v>
      </c>
      <c r="Z336" s="117" t="e">
        <f>Komponento_parinkimas</f>
        <v>#N/A</v>
      </c>
      <c r="AA336" s="117" t="e">
        <f>Komponento_parinkimas</f>
        <v>#N/A</v>
      </c>
      <c r="AB336" s="117" t="e">
        <f>Komponento_parinkimas</f>
        <v>#N/A</v>
      </c>
      <c r="AC336" s="117" t="e">
        <f>Komponento_parinkimas</f>
        <v>#N/A</v>
      </c>
      <c r="AD336" s="117" t="e">
        <f>Komponento_parinkimas</f>
        <v>#N/A</v>
      </c>
      <c r="AE336" s="117" t="e">
        <f>Komponento_parinkimas</f>
        <v>#N/A</v>
      </c>
      <c r="AF336" s="117" t="e">
        <f>Komponento_parinkimas</f>
        <v>#N/A</v>
      </c>
      <c r="AG336" s="117" t="e">
        <f>Komponento_parinkimas</f>
        <v>#N/A</v>
      </c>
      <c r="AH336" s="117" t="e">
        <f>Komponento_parinkimas</f>
        <v>#N/A</v>
      </c>
      <c r="AI336" s="117" t="e">
        <f>Komponento_parinkimas</f>
        <v>#N/A</v>
      </c>
      <c r="AJ336" s="117" t="e">
        <f>Komponento_parinkimas</f>
        <v>#N/A</v>
      </c>
      <c r="AK336" s="117" t="e">
        <f>Komponento_parinkimas</f>
        <v>#N/A</v>
      </c>
      <c r="AL336" s="117" t="e">
        <f>Komponento_parinkimas</f>
        <v>#N/A</v>
      </c>
      <c r="AM336" s="117" t="e">
        <f>Komponento_parinkimas</f>
        <v>#N/A</v>
      </c>
      <c r="AN336" s="117" t="e">
        <f>Komponento_parinkimas</f>
        <v>#N/A</v>
      </c>
      <c r="AO336" s="117" t="e">
        <f>Komponento_parinkimas</f>
        <v>#N/A</v>
      </c>
      <c r="AP336" s="117" t="e">
        <f>Komponento_parinkimas</f>
        <v>#N/A</v>
      </c>
      <c r="AQ336" s="117" t="e">
        <f>Komponento_parinkimas</f>
        <v>#N/A</v>
      </c>
      <c r="AR336" s="1"/>
      <c r="AS336" s="1"/>
    </row>
    <row r="337" spans="1:45">
      <c r="A337" s="114" t="s">
        <v>515</v>
      </c>
      <c r="B337" s="115" t="s">
        <v>350</v>
      </c>
      <c r="C337" s="173"/>
      <c r="D337" s="173" t="s">
        <v>70</v>
      </c>
      <c r="E337" s="185" t="s">
        <v>70</v>
      </c>
      <c r="F337" s="185">
        <v>0</v>
      </c>
      <c r="G337" s="185" t="s">
        <v>70</v>
      </c>
      <c r="H337" s="185">
        <v>0</v>
      </c>
      <c r="I337" s="185" t="s">
        <v>70</v>
      </c>
      <c r="J337" s="185">
        <v>0</v>
      </c>
      <c r="K337" s="185">
        <f t="shared" si="28"/>
        <v>0</v>
      </c>
      <c r="L337" s="19"/>
      <c r="M337" s="117" t="e">
        <f>Komponento_parinkimas</f>
        <v>#N/A</v>
      </c>
      <c r="N337" s="117" t="e">
        <f>Komponento_parinkimas</f>
        <v>#N/A</v>
      </c>
      <c r="O337" s="117" t="e">
        <f>Komponento_parinkimas</f>
        <v>#N/A</v>
      </c>
      <c r="P337" s="117" t="e">
        <f>Komponento_parinkimas</f>
        <v>#N/A</v>
      </c>
      <c r="Q337" s="117" t="e">
        <f>Komponento_parinkimas</f>
        <v>#N/A</v>
      </c>
      <c r="R337" s="117" t="e">
        <f>Komponento_parinkimas</f>
        <v>#N/A</v>
      </c>
      <c r="S337" s="117" t="e">
        <f>Komponento_parinkimas</f>
        <v>#N/A</v>
      </c>
      <c r="T337" s="117" t="e">
        <f>Komponento_parinkimas</f>
        <v>#N/A</v>
      </c>
      <c r="U337" s="117" t="e">
        <f>Komponento_parinkimas</f>
        <v>#N/A</v>
      </c>
      <c r="V337" s="117" t="e">
        <f>Komponento_parinkimas</f>
        <v>#N/A</v>
      </c>
      <c r="W337" s="117" t="e">
        <f>Komponento_parinkimas</f>
        <v>#N/A</v>
      </c>
      <c r="X337" s="117" t="e">
        <f>Komponento_parinkimas</f>
        <v>#N/A</v>
      </c>
      <c r="Y337" s="117" t="e">
        <f>Komponento_parinkimas</f>
        <v>#N/A</v>
      </c>
      <c r="Z337" s="117" t="e">
        <f>Komponento_parinkimas</f>
        <v>#N/A</v>
      </c>
      <c r="AA337" s="117" t="e">
        <f>Komponento_parinkimas</f>
        <v>#N/A</v>
      </c>
      <c r="AB337" s="117" t="e">
        <f>Komponento_parinkimas</f>
        <v>#N/A</v>
      </c>
      <c r="AC337" s="117" t="e">
        <f>Komponento_parinkimas</f>
        <v>#N/A</v>
      </c>
      <c r="AD337" s="117" t="e">
        <f>Komponento_parinkimas</f>
        <v>#N/A</v>
      </c>
      <c r="AE337" s="117" t="e">
        <f>Komponento_parinkimas</f>
        <v>#N/A</v>
      </c>
      <c r="AF337" s="117" t="e">
        <f>Komponento_parinkimas</f>
        <v>#N/A</v>
      </c>
      <c r="AG337" s="117" t="e">
        <f>Komponento_parinkimas</f>
        <v>#N/A</v>
      </c>
      <c r="AH337" s="117" t="e">
        <f>Komponento_parinkimas</f>
        <v>#N/A</v>
      </c>
      <c r="AI337" s="117" t="e">
        <f>Komponento_parinkimas</f>
        <v>#N/A</v>
      </c>
      <c r="AJ337" s="117" t="e">
        <f>Komponento_parinkimas</f>
        <v>#N/A</v>
      </c>
      <c r="AK337" s="117" t="e">
        <f>Komponento_parinkimas</f>
        <v>#N/A</v>
      </c>
      <c r="AL337" s="117" t="e">
        <f>Komponento_parinkimas</f>
        <v>#N/A</v>
      </c>
      <c r="AM337" s="117" t="e">
        <f>Komponento_parinkimas</f>
        <v>#N/A</v>
      </c>
      <c r="AN337" s="117" t="e">
        <f>Komponento_parinkimas</f>
        <v>#N/A</v>
      </c>
      <c r="AO337" s="117" t="e">
        <f>Komponento_parinkimas</f>
        <v>#N/A</v>
      </c>
      <c r="AP337" s="117" t="e">
        <f>Komponento_parinkimas</f>
        <v>#N/A</v>
      </c>
      <c r="AQ337" s="117" t="e">
        <f>Komponento_parinkimas</f>
        <v>#N/A</v>
      </c>
      <c r="AR337" s="1"/>
      <c r="AS337" s="1"/>
    </row>
    <row r="338" spans="1:45">
      <c r="A338" s="114" t="s">
        <v>515</v>
      </c>
      <c r="B338" s="120" t="s">
        <v>53</v>
      </c>
      <c r="C338" s="121"/>
      <c r="D338" s="121"/>
      <c r="E338" s="197"/>
      <c r="F338" s="197"/>
      <c r="G338" s="197"/>
      <c r="H338" s="197"/>
      <c r="I338" s="197"/>
      <c r="J338" s="197"/>
      <c r="K338" s="195"/>
      <c r="L338" s="119"/>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
      <c r="AS338" s="1"/>
    </row>
    <row r="339" spans="1:45">
      <c r="A339" s="114" t="s">
        <v>515</v>
      </c>
      <c r="B339" s="115" t="s">
        <v>351</v>
      </c>
      <c r="C339" s="173"/>
      <c r="D339" s="173" t="s">
        <v>70</v>
      </c>
      <c r="E339" s="185" t="s">
        <v>70</v>
      </c>
      <c r="F339" s="185">
        <v>0</v>
      </c>
      <c r="G339" s="185" t="s">
        <v>70</v>
      </c>
      <c r="H339" s="185">
        <v>0</v>
      </c>
      <c r="I339" s="185" t="s">
        <v>70</v>
      </c>
      <c r="J339" s="185">
        <v>0</v>
      </c>
      <c r="K339" s="185">
        <f>PRODUCT(IF(E339&lt;&gt;"'-",F339,1),IF(G339&lt;&gt;"-",H339,1),IF(I339&lt;&gt;"-",J339,1))</f>
        <v>0</v>
      </c>
      <c r="L339" s="19"/>
      <c r="M339" s="117" t="e">
        <f>Komponento_parinkimas</f>
        <v>#N/A</v>
      </c>
      <c r="N339" s="117" t="e">
        <f>Komponento_parinkimas</f>
        <v>#N/A</v>
      </c>
      <c r="O339" s="117" t="e">
        <f>Komponento_parinkimas</f>
        <v>#N/A</v>
      </c>
      <c r="P339" s="117" t="e">
        <f>Komponento_parinkimas</f>
        <v>#N/A</v>
      </c>
      <c r="Q339" s="117" t="e">
        <f>Komponento_parinkimas</f>
        <v>#N/A</v>
      </c>
      <c r="R339" s="117" t="e">
        <f>Komponento_parinkimas</f>
        <v>#N/A</v>
      </c>
      <c r="S339" s="117" t="e">
        <f>Komponento_parinkimas</f>
        <v>#N/A</v>
      </c>
      <c r="T339" s="117" t="e">
        <f>Komponento_parinkimas</f>
        <v>#N/A</v>
      </c>
      <c r="U339" s="117" t="e">
        <f>Komponento_parinkimas</f>
        <v>#N/A</v>
      </c>
      <c r="V339" s="117" t="e">
        <f>Komponento_parinkimas</f>
        <v>#N/A</v>
      </c>
      <c r="W339" s="117" t="e">
        <f>Komponento_parinkimas</f>
        <v>#N/A</v>
      </c>
      <c r="X339" s="117" t="e">
        <f>Komponento_parinkimas</f>
        <v>#N/A</v>
      </c>
      <c r="Y339" s="117" t="e">
        <f>Komponento_parinkimas</f>
        <v>#N/A</v>
      </c>
      <c r="Z339" s="117" t="e">
        <f>Komponento_parinkimas</f>
        <v>#N/A</v>
      </c>
      <c r="AA339" s="117" t="e">
        <f>Komponento_parinkimas</f>
        <v>#N/A</v>
      </c>
      <c r="AB339" s="117" t="e">
        <f>Komponento_parinkimas</f>
        <v>#N/A</v>
      </c>
      <c r="AC339" s="117" t="e">
        <f>Komponento_parinkimas</f>
        <v>#N/A</v>
      </c>
      <c r="AD339" s="117" t="e">
        <f>Komponento_parinkimas</f>
        <v>#N/A</v>
      </c>
      <c r="AE339" s="117" t="e">
        <f>Komponento_parinkimas</f>
        <v>#N/A</v>
      </c>
      <c r="AF339" s="117" t="e">
        <f>Komponento_parinkimas</f>
        <v>#N/A</v>
      </c>
      <c r="AG339" s="117" t="e">
        <f>Komponento_parinkimas</f>
        <v>#N/A</v>
      </c>
      <c r="AH339" s="117" t="e">
        <f>Komponento_parinkimas</f>
        <v>#N/A</v>
      </c>
      <c r="AI339" s="117" t="e">
        <f>Komponento_parinkimas</f>
        <v>#N/A</v>
      </c>
      <c r="AJ339" s="117" t="e">
        <f>Komponento_parinkimas</f>
        <v>#N/A</v>
      </c>
      <c r="AK339" s="117" t="e">
        <f>Komponento_parinkimas</f>
        <v>#N/A</v>
      </c>
      <c r="AL339" s="117" t="e">
        <f>Komponento_parinkimas</f>
        <v>#N/A</v>
      </c>
      <c r="AM339" s="117" t="e">
        <f>Komponento_parinkimas</f>
        <v>#N/A</v>
      </c>
      <c r="AN339" s="117" t="e">
        <f>Komponento_parinkimas</f>
        <v>#N/A</v>
      </c>
      <c r="AO339" s="117" t="e">
        <f>Komponento_parinkimas</f>
        <v>#N/A</v>
      </c>
      <c r="AP339" s="117" t="e">
        <f>Komponento_parinkimas</f>
        <v>#N/A</v>
      </c>
      <c r="AQ339" s="117" t="e">
        <f>Komponento_parinkimas</f>
        <v>#N/A</v>
      </c>
      <c r="AR339" s="1"/>
      <c r="AS339" s="1"/>
    </row>
    <row r="340" spans="1:45">
      <c r="A340" s="114" t="s">
        <v>515</v>
      </c>
      <c r="B340" s="115" t="s">
        <v>352</v>
      </c>
      <c r="C340" s="173"/>
      <c r="D340" s="173" t="s">
        <v>70</v>
      </c>
      <c r="E340" s="185" t="s">
        <v>70</v>
      </c>
      <c r="F340" s="185">
        <v>0</v>
      </c>
      <c r="G340" s="185" t="s">
        <v>70</v>
      </c>
      <c r="H340" s="185">
        <v>0</v>
      </c>
      <c r="I340" s="185" t="s">
        <v>70</v>
      </c>
      <c r="J340" s="185">
        <v>0</v>
      </c>
      <c r="K340" s="185">
        <f>PRODUCT(IF(E340&lt;&gt;"'-",F340,1),IF(G340&lt;&gt;"-",H340,1),IF(I340&lt;&gt;"-",J340,1))</f>
        <v>0</v>
      </c>
      <c r="L340" s="19"/>
      <c r="M340" s="117" t="e">
        <f>Komponento_parinkimas</f>
        <v>#N/A</v>
      </c>
      <c r="N340" s="117" t="e">
        <f>Komponento_parinkimas</f>
        <v>#N/A</v>
      </c>
      <c r="O340" s="117" t="e">
        <f>Komponento_parinkimas</f>
        <v>#N/A</v>
      </c>
      <c r="P340" s="117" t="e">
        <f>Komponento_parinkimas</f>
        <v>#N/A</v>
      </c>
      <c r="Q340" s="117" t="e">
        <f>Komponento_parinkimas</f>
        <v>#N/A</v>
      </c>
      <c r="R340" s="117" t="e">
        <f>Komponento_parinkimas</f>
        <v>#N/A</v>
      </c>
      <c r="S340" s="117" t="e">
        <f>Komponento_parinkimas</f>
        <v>#N/A</v>
      </c>
      <c r="T340" s="117" t="e">
        <f>Komponento_parinkimas</f>
        <v>#N/A</v>
      </c>
      <c r="U340" s="117" t="e">
        <f>Komponento_parinkimas</f>
        <v>#N/A</v>
      </c>
      <c r="V340" s="117" t="e">
        <f>Komponento_parinkimas</f>
        <v>#N/A</v>
      </c>
      <c r="W340" s="117" t="e">
        <f>Komponento_parinkimas</f>
        <v>#N/A</v>
      </c>
      <c r="X340" s="117" t="e">
        <f>Komponento_parinkimas</f>
        <v>#N/A</v>
      </c>
      <c r="Y340" s="117" t="e">
        <f>Komponento_parinkimas</f>
        <v>#N/A</v>
      </c>
      <c r="Z340" s="117" t="e">
        <f>Komponento_parinkimas</f>
        <v>#N/A</v>
      </c>
      <c r="AA340" s="117" t="e">
        <f>Komponento_parinkimas</f>
        <v>#N/A</v>
      </c>
      <c r="AB340" s="117" t="e">
        <f>Komponento_parinkimas</f>
        <v>#N/A</v>
      </c>
      <c r="AC340" s="117" t="e">
        <f>Komponento_parinkimas</f>
        <v>#N/A</v>
      </c>
      <c r="AD340" s="117" t="e">
        <f>Komponento_parinkimas</f>
        <v>#N/A</v>
      </c>
      <c r="AE340" s="117" t="e">
        <f>Komponento_parinkimas</f>
        <v>#N/A</v>
      </c>
      <c r="AF340" s="117" t="e">
        <f>Komponento_parinkimas</f>
        <v>#N/A</v>
      </c>
      <c r="AG340" s="117" t="e">
        <f>Komponento_parinkimas</f>
        <v>#N/A</v>
      </c>
      <c r="AH340" s="117" t="e">
        <f>Komponento_parinkimas</f>
        <v>#N/A</v>
      </c>
      <c r="AI340" s="117" t="e">
        <f>Komponento_parinkimas</f>
        <v>#N/A</v>
      </c>
      <c r="AJ340" s="117" t="e">
        <f>Komponento_parinkimas</f>
        <v>#N/A</v>
      </c>
      <c r="AK340" s="117" t="e">
        <f>Komponento_parinkimas</f>
        <v>#N/A</v>
      </c>
      <c r="AL340" s="117" t="e">
        <f>Komponento_parinkimas</f>
        <v>#N/A</v>
      </c>
      <c r="AM340" s="117" t="e">
        <f>Komponento_parinkimas</f>
        <v>#N/A</v>
      </c>
      <c r="AN340" s="117" t="e">
        <f>Komponento_parinkimas</f>
        <v>#N/A</v>
      </c>
      <c r="AO340" s="117" t="e">
        <f>Komponento_parinkimas</f>
        <v>#N/A</v>
      </c>
      <c r="AP340" s="117" t="e">
        <f>Komponento_parinkimas</f>
        <v>#N/A</v>
      </c>
      <c r="AQ340" s="117" t="e">
        <f>Komponento_parinkimas</f>
        <v>#N/A</v>
      </c>
      <c r="AR340" s="1"/>
      <c r="AS340" s="1"/>
    </row>
    <row r="341" spans="1:45">
      <c r="A341" s="114" t="s">
        <v>515</v>
      </c>
      <c r="B341" s="115" t="s">
        <v>353</v>
      </c>
      <c r="C341" s="173"/>
      <c r="D341" s="173" t="s">
        <v>70</v>
      </c>
      <c r="E341" s="185" t="s">
        <v>70</v>
      </c>
      <c r="F341" s="185">
        <v>0</v>
      </c>
      <c r="G341" s="185" t="s">
        <v>70</v>
      </c>
      <c r="H341" s="185">
        <v>0</v>
      </c>
      <c r="I341" s="185" t="s">
        <v>70</v>
      </c>
      <c r="J341" s="185">
        <v>0</v>
      </c>
      <c r="K341" s="185">
        <f>PRODUCT(IF(E341&lt;&gt;"'-",F341,1),IF(G341&lt;&gt;"-",H341,1),IF(I341&lt;&gt;"-",J341,1))</f>
        <v>0</v>
      </c>
      <c r="L341" s="19"/>
      <c r="M341" s="117" t="e">
        <f>Komponento_parinkimas</f>
        <v>#N/A</v>
      </c>
      <c r="N341" s="117" t="e">
        <f>Komponento_parinkimas</f>
        <v>#N/A</v>
      </c>
      <c r="O341" s="117" t="e">
        <f>Komponento_parinkimas</f>
        <v>#N/A</v>
      </c>
      <c r="P341" s="117" t="e">
        <f>Komponento_parinkimas</f>
        <v>#N/A</v>
      </c>
      <c r="Q341" s="117" t="e">
        <f>Komponento_parinkimas</f>
        <v>#N/A</v>
      </c>
      <c r="R341" s="117" t="e">
        <f>Komponento_parinkimas</f>
        <v>#N/A</v>
      </c>
      <c r="S341" s="117" t="e">
        <f>Komponento_parinkimas</f>
        <v>#N/A</v>
      </c>
      <c r="T341" s="117" t="e">
        <f>Komponento_parinkimas</f>
        <v>#N/A</v>
      </c>
      <c r="U341" s="117" t="e">
        <f>Komponento_parinkimas</f>
        <v>#N/A</v>
      </c>
      <c r="V341" s="117" t="e">
        <f>Komponento_parinkimas</f>
        <v>#N/A</v>
      </c>
      <c r="W341" s="117" t="e">
        <f>Komponento_parinkimas</f>
        <v>#N/A</v>
      </c>
      <c r="X341" s="117" t="e">
        <f>Komponento_parinkimas</f>
        <v>#N/A</v>
      </c>
      <c r="Y341" s="117" t="e">
        <f>Komponento_parinkimas</f>
        <v>#N/A</v>
      </c>
      <c r="Z341" s="117" t="e">
        <f>Komponento_parinkimas</f>
        <v>#N/A</v>
      </c>
      <c r="AA341" s="117" t="e">
        <f>Komponento_parinkimas</f>
        <v>#N/A</v>
      </c>
      <c r="AB341" s="117" t="e">
        <f>Komponento_parinkimas</f>
        <v>#N/A</v>
      </c>
      <c r="AC341" s="117" t="e">
        <f>Komponento_parinkimas</f>
        <v>#N/A</v>
      </c>
      <c r="AD341" s="117" t="e">
        <f>Komponento_parinkimas</f>
        <v>#N/A</v>
      </c>
      <c r="AE341" s="117" t="e">
        <f>Komponento_parinkimas</f>
        <v>#N/A</v>
      </c>
      <c r="AF341" s="117" t="e">
        <f>Komponento_parinkimas</f>
        <v>#N/A</v>
      </c>
      <c r="AG341" s="117" t="e">
        <f>Komponento_parinkimas</f>
        <v>#N/A</v>
      </c>
      <c r="AH341" s="117" t="e">
        <f>Komponento_parinkimas</f>
        <v>#N/A</v>
      </c>
      <c r="AI341" s="117" t="e">
        <f>Komponento_parinkimas</f>
        <v>#N/A</v>
      </c>
      <c r="AJ341" s="117" t="e">
        <f>Komponento_parinkimas</f>
        <v>#N/A</v>
      </c>
      <c r="AK341" s="117" t="e">
        <f>Komponento_parinkimas</f>
        <v>#N/A</v>
      </c>
      <c r="AL341" s="117" t="e">
        <f>Komponento_parinkimas</f>
        <v>#N/A</v>
      </c>
      <c r="AM341" s="117" t="e">
        <f>Komponento_parinkimas</f>
        <v>#N/A</v>
      </c>
      <c r="AN341" s="117" t="e">
        <f>Komponento_parinkimas</f>
        <v>#N/A</v>
      </c>
      <c r="AO341" s="117" t="e">
        <f>Komponento_parinkimas</f>
        <v>#N/A</v>
      </c>
      <c r="AP341" s="117" t="e">
        <f>Komponento_parinkimas</f>
        <v>#N/A</v>
      </c>
      <c r="AQ341" s="117" t="e">
        <f>Komponento_parinkimas</f>
        <v>#N/A</v>
      </c>
      <c r="AR341" s="1"/>
      <c r="AS341" s="1"/>
    </row>
    <row r="342" spans="1:45">
      <c r="E342" s="198"/>
      <c r="F342" s="199"/>
      <c r="G342" s="199"/>
      <c r="H342" s="199"/>
      <c r="I342" s="199"/>
      <c r="J342" s="199"/>
      <c r="K342" s="199"/>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2" bestFit="1" customWidth="1"/>
    <col min="2" max="2" width="19.5703125" style="481" customWidth="1"/>
    <col min="3" max="3" width="19.5703125" style="482" customWidth="1"/>
    <col min="4" max="4" width="19.5703125" style="481" customWidth="1"/>
    <col min="5" max="5" width="19.5703125" style="482" customWidth="1"/>
    <col min="6" max="6" width="11.85546875" style="441" customWidth="1"/>
    <col min="7" max="7" width="19.42578125" style="472" bestFit="1" customWidth="1"/>
    <col min="8" max="8" width="15.7109375" style="472" customWidth="1"/>
    <col min="9" max="9" width="17.42578125" style="472" customWidth="1"/>
    <col min="10" max="10" width="15.7109375" style="472" customWidth="1"/>
    <col min="11" max="11" width="4" style="472" bestFit="1" customWidth="1"/>
    <col min="12" max="16" width="14" style="441" customWidth="1"/>
    <col min="17" max="17" width="4" style="472" bestFit="1" customWidth="1"/>
    <col min="18" max="22" width="9.42578125" style="441" bestFit="1" customWidth="1"/>
    <col min="23" max="23" width="4" style="472" bestFit="1" customWidth="1"/>
    <col min="24" max="24" width="10.7109375" style="441" bestFit="1" customWidth="1"/>
    <col min="25" max="25" width="9.42578125" style="441" bestFit="1" customWidth="1"/>
    <col min="26" max="28" width="9.7109375" style="441" bestFit="1" customWidth="1"/>
    <col min="29" max="29" width="4" style="472" bestFit="1" customWidth="1"/>
    <col min="30" max="30" width="10" style="472" customWidth="1"/>
    <col min="31" max="34" width="9.42578125" style="441" bestFit="1" customWidth="1"/>
    <col min="35" max="16384" width="9.140625" style="441"/>
  </cols>
  <sheetData>
    <row r="1" spans="1:34">
      <c r="A1" s="643" t="s">
        <v>640</v>
      </c>
      <c r="B1" s="644"/>
      <c r="C1" s="644"/>
      <c r="D1" s="644"/>
      <c r="E1" s="644"/>
      <c r="F1" s="644"/>
      <c r="G1" s="643" t="s">
        <v>654</v>
      </c>
      <c r="H1" s="644"/>
      <c r="I1" s="644"/>
      <c r="J1" s="644"/>
      <c r="K1" s="644" t="s">
        <v>477</v>
      </c>
      <c r="L1" s="644"/>
      <c r="M1" s="644"/>
      <c r="N1" s="644"/>
      <c r="O1" s="644"/>
      <c r="P1" s="645"/>
      <c r="Q1" s="643" t="s">
        <v>478</v>
      </c>
      <c r="R1" s="644"/>
      <c r="S1" s="644"/>
      <c r="T1" s="644"/>
      <c r="U1" s="644"/>
      <c r="V1" s="644"/>
      <c r="W1" s="646" t="s">
        <v>484</v>
      </c>
      <c r="X1" s="646"/>
      <c r="Y1" s="646"/>
      <c r="Z1" s="646"/>
      <c r="AA1" s="646"/>
      <c r="AB1" s="647"/>
      <c r="AC1" s="643" t="s">
        <v>485</v>
      </c>
      <c r="AD1" s="644"/>
      <c r="AE1" s="644"/>
      <c r="AF1" s="644"/>
      <c r="AG1" s="644"/>
      <c r="AH1" s="644"/>
    </row>
    <row r="2" spans="1:34" ht="51.75" thickBot="1">
      <c r="A2" s="442" t="s">
        <v>342</v>
      </c>
      <c r="B2" s="443" t="s">
        <v>68</v>
      </c>
      <c r="C2" s="444" t="s">
        <v>67</v>
      </c>
      <c r="D2" s="443" t="s">
        <v>63</v>
      </c>
      <c r="E2" s="444" t="s">
        <v>64</v>
      </c>
      <c r="F2" s="445" t="s">
        <v>643</v>
      </c>
      <c r="G2" s="445" t="s">
        <v>646</v>
      </c>
      <c r="H2" s="445" t="s">
        <v>647</v>
      </c>
      <c r="I2" s="445" t="s">
        <v>644</v>
      </c>
      <c r="J2" s="445" t="s">
        <v>645</v>
      </c>
      <c r="K2" s="651" t="s">
        <v>648</v>
      </c>
      <c r="L2" s="652"/>
      <c r="M2" s="652"/>
      <c r="N2" s="652"/>
      <c r="O2" s="652"/>
      <c r="P2" s="653"/>
      <c r="Q2" s="648" t="s">
        <v>648</v>
      </c>
      <c r="R2" s="649"/>
      <c r="S2" s="649"/>
      <c r="T2" s="649"/>
      <c r="U2" s="649"/>
      <c r="V2" s="650"/>
      <c r="W2" s="648" t="s">
        <v>648</v>
      </c>
      <c r="X2" s="649"/>
      <c r="Y2" s="649"/>
      <c r="Z2" s="649"/>
      <c r="AA2" s="649"/>
      <c r="AB2" s="650"/>
      <c r="AC2" s="648" t="s">
        <v>648</v>
      </c>
      <c r="AD2" s="649"/>
      <c r="AE2" s="649"/>
      <c r="AF2" s="649"/>
      <c r="AG2" s="649"/>
      <c r="AH2" s="650"/>
    </row>
    <row r="3" spans="1:34">
      <c r="A3" s="442">
        <v>1</v>
      </c>
      <c r="B3" s="446"/>
      <c r="C3" s="447"/>
      <c r="D3" s="446"/>
      <c r="E3" s="447"/>
      <c r="F3" s="448">
        <v>2000</v>
      </c>
      <c r="G3" s="442" t="s">
        <v>477</v>
      </c>
      <c r="H3" s="449">
        <f>'5.4'!C85</f>
        <v>0</v>
      </c>
      <c r="I3" s="450" t="e">
        <f>COUNTIF($B$3:$B$5002,"&gt;="&amp;H3)/COUNTA($B$3:$B$5002)</f>
        <v>#DIV/0!</v>
      </c>
      <c r="J3" s="451">
        <f>P4</f>
        <v>0</v>
      </c>
      <c r="K3" s="452" t="s">
        <v>342</v>
      </c>
      <c r="L3" s="453" t="s">
        <v>649</v>
      </c>
      <c r="M3" s="453" t="s">
        <v>650</v>
      </c>
      <c r="N3" s="453" t="s">
        <v>651</v>
      </c>
      <c r="O3" s="453" t="s">
        <v>652</v>
      </c>
      <c r="P3" s="454" t="s">
        <v>653</v>
      </c>
      <c r="Q3" s="452" t="s">
        <v>342</v>
      </c>
      <c r="R3" s="453" t="s">
        <v>649</v>
      </c>
      <c r="S3" s="453" t="s">
        <v>650</v>
      </c>
      <c r="T3" s="453" t="s">
        <v>651</v>
      </c>
      <c r="U3" s="453" t="s">
        <v>652</v>
      </c>
      <c r="V3" s="454" t="s">
        <v>653</v>
      </c>
      <c r="W3" s="452" t="s">
        <v>342</v>
      </c>
      <c r="X3" s="453" t="s">
        <v>649</v>
      </c>
      <c r="Y3" s="453" t="s">
        <v>650</v>
      </c>
      <c r="Z3" s="453" t="s">
        <v>651</v>
      </c>
      <c r="AA3" s="453" t="s">
        <v>652</v>
      </c>
      <c r="AB3" s="454" t="s">
        <v>653</v>
      </c>
      <c r="AC3" s="452" t="s">
        <v>342</v>
      </c>
      <c r="AD3" s="453" t="s">
        <v>649</v>
      </c>
      <c r="AE3" s="453" t="s">
        <v>650</v>
      </c>
      <c r="AF3" s="453" t="s">
        <v>651</v>
      </c>
      <c r="AG3" s="453" t="s">
        <v>652</v>
      </c>
      <c r="AH3" s="454" t="s">
        <v>653</v>
      </c>
    </row>
    <row r="4" spans="1:34" ht="13.5" thickBot="1">
      <c r="A4" s="442">
        <v>2</v>
      </c>
      <c r="B4" s="446"/>
      <c r="C4" s="447"/>
      <c r="D4" s="446"/>
      <c r="E4" s="447"/>
      <c r="G4" s="442" t="s">
        <v>478</v>
      </c>
      <c r="H4" s="455">
        <f>'5.4'!C86</f>
        <v>0</v>
      </c>
      <c r="I4" s="450" t="e">
        <f>COUNTIF($C$3:$C$5002,"&gt;="&amp;H4)/SUMPRODUCT(--($C$3:$C$5002&lt;&gt;$I$7),--($C$3:$C$5002&lt;&gt;$I$8))</f>
        <v>#DIV/0!</v>
      </c>
      <c r="J4" s="494">
        <f>V4</f>
        <v>0</v>
      </c>
      <c r="K4" s="456" t="s">
        <v>70</v>
      </c>
      <c r="L4" s="457">
        <f>MAX(M5:M54)</f>
        <v>0</v>
      </c>
      <c r="M4" s="457">
        <f>MATCH(L4,M5:M54,0)</f>
        <v>1</v>
      </c>
      <c r="N4" s="458">
        <f>INDEX(L5:L54,M4,1)</f>
        <v>0</v>
      </c>
      <c r="O4" s="459">
        <f>INDEX(L5:L54,IF(M4=50,M4,M4+1),1)</f>
        <v>0</v>
      </c>
      <c r="P4" s="460">
        <f>AVERAGE(N4:O4)</f>
        <v>0</v>
      </c>
      <c r="Q4" s="456" t="s">
        <v>70</v>
      </c>
      <c r="R4" s="457">
        <f>MAX(S5:S54)</f>
        <v>0</v>
      </c>
      <c r="S4" s="457">
        <f>MATCH(R4,S5:S54,0)</f>
        <v>1</v>
      </c>
      <c r="T4" s="458">
        <f>INDEX(R5:R54,S4,1)</f>
        <v>0</v>
      </c>
      <c r="U4" s="458">
        <f>INDEX(R5:R54,IF(S4=50,S4,S4+1),1)</f>
        <v>0</v>
      </c>
      <c r="V4" s="461">
        <f>AVERAGE(T4:U4)</f>
        <v>0</v>
      </c>
      <c r="W4" s="456" t="s">
        <v>70</v>
      </c>
      <c r="X4" s="457">
        <f>MAX(Y5:Y54)</f>
        <v>0</v>
      </c>
      <c r="Y4" s="457">
        <f>MATCH(X4,Y5:Y54,0)</f>
        <v>1</v>
      </c>
      <c r="Z4" s="458">
        <f>INDEX(X5:X54,Y4,1)</f>
        <v>0</v>
      </c>
      <c r="AA4" s="458">
        <f>INDEX(X5:X54,IF(Y4=50,Y4,Y4+1),1)</f>
        <v>0</v>
      </c>
      <c r="AB4" s="461">
        <f>AVERAGE(Z4:AA4)</f>
        <v>0</v>
      </c>
      <c r="AC4" s="456" t="s">
        <v>70</v>
      </c>
      <c r="AD4" s="457">
        <f>MAX(AE5:AE54)</f>
        <v>0</v>
      </c>
      <c r="AE4" s="457">
        <f>MATCH(AD4,AE5:AE54,0)</f>
        <v>1</v>
      </c>
      <c r="AF4" s="458">
        <f>INDEX(AD5:AD54,AE4,1)</f>
        <v>0</v>
      </c>
      <c r="AG4" s="458">
        <f>INDEX(AD5:AD54,IF(AE4=50,AE4,AE4+1),1)</f>
        <v>0</v>
      </c>
      <c r="AH4" s="461">
        <f>AVERAGE(AF4:AG4)</f>
        <v>0</v>
      </c>
    </row>
    <row r="5" spans="1:34">
      <c r="A5" s="442">
        <v>3</v>
      </c>
      <c r="B5" s="446"/>
      <c r="C5" s="447"/>
      <c r="D5" s="446"/>
      <c r="E5" s="447"/>
      <c r="G5" s="442" t="s">
        <v>484</v>
      </c>
      <c r="H5" s="449">
        <f>'5.4'!C87</f>
        <v>0</v>
      </c>
      <c r="I5" s="450" t="e">
        <f>COUNTIF($D$3:$D$5002,"&gt;="&amp;H5)/COUNTA($D$3:$D$5002)</f>
        <v>#DIV/0!</v>
      </c>
      <c r="J5" s="451">
        <f>AB4</f>
        <v>0</v>
      </c>
      <c r="K5" s="462">
        <v>1</v>
      </c>
      <c r="L5" s="463">
        <f>MIN($B$3:$B$5002)</f>
        <v>0</v>
      </c>
      <c r="M5" s="464">
        <f>SUMPRODUCT(--($B$3:$B$5002&gt;=L5),--($B$3:$B$5002&lt;L6),--(NOT(ISBLANK($B$3:$B$5002))))</f>
        <v>0</v>
      </c>
      <c r="N5" s="428">
        <f>SUM(M$5:M5)</f>
        <v>0</v>
      </c>
      <c r="O5" s="465" t="e">
        <f>M5/M$55</f>
        <v>#DIV/0!</v>
      </c>
      <c r="P5" s="466" t="e">
        <f>N5/N$54</f>
        <v>#DIV/0!</v>
      </c>
      <c r="Q5" s="462">
        <v>1</v>
      </c>
      <c r="R5" s="491">
        <f>MIN($C$3:$C$5002)</f>
        <v>0</v>
      </c>
      <c r="S5" s="464">
        <f t="shared" ref="S5:S36" si="0">SUMPRODUCT(--($C$3:$C$5002&gt;=R5),--($C$3:$C$5002&lt;R6),--(NOT(ISBLANK($C$3:$C$5002))))</f>
        <v>0</v>
      </c>
      <c r="T5" s="428">
        <f>SUM(S$5:S5)</f>
        <v>0</v>
      </c>
      <c r="U5" s="465" t="e">
        <f>S5/S$55</f>
        <v>#DIV/0!</v>
      </c>
      <c r="V5" s="466" t="e">
        <f>T5/T$54</f>
        <v>#DIV/0!</v>
      </c>
      <c r="W5" s="462">
        <v>1</v>
      </c>
      <c r="X5" s="463">
        <f>MIN($D$3:$D$5002)</f>
        <v>0</v>
      </c>
      <c r="Y5" s="464">
        <f t="shared" ref="Y5:Y36" si="1">SUMPRODUCT(--($D$3:$D$5002&gt;=X5),--($D$3:$D$5002&lt;X6),--(NOT(ISBLANK($D$3:$D$5002))))</f>
        <v>0</v>
      </c>
      <c r="Z5" s="428">
        <f>SUM(Y$5:Y5)</f>
        <v>0</v>
      </c>
      <c r="AA5" s="465" t="e">
        <f>Y5/Y$55</f>
        <v>#DIV/0!</v>
      </c>
      <c r="AB5" s="466" t="e">
        <f>Z5/Z$54</f>
        <v>#DIV/0!</v>
      </c>
      <c r="AC5" s="462">
        <v>1</v>
      </c>
      <c r="AD5" s="491">
        <f>MIN($E$3:$E$5002)</f>
        <v>0</v>
      </c>
      <c r="AE5" s="464">
        <f t="shared" ref="AE5:AE36" si="2">SUMPRODUCT(--($E$3:$E$5002&gt;=AD5),--($E$3:$E$5002&lt;AD6),--(NOT(ISBLANK($E$3:$E$5002))))</f>
        <v>0</v>
      </c>
      <c r="AF5" s="428">
        <f>SUM(AE$5:AE5)</f>
        <v>0</v>
      </c>
      <c r="AG5" s="465" t="e">
        <f>AE5/AE$55</f>
        <v>#DIV/0!</v>
      </c>
      <c r="AH5" s="466" t="e">
        <f>AF5/AF$54</f>
        <v>#DIV/0!</v>
      </c>
    </row>
    <row r="6" spans="1:34">
      <c r="A6" s="442">
        <v>4</v>
      </c>
      <c r="B6" s="446"/>
      <c r="C6" s="447"/>
      <c r="D6" s="446"/>
      <c r="E6" s="447"/>
      <c r="G6" s="442" t="s">
        <v>485</v>
      </c>
      <c r="H6" s="455">
        <f>'5.4'!C88</f>
        <v>0</v>
      </c>
      <c r="I6" s="450" t="e">
        <f>COUNTIF($E$3:$E$5002,"&gt;="&amp;H6)/SUMPRODUCT(--($E$3:$E$5002&lt;&gt;$I$7),--($E$3:$E$5002&lt;&gt;$I$8))</f>
        <v>#DIV/0!</v>
      </c>
      <c r="J6" s="494">
        <f>AH4</f>
        <v>0</v>
      </c>
      <c r="K6" s="467">
        <v>2</v>
      </c>
      <c r="L6" s="468">
        <f>L5+L$55</f>
        <v>0</v>
      </c>
      <c r="M6" s="469">
        <f t="shared" ref="M6:M53" si="3">SUMPRODUCT(--($B$3:$B$5002&gt;=L6),--($B$3:$B$5002&lt;L7),--(NOT(ISBLANK($B$3:$B$5002))))</f>
        <v>0</v>
      </c>
      <c r="N6" s="469">
        <f>SUM(M$5:M6)</f>
        <v>0</v>
      </c>
      <c r="O6" s="470" t="e">
        <f t="shared" ref="O6:O54" si="4">M6/M$55</f>
        <v>#DIV/0!</v>
      </c>
      <c r="P6" s="471" t="e">
        <f t="shared" ref="P6:P54" si="5">N6/N$54</f>
        <v>#DIV/0!</v>
      </c>
      <c r="Q6" s="467">
        <v>2</v>
      </c>
      <c r="R6" s="492">
        <f>R5+R$55</f>
        <v>0</v>
      </c>
      <c r="S6" s="469">
        <f t="shared" si="0"/>
        <v>0</v>
      </c>
      <c r="T6" s="469">
        <f>SUM(S$5:S6)</f>
        <v>0</v>
      </c>
      <c r="U6" s="470" t="e">
        <f t="shared" ref="U6:U54" si="6">S6/S$55</f>
        <v>#DIV/0!</v>
      </c>
      <c r="V6" s="471" t="e">
        <f t="shared" ref="V6:V54" si="7">T6/T$54</f>
        <v>#DIV/0!</v>
      </c>
      <c r="W6" s="467">
        <v>2</v>
      </c>
      <c r="X6" s="468">
        <f>X5+X$55</f>
        <v>0</v>
      </c>
      <c r="Y6" s="469">
        <f t="shared" si="1"/>
        <v>0</v>
      </c>
      <c r="Z6" s="469">
        <f>SUM(Y$5:Y6)</f>
        <v>0</v>
      </c>
      <c r="AA6" s="470" t="e">
        <f t="shared" ref="AA6:AA54" si="8">Y6/Y$55</f>
        <v>#DIV/0!</v>
      </c>
      <c r="AB6" s="471" t="e">
        <f t="shared" ref="AB6:AB54" si="9">Z6/Z$54</f>
        <v>#DIV/0!</v>
      </c>
      <c r="AC6" s="467">
        <v>2</v>
      </c>
      <c r="AD6" s="492">
        <f>AD5+AD$55</f>
        <v>0</v>
      </c>
      <c r="AE6" s="469">
        <f t="shared" si="2"/>
        <v>0</v>
      </c>
      <c r="AF6" s="469">
        <f>SUM(AE$5:AE6)</f>
        <v>0</v>
      </c>
      <c r="AG6" s="470" t="e">
        <f t="shared" ref="AG6:AG54" si="10">AE6/AE$55</f>
        <v>#DIV/0!</v>
      </c>
      <c r="AH6" s="471" t="e">
        <f t="shared" ref="AH6:AH54" si="11">AF6/AF$54</f>
        <v>#DIV/0!</v>
      </c>
    </row>
    <row r="7" spans="1:34">
      <c r="A7" s="442">
        <v>5</v>
      </c>
      <c r="B7" s="446"/>
      <c r="C7" s="447"/>
      <c r="D7" s="446"/>
      <c r="E7" s="447"/>
      <c r="I7" s="472" t="s">
        <v>569</v>
      </c>
      <c r="K7" s="467">
        <v>3</v>
      </c>
      <c r="L7" s="468">
        <f t="shared" ref="L7:L53" si="12">L6+L$55</f>
        <v>0</v>
      </c>
      <c r="M7" s="469">
        <f t="shared" si="3"/>
        <v>0</v>
      </c>
      <c r="N7" s="469">
        <f>SUM(M$5:M7)</f>
        <v>0</v>
      </c>
      <c r="O7" s="470" t="e">
        <f t="shared" si="4"/>
        <v>#DIV/0!</v>
      </c>
      <c r="P7" s="471" t="e">
        <f t="shared" si="5"/>
        <v>#DIV/0!</v>
      </c>
      <c r="Q7" s="467">
        <v>3</v>
      </c>
      <c r="R7" s="492">
        <f t="shared" ref="R7:R53" si="13">R6+R$55</f>
        <v>0</v>
      </c>
      <c r="S7" s="469">
        <f t="shared" si="0"/>
        <v>0</v>
      </c>
      <c r="T7" s="469">
        <f>SUM(S$5:S7)</f>
        <v>0</v>
      </c>
      <c r="U7" s="470" t="e">
        <f t="shared" si="6"/>
        <v>#DIV/0!</v>
      </c>
      <c r="V7" s="471" t="e">
        <f t="shared" si="7"/>
        <v>#DIV/0!</v>
      </c>
      <c r="W7" s="467">
        <v>3</v>
      </c>
      <c r="X7" s="468">
        <f t="shared" ref="X7:X53" si="14">X6+X$55</f>
        <v>0</v>
      </c>
      <c r="Y7" s="469">
        <f t="shared" si="1"/>
        <v>0</v>
      </c>
      <c r="Z7" s="469">
        <f>SUM(Y$5:Y7)</f>
        <v>0</v>
      </c>
      <c r="AA7" s="470" t="e">
        <f t="shared" si="8"/>
        <v>#DIV/0!</v>
      </c>
      <c r="AB7" s="471" t="e">
        <f t="shared" si="9"/>
        <v>#DIV/0!</v>
      </c>
      <c r="AC7" s="467">
        <v>3</v>
      </c>
      <c r="AD7" s="492">
        <f t="shared" ref="AD7:AD53" si="15">AD6+AD$55</f>
        <v>0</v>
      </c>
      <c r="AE7" s="469">
        <f t="shared" si="2"/>
        <v>0</v>
      </c>
      <c r="AF7" s="469">
        <f>SUM(AE$5:AE7)</f>
        <v>0</v>
      </c>
      <c r="AG7" s="470" t="e">
        <f t="shared" si="10"/>
        <v>#DIV/0!</v>
      </c>
      <c r="AH7" s="471" t="e">
        <f t="shared" si="11"/>
        <v>#DIV/0!</v>
      </c>
    </row>
    <row r="8" spans="1:34">
      <c r="A8" s="442">
        <v>6</v>
      </c>
      <c r="B8" s="446"/>
      <c r="C8" s="447"/>
      <c r="D8" s="446"/>
      <c r="E8" s="447"/>
      <c r="K8" s="473">
        <v>4</v>
      </c>
      <c r="L8" s="468">
        <f t="shared" si="12"/>
        <v>0</v>
      </c>
      <c r="M8" s="469">
        <f t="shared" si="3"/>
        <v>0</v>
      </c>
      <c r="N8" s="469">
        <f>SUM(M$5:M8)</f>
        <v>0</v>
      </c>
      <c r="O8" s="470" t="e">
        <f t="shared" si="4"/>
        <v>#DIV/0!</v>
      </c>
      <c r="P8" s="471" t="e">
        <f t="shared" si="5"/>
        <v>#DIV/0!</v>
      </c>
      <c r="Q8" s="473">
        <v>4</v>
      </c>
      <c r="R8" s="492">
        <f t="shared" si="13"/>
        <v>0</v>
      </c>
      <c r="S8" s="469">
        <f t="shared" si="0"/>
        <v>0</v>
      </c>
      <c r="T8" s="469">
        <f>SUM(S$5:S8)</f>
        <v>0</v>
      </c>
      <c r="U8" s="470" t="e">
        <f t="shared" si="6"/>
        <v>#DIV/0!</v>
      </c>
      <c r="V8" s="471" t="e">
        <f t="shared" si="7"/>
        <v>#DIV/0!</v>
      </c>
      <c r="W8" s="473">
        <v>4</v>
      </c>
      <c r="X8" s="468">
        <f t="shared" si="14"/>
        <v>0</v>
      </c>
      <c r="Y8" s="469">
        <f t="shared" si="1"/>
        <v>0</v>
      </c>
      <c r="Z8" s="469">
        <f>SUM(Y$5:Y8)</f>
        <v>0</v>
      </c>
      <c r="AA8" s="470" t="e">
        <f t="shared" si="8"/>
        <v>#DIV/0!</v>
      </c>
      <c r="AB8" s="471" t="e">
        <f t="shared" si="9"/>
        <v>#DIV/0!</v>
      </c>
      <c r="AC8" s="473">
        <v>4</v>
      </c>
      <c r="AD8" s="492">
        <f t="shared" si="15"/>
        <v>0</v>
      </c>
      <c r="AE8" s="469">
        <f t="shared" si="2"/>
        <v>0</v>
      </c>
      <c r="AF8" s="469">
        <f>SUM(AE$5:AE8)</f>
        <v>0</v>
      </c>
      <c r="AG8" s="470" t="e">
        <f t="shared" si="10"/>
        <v>#DIV/0!</v>
      </c>
      <c r="AH8" s="471" t="e">
        <f t="shared" si="11"/>
        <v>#DIV/0!</v>
      </c>
    </row>
    <row r="9" spans="1:34">
      <c r="A9" s="442">
        <v>7</v>
      </c>
      <c r="B9" s="446"/>
      <c r="C9" s="447"/>
      <c r="D9" s="446"/>
      <c r="E9" s="447"/>
      <c r="K9" s="467">
        <v>5</v>
      </c>
      <c r="L9" s="468">
        <f t="shared" si="12"/>
        <v>0</v>
      </c>
      <c r="M9" s="469">
        <f t="shared" si="3"/>
        <v>0</v>
      </c>
      <c r="N9" s="469">
        <f>SUM(M$5:M9)</f>
        <v>0</v>
      </c>
      <c r="O9" s="470" t="e">
        <f t="shared" si="4"/>
        <v>#DIV/0!</v>
      </c>
      <c r="P9" s="471" t="e">
        <f t="shared" si="5"/>
        <v>#DIV/0!</v>
      </c>
      <c r="Q9" s="467">
        <v>5</v>
      </c>
      <c r="R9" s="492">
        <f t="shared" si="13"/>
        <v>0</v>
      </c>
      <c r="S9" s="469">
        <f t="shared" si="0"/>
        <v>0</v>
      </c>
      <c r="T9" s="469">
        <f>SUM(S$5:S9)</f>
        <v>0</v>
      </c>
      <c r="U9" s="470" t="e">
        <f t="shared" si="6"/>
        <v>#DIV/0!</v>
      </c>
      <c r="V9" s="471" t="e">
        <f t="shared" si="7"/>
        <v>#DIV/0!</v>
      </c>
      <c r="W9" s="467">
        <v>5</v>
      </c>
      <c r="X9" s="468">
        <f t="shared" si="14"/>
        <v>0</v>
      </c>
      <c r="Y9" s="469">
        <f t="shared" si="1"/>
        <v>0</v>
      </c>
      <c r="Z9" s="469">
        <f>SUM(Y$5:Y9)</f>
        <v>0</v>
      </c>
      <c r="AA9" s="470" t="e">
        <f t="shared" si="8"/>
        <v>#DIV/0!</v>
      </c>
      <c r="AB9" s="471" t="e">
        <f t="shared" si="9"/>
        <v>#DIV/0!</v>
      </c>
      <c r="AC9" s="467">
        <v>5</v>
      </c>
      <c r="AD9" s="492">
        <f t="shared" si="15"/>
        <v>0</v>
      </c>
      <c r="AE9" s="469">
        <f t="shared" si="2"/>
        <v>0</v>
      </c>
      <c r="AF9" s="469">
        <f>SUM(AE$5:AE9)</f>
        <v>0</v>
      </c>
      <c r="AG9" s="470" t="e">
        <f t="shared" si="10"/>
        <v>#DIV/0!</v>
      </c>
      <c r="AH9" s="471" t="e">
        <f t="shared" si="11"/>
        <v>#DIV/0!</v>
      </c>
    </row>
    <row r="10" spans="1:34">
      <c r="A10" s="442">
        <v>8</v>
      </c>
      <c r="B10" s="446"/>
      <c r="C10" s="447"/>
      <c r="D10" s="446"/>
      <c r="E10" s="447"/>
      <c r="K10" s="467">
        <v>6</v>
      </c>
      <c r="L10" s="468">
        <f t="shared" si="12"/>
        <v>0</v>
      </c>
      <c r="M10" s="469">
        <f t="shared" si="3"/>
        <v>0</v>
      </c>
      <c r="N10" s="469">
        <f>SUM(M$5:M10)</f>
        <v>0</v>
      </c>
      <c r="O10" s="470" t="e">
        <f t="shared" si="4"/>
        <v>#DIV/0!</v>
      </c>
      <c r="P10" s="471" t="e">
        <f t="shared" si="5"/>
        <v>#DIV/0!</v>
      </c>
      <c r="Q10" s="467">
        <v>6</v>
      </c>
      <c r="R10" s="492">
        <f t="shared" si="13"/>
        <v>0</v>
      </c>
      <c r="S10" s="469">
        <f t="shared" si="0"/>
        <v>0</v>
      </c>
      <c r="T10" s="469">
        <f>SUM(S$5:S10)</f>
        <v>0</v>
      </c>
      <c r="U10" s="470" t="e">
        <f t="shared" si="6"/>
        <v>#DIV/0!</v>
      </c>
      <c r="V10" s="471" t="e">
        <f t="shared" si="7"/>
        <v>#DIV/0!</v>
      </c>
      <c r="W10" s="467">
        <v>6</v>
      </c>
      <c r="X10" s="468">
        <f t="shared" si="14"/>
        <v>0</v>
      </c>
      <c r="Y10" s="469">
        <f t="shared" si="1"/>
        <v>0</v>
      </c>
      <c r="Z10" s="469">
        <f>SUM(Y$5:Y10)</f>
        <v>0</v>
      </c>
      <c r="AA10" s="470" t="e">
        <f t="shared" si="8"/>
        <v>#DIV/0!</v>
      </c>
      <c r="AB10" s="471" t="e">
        <f t="shared" si="9"/>
        <v>#DIV/0!</v>
      </c>
      <c r="AC10" s="467">
        <v>6</v>
      </c>
      <c r="AD10" s="492">
        <f t="shared" si="15"/>
        <v>0</v>
      </c>
      <c r="AE10" s="469">
        <f t="shared" si="2"/>
        <v>0</v>
      </c>
      <c r="AF10" s="469">
        <f>SUM(AE$5:AE10)</f>
        <v>0</v>
      </c>
      <c r="AG10" s="470" t="e">
        <f t="shared" si="10"/>
        <v>#DIV/0!</v>
      </c>
      <c r="AH10" s="471" t="e">
        <f t="shared" si="11"/>
        <v>#DIV/0!</v>
      </c>
    </row>
    <row r="11" spans="1:34">
      <c r="A11" s="442">
        <v>9</v>
      </c>
      <c r="B11" s="446"/>
      <c r="C11" s="447"/>
      <c r="D11" s="446"/>
      <c r="E11" s="447"/>
      <c r="K11" s="473">
        <v>7</v>
      </c>
      <c r="L11" s="468">
        <f t="shared" si="12"/>
        <v>0</v>
      </c>
      <c r="M11" s="469">
        <f t="shared" si="3"/>
        <v>0</v>
      </c>
      <c r="N11" s="469">
        <f>SUM(M$5:M11)</f>
        <v>0</v>
      </c>
      <c r="O11" s="470" t="e">
        <f t="shared" si="4"/>
        <v>#DIV/0!</v>
      </c>
      <c r="P11" s="471" t="e">
        <f t="shared" si="5"/>
        <v>#DIV/0!</v>
      </c>
      <c r="Q11" s="473">
        <v>7</v>
      </c>
      <c r="R11" s="492">
        <f t="shared" si="13"/>
        <v>0</v>
      </c>
      <c r="S11" s="469">
        <f t="shared" si="0"/>
        <v>0</v>
      </c>
      <c r="T11" s="469">
        <f>SUM(S$5:S11)</f>
        <v>0</v>
      </c>
      <c r="U11" s="470" t="e">
        <f t="shared" si="6"/>
        <v>#DIV/0!</v>
      </c>
      <c r="V11" s="471" t="e">
        <f t="shared" si="7"/>
        <v>#DIV/0!</v>
      </c>
      <c r="W11" s="473">
        <v>7</v>
      </c>
      <c r="X11" s="468">
        <f t="shared" si="14"/>
        <v>0</v>
      </c>
      <c r="Y11" s="469">
        <f t="shared" si="1"/>
        <v>0</v>
      </c>
      <c r="Z11" s="469">
        <f>SUM(Y$5:Y11)</f>
        <v>0</v>
      </c>
      <c r="AA11" s="470" t="e">
        <f t="shared" si="8"/>
        <v>#DIV/0!</v>
      </c>
      <c r="AB11" s="471" t="e">
        <f t="shared" si="9"/>
        <v>#DIV/0!</v>
      </c>
      <c r="AC11" s="473">
        <v>7</v>
      </c>
      <c r="AD11" s="492">
        <f t="shared" si="15"/>
        <v>0</v>
      </c>
      <c r="AE11" s="469">
        <f t="shared" si="2"/>
        <v>0</v>
      </c>
      <c r="AF11" s="469">
        <f>SUM(AE$5:AE11)</f>
        <v>0</v>
      </c>
      <c r="AG11" s="470" t="e">
        <f t="shared" si="10"/>
        <v>#DIV/0!</v>
      </c>
      <c r="AH11" s="471" t="e">
        <f t="shared" si="11"/>
        <v>#DIV/0!</v>
      </c>
    </row>
    <row r="12" spans="1:34">
      <c r="A12" s="442">
        <v>10</v>
      </c>
      <c r="B12" s="446"/>
      <c r="C12" s="447"/>
      <c r="D12" s="446"/>
      <c r="E12" s="447"/>
      <c r="K12" s="467">
        <v>8</v>
      </c>
      <c r="L12" s="468">
        <f t="shared" si="12"/>
        <v>0</v>
      </c>
      <c r="M12" s="469">
        <f t="shared" si="3"/>
        <v>0</v>
      </c>
      <c r="N12" s="469">
        <f>SUM(M$5:M12)</f>
        <v>0</v>
      </c>
      <c r="O12" s="470" t="e">
        <f t="shared" si="4"/>
        <v>#DIV/0!</v>
      </c>
      <c r="P12" s="471" t="e">
        <f t="shared" si="5"/>
        <v>#DIV/0!</v>
      </c>
      <c r="Q12" s="467">
        <v>8</v>
      </c>
      <c r="R12" s="492">
        <f t="shared" si="13"/>
        <v>0</v>
      </c>
      <c r="S12" s="469">
        <f t="shared" si="0"/>
        <v>0</v>
      </c>
      <c r="T12" s="469">
        <f>SUM(S$5:S12)</f>
        <v>0</v>
      </c>
      <c r="U12" s="470" t="e">
        <f t="shared" si="6"/>
        <v>#DIV/0!</v>
      </c>
      <c r="V12" s="471" t="e">
        <f t="shared" si="7"/>
        <v>#DIV/0!</v>
      </c>
      <c r="W12" s="467">
        <v>8</v>
      </c>
      <c r="X12" s="468">
        <f t="shared" si="14"/>
        <v>0</v>
      </c>
      <c r="Y12" s="469">
        <f t="shared" si="1"/>
        <v>0</v>
      </c>
      <c r="Z12" s="469">
        <f>SUM(Y$5:Y12)</f>
        <v>0</v>
      </c>
      <c r="AA12" s="470" t="e">
        <f t="shared" si="8"/>
        <v>#DIV/0!</v>
      </c>
      <c r="AB12" s="471" t="e">
        <f t="shared" si="9"/>
        <v>#DIV/0!</v>
      </c>
      <c r="AC12" s="467">
        <v>8</v>
      </c>
      <c r="AD12" s="492">
        <f t="shared" si="15"/>
        <v>0</v>
      </c>
      <c r="AE12" s="469">
        <f t="shared" si="2"/>
        <v>0</v>
      </c>
      <c r="AF12" s="469">
        <f>SUM(AE$5:AE12)</f>
        <v>0</v>
      </c>
      <c r="AG12" s="470" t="e">
        <f t="shared" si="10"/>
        <v>#DIV/0!</v>
      </c>
      <c r="AH12" s="471" t="e">
        <f t="shared" si="11"/>
        <v>#DIV/0!</v>
      </c>
    </row>
    <row r="13" spans="1:34">
      <c r="A13" s="442">
        <v>11</v>
      </c>
      <c r="B13" s="446"/>
      <c r="C13" s="447"/>
      <c r="D13" s="446"/>
      <c r="E13" s="447"/>
      <c r="K13" s="467">
        <v>9</v>
      </c>
      <c r="L13" s="468">
        <f t="shared" si="12"/>
        <v>0</v>
      </c>
      <c r="M13" s="469">
        <f t="shared" si="3"/>
        <v>0</v>
      </c>
      <c r="N13" s="469">
        <f>SUM(M$5:M13)</f>
        <v>0</v>
      </c>
      <c r="O13" s="470" t="e">
        <f t="shared" si="4"/>
        <v>#DIV/0!</v>
      </c>
      <c r="P13" s="471" t="e">
        <f t="shared" si="5"/>
        <v>#DIV/0!</v>
      </c>
      <c r="Q13" s="467">
        <v>9</v>
      </c>
      <c r="R13" s="492">
        <f t="shared" si="13"/>
        <v>0</v>
      </c>
      <c r="S13" s="469">
        <f t="shared" si="0"/>
        <v>0</v>
      </c>
      <c r="T13" s="469">
        <f>SUM(S$5:S13)</f>
        <v>0</v>
      </c>
      <c r="U13" s="470" t="e">
        <f t="shared" si="6"/>
        <v>#DIV/0!</v>
      </c>
      <c r="V13" s="471" t="e">
        <f t="shared" si="7"/>
        <v>#DIV/0!</v>
      </c>
      <c r="W13" s="467">
        <v>9</v>
      </c>
      <c r="X13" s="468">
        <f t="shared" si="14"/>
        <v>0</v>
      </c>
      <c r="Y13" s="469">
        <f t="shared" si="1"/>
        <v>0</v>
      </c>
      <c r="Z13" s="469">
        <f>SUM(Y$5:Y13)</f>
        <v>0</v>
      </c>
      <c r="AA13" s="470" t="e">
        <f t="shared" si="8"/>
        <v>#DIV/0!</v>
      </c>
      <c r="AB13" s="471" t="e">
        <f t="shared" si="9"/>
        <v>#DIV/0!</v>
      </c>
      <c r="AC13" s="467">
        <v>9</v>
      </c>
      <c r="AD13" s="492">
        <f t="shared" si="15"/>
        <v>0</v>
      </c>
      <c r="AE13" s="469">
        <f t="shared" si="2"/>
        <v>0</v>
      </c>
      <c r="AF13" s="469">
        <f>SUM(AE$5:AE13)</f>
        <v>0</v>
      </c>
      <c r="AG13" s="470" t="e">
        <f t="shared" si="10"/>
        <v>#DIV/0!</v>
      </c>
      <c r="AH13" s="471" t="e">
        <f t="shared" si="11"/>
        <v>#DIV/0!</v>
      </c>
    </row>
    <row r="14" spans="1:34">
      <c r="A14" s="442">
        <v>12</v>
      </c>
      <c r="B14" s="446"/>
      <c r="C14" s="447"/>
      <c r="D14" s="446"/>
      <c r="E14" s="447"/>
      <c r="K14" s="473">
        <v>10</v>
      </c>
      <c r="L14" s="468">
        <f t="shared" si="12"/>
        <v>0</v>
      </c>
      <c r="M14" s="469">
        <f t="shared" si="3"/>
        <v>0</v>
      </c>
      <c r="N14" s="469">
        <f>SUM(M$5:M14)</f>
        <v>0</v>
      </c>
      <c r="O14" s="470" t="e">
        <f t="shared" si="4"/>
        <v>#DIV/0!</v>
      </c>
      <c r="P14" s="471" t="e">
        <f t="shared" si="5"/>
        <v>#DIV/0!</v>
      </c>
      <c r="Q14" s="473">
        <v>10</v>
      </c>
      <c r="R14" s="492">
        <f t="shared" si="13"/>
        <v>0</v>
      </c>
      <c r="S14" s="469">
        <f t="shared" si="0"/>
        <v>0</v>
      </c>
      <c r="T14" s="469">
        <f>SUM(S$5:S14)</f>
        <v>0</v>
      </c>
      <c r="U14" s="470" t="e">
        <f t="shared" si="6"/>
        <v>#DIV/0!</v>
      </c>
      <c r="V14" s="471" t="e">
        <f t="shared" si="7"/>
        <v>#DIV/0!</v>
      </c>
      <c r="W14" s="473">
        <v>10</v>
      </c>
      <c r="X14" s="468">
        <f t="shared" si="14"/>
        <v>0</v>
      </c>
      <c r="Y14" s="469">
        <f t="shared" si="1"/>
        <v>0</v>
      </c>
      <c r="Z14" s="469">
        <f>SUM(Y$5:Y14)</f>
        <v>0</v>
      </c>
      <c r="AA14" s="470" t="e">
        <f t="shared" si="8"/>
        <v>#DIV/0!</v>
      </c>
      <c r="AB14" s="471" t="e">
        <f t="shared" si="9"/>
        <v>#DIV/0!</v>
      </c>
      <c r="AC14" s="473">
        <v>10</v>
      </c>
      <c r="AD14" s="492">
        <f t="shared" si="15"/>
        <v>0</v>
      </c>
      <c r="AE14" s="469">
        <f t="shared" si="2"/>
        <v>0</v>
      </c>
      <c r="AF14" s="469">
        <f>SUM(AE$5:AE14)</f>
        <v>0</v>
      </c>
      <c r="AG14" s="470" t="e">
        <f t="shared" si="10"/>
        <v>#DIV/0!</v>
      </c>
      <c r="AH14" s="471" t="e">
        <f t="shared" si="11"/>
        <v>#DIV/0!</v>
      </c>
    </row>
    <row r="15" spans="1:34">
      <c r="A15" s="442">
        <v>13</v>
      </c>
      <c r="B15" s="446"/>
      <c r="C15" s="447"/>
      <c r="D15" s="446"/>
      <c r="E15" s="447"/>
      <c r="K15" s="467">
        <v>11</v>
      </c>
      <c r="L15" s="468">
        <f t="shared" si="12"/>
        <v>0</v>
      </c>
      <c r="M15" s="469">
        <f t="shared" si="3"/>
        <v>0</v>
      </c>
      <c r="N15" s="469">
        <f>SUM(M$5:M15)</f>
        <v>0</v>
      </c>
      <c r="O15" s="470" t="e">
        <f t="shared" si="4"/>
        <v>#DIV/0!</v>
      </c>
      <c r="P15" s="471" t="e">
        <f t="shared" si="5"/>
        <v>#DIV/0!</v>
      </c>
      <c r="Q15" s="467">
        <v>11</v>
      </c>
      <c r="R15" s="492">
        <f t="shared" si="13"/>
        <v>0</v>
      </c>
      <c r="S15" s="469">
        <f t="shared" si="0"/>
        <v>0</v>
      </c>
      <c r="T15" s="469">
        <f>SUM(S$5:S15)</f>
        <v>0</v>
      </c>
      <c r="U15" s="470" t="e">
        <f t="shared" si="6"/>
        <v>#DIV/0!</v>
      </c>
      <c r="V15" s="471" t="e">
        <f t="shared" si="7"/>
        <v>#DIV/0!</v>
      </c>
      <c r="W15" s="467">
        <v>11</v>
      </c>
      <c r="X15" s="468">
        <f t="shared" si="14"/>
        <v>0</v>
      </c>
      <c r="Y15" s="469">
        <f t="shared" si="1"/>
        <v>0</v>
      </c>
      <c r="Z15" s="469">
        <f>SUM(Y$5:Y15)</f>
        <v>0</v>
      </c>
      <c r="AA15" s="470" t="e">
        <f t="shared" si="8"/>
        <v>#DIV/0!</v>
      </c>
      <c r="AB15" s="471" t="e">
        <f t="shared" si="9"/>
        <v>#DIV/0!</v>
      </c>
      <c r="AC15" s="467">
        <v>11</v>
      </c>
      <c r="AD15" s="492">
        <f t="shared" si="15"/>
        <v>0</v>
      </c>
      <c r="AE15" s="469">
        <f t="shared" si="2"/>
        <v>0</v>
      </c>
      <c r="AF15" s="469">
        <f>SUM(AE$5:AE15)</f>
        <v>0</v>
      </c>
      <c r="AG15" s="470" t="e">
        <f t="shared" si="10"/>
        <v>#DIV/0!</v>
      </c>
      <c r="AH15" s="471" t="e">
        <f t="shared" si="11"/>
        <v>#DIV/0!</v>
      </c>
    </row>
    <row r="16" spans="1:34">
      <c r="A16" s="442">
        <v>14</v>
      </c>
      <c r="B16" s="446"/>
      <c r="C16" s="447"/>
      <c r="D16" s="446"/>
      <c r="E16" s="447"/>
      <c r="K16" s="467">
        <v>12</v>
      </c>
      <c r="L16" s="468">
        <f t="shared" si="12"/>
        <v>0</v>
      </c>
      <c r="M16" s="469">
        <f t="shared" si="3"/>
        <v>0</v>
      </c>
      <c r="N16" s="469">
        <f>SUM(M$5:M16)</f>
        <v>0</v>
      </c>
      <c r="O16" s="470" t="e">
        <f t="shared" si="4"/>
        <v>#DIV/0!</v>
      </c>
      <c r="P16" s="471" t="e">
        <f t="shared" si="5"/>
        <v>#DIV/0!</v>
      </c>
      <c r="Q16" s="467">
        <v>12</v>
      </c>
      <c r="R16" s="492">
        <f t="shared" si="13"/>
        <v>0</v>
      </c>
      <c r="S16" s="469">
        <f t="shared" si="0"/>
        <v>0</v>
      </c>
      <c r="T16" s="469">
        <f>SUM(S$5:S16)</f>
        <v>0</v>
      </c>
      <c r="U16" s="470" t="e">
        <f t="shared" si="6"/>
        <v>#DIV/0!</v>
      </c>
      <c r="V16" s="471" t="e">
        <f t="shared" si="7"/>
        <v>#DIV/0!</v>
      </c>
      <c r="W16" s="467">
        <v>12</v>
      </c>
      <c r="X16" s="468">
        <f t="shared" si="14"/>
        <v>0</v>
      </c>
      <c r="Y16" s="469">
        <f t="shared" si="1"/>
        <v>0</v>
      </c>
      <c r="Z16" s="469">
        <f>SUM(Y$5:Y16)</f>
        <v>0</v>
      </c>
      <c r="AA16" s="470" t="e">
        <f t="shared" si="8"/>
        <v>#DIV/0!</v>
      </c>
      <c r="AB16" s="471" t="e">
        <f t="shared" si="9"/>
        <v>#DIV/0!</v>
      </c>
      <c r="AC16" s="467">
        <v>12</v>
      </c>
      <c r="AD16" s="492">
        <f t="shared" si="15"/>
        <v>0</v>
      </c>
      <c r="AE16" s="469">
        <f t="shared" si="2"/>
        <v>0</v>
      </c>
      <c r="AF16" s="469">
        <f>SUM(AE$5:AE16)</f>
        <v>0</v>
      </c>
      <c r="AG16" s="470" t="e">
        <f t="shared" si="10"/>
        <v>#DIV/0!</v>
      </c>
      <c r="AH16" s="471" t="e">
        <f t="shared" si="11"/>
        <v>#DIV/0!</v>
      </c>
    </row>
    <row r="17" spans="1:34">
      <c r="A17" s="442">
        <v>15</v>
      </c>
      <c r="B17" s="446"/>
      <c r="C17" s="447"/>
      <c r="D17" s="446"/>
      <c r="E17" s="447"/>
      <c r="K17" s="473">
        <v>13</v>
      </c>
      <c r="L17" s="468">
        <f t="shared" si="12"/>
        <v>0</v>
      </c>
      <c r="M17" s="469">
        <f t="shared" si="3"/>
        <v>0</v>
      </c>
      <c r="N17" s="469">
        <f>SUM(M$5:M17)</f>
        <v>0</v>
      </c>
      <c r="O17" s="470" t="e">
        <f t="shared" si="4"/>
        <v>#DIV/0!</v>
      </c>
      <c r="P17" s="471" t="e">
        <f t="shared" si="5"/>
        <v>#DIV/0!</v>
      </c>
      <c r="Q17" s="473">
        <v>13</v>
      </c>
      <c r="R17" s="492">
        <f t="shared" si="13"/>
        <v>0</v>
      </c>
      <c r="S17" s="469">
        <f t="shared" si="0"/>
        <v>0</v>
      </c>
      <c r="T17" s="469">
        <f>SUM(S$5:S17)</f>
        <v>0</v>
      </c>
      <c r="U17" s="470" t="e">
        <f t="shared" si="6"/>
        <v>#DIV/0!</v>
      </c>
      <c r="V17" s="471" t="e">
        <f t="shared" si="7"/>
        <v>#DIV/0!</v>
      </c>
      <c r="W17" s="473">
        <v>13</v>
      </c>
      <c r="X17" s="468">
        <f t="shared" si="14"/>
        <v>0</v>
      </c>
      <c r="Y17" s="469">
        <f t="shared" si="1"/>
        <v>0</v>
      </c>
      <c r="Z17" s="469">
        <f>SUM(Y$5:Y17)</f>
        <v>0</v>
      </c>
      <c r="AA17" s="470" t="e">
        <f t="shared" si="8"/>
        <v>#DIV/0!</v>
      </c>
      <c r="AB17" s="471" t="e">
        <f t="shared" si="9"/>
        <v>#DIV/0!</v>
      </c>
      <c r="AC17" s="473">
        <v>13</v>
      </c>
      <c r="AD17" s="492">
        <f t="shared" si="15"/>
        <v>0</v>
      </c>
      <c r="AE17" s="469">
        <f t="shared" si="2"/>
        <v>0</v>
      </c>
      <c r="AF17" s="469">
        <f>SUM(AE$5:AE17)</f>
        <v>0</v>
      </c>
      <c r="AG17" s="470" t="e">
        <f t="shared" si="10"/>
        <v>#DIV/0!</v>
      </c>
      <c r="AH17" s="471" t="e">
        <f t="shared" si="11"/>
        <v>#DIV/0!</v>
      </c>
    </row>
    <row r="18" spans="1:34">
      <c r="A18" s="442">
        <v>16</v>
      </c>
      <c r="B18" s="446"/>
      <c r="C18" s="447"/>
      <c r="D18" s="446"/>
      <c r="E18" s="447"/>
      <c r="K18" s="467">
        <v>14</v>
      </c>
      <c r="L18" s="468">
        <f t="shared" si="12"/>
        <v>0</v>
      </c>
      <c r="M18" s="469">
        <f t="shared" si="3"/>
        <v>0</v>
      </c>
      <c r="N18" s="469">
        <f>SUM(M$5:M18)</f>
        <v>0</v>
      </c>
      <c r="O18" s="470" t="e">
        <f t="shared" si="4"/>
        <v>#DIV/0!</v>
      </c>
      <c r="P18" s="471" t="e">
        <f t="shared" si="5"/>
        <v>#DIV/0!</v>
      </c>
      <c r="Q18" s="467">
        <v>14</v>
      </c>
      <c r="R18" s="492">
        <f t="shared" si="13"/>
        <v>0</v>
      </c>
      <c r="S18" s="469">
        <f t="shared" si="0"/>
        <v>0</v>
      </c>
      <c r="T18" s="469">
        <f>SUM(S$5:S18)</f>
        <v>0</v>
      </c>
      <c r="U18" s="470" t="e">
        <f t="shared" si="6"/>
        <v>#DIV/0!</v>
      </c>
      <c r="V18" s="471" t="e">
        <f t="shared" si="7"/>
        <v>#DIV/0!</v>
      </c>
      <c r="W18" s="467">
        <v>14</v>
      </c>
      <c r="X18" s="468">
        <f t="shared" si="14"/>
        <v>0</v>
      </c>
      <c r="Y18" s="469">
        <f t="shared" si="1"/>
        <v>0</v>
      </c>
      <c r="Z18" s="469">
        <f>SUM(Y$5:Y18)</f>
        <v>0</v>
      </c>
      <c r="AA18" s="470" t="e">
        <f t="shared" si="8"/>
        <v>#DIV/0!</v>
      </c>
      <c r="AB18" s="471" t="e">
        <f t="shared" si="9"/>
        <v>#DIV/0!</v>
      </c>
      <c r="AC18" s="467">
        <v>14</v>
      </c>
      <c r="AD18" s="492">
        <f t="shared" si="15"/>
        <v>0</v>
      </c>
      <c r="AE18" s="469">
        <f t="shared" si="2"/>
        <v>0</v>
      </c>
      <c r="AF18" s="469">
        <f>SUM(AE$5:AE18)</f>
        <v>0</v>
      </c>
      <c r="AG18" s="470" t="e">
        <f t="shared" si="10"/>
        <v>#DIV/0!</v>
      </c>
      <c r="AH18" s="471" t="e">
        <f t="shared" si="11"/>
        <v>#DIV/0!</v>
      </c>
    </row>
    <row r="19" spans="1:34">
      <c r="A19" s="442">
        <v>17</v>
      </c>
      <c r="B19" s="446"/>
      <c r="C19" s="447"/>
      <c r="D19" s="446"/>
      <c r="E19" s="447"/>
      <c r="K19" s="467">
        <v>15</v>
      </c>
      <c r="L19" s="468">
        <f t="shared" si="12"/>
        <v>0</v>
      </c>
      <c r="M19" s="469">
        <f t="shared" si="3"/>
        <v>0</v>
      </c>
      <c r="N19" s="469">
        <f>SUM(M$5:M19)</f>
        <v>0</v>
      </c>
      <c r="O19" s="470" t="e">
        <f t="shared" si="4"/>
        <v>#DIV/0!</v>
      </c>
      <c r="P19" s="471" t="e">
        <f t="shared" si="5"/>
        <v>#DIV/0!</v>
      </c>
      <c r="Q19" s="467">
        <v>15</v>
      </c>
      <c r="R19" s="492">
        <f t="shared" si="13"/>
        <v>0</v>
      </c>
      <c r="S19" s="469">
        <f t="shared" si="0"/>
        <v>0</v>
      </c>
      <c r="T19" s="469">
        <f>SUM(S$5:S19)</f>
        <v>0</v>
      </c>
      <c r="U19" s="470" t="e">
        <f t="shared" si="6"/>
        <v>#DIV/0!</v>
      </c>
      <c r="V19" s="471" t="e">
        <f t="shared" si="7"/>
        <v>#DIV/0!</v>
      </c>
      <c r="W19" s="467">
        <v>15</v>
      </c>
      <c r="X19" s="468">
        <f t="shared" si="14"/>
        <v>0</v>
      </c>
      <c r="Y19" s="469">
        <f t="shared" si="1"/>
        <v>0</v>
      </c>
      <c r="Z19" s="469">
        <f>SUM(Y$5:Y19)</f>
        <v>0</v>
      </c>
      <c r="AA19" s="470" t="e">
        <f t="shared" si="8"/>
        <v>#DIV/0!</v>
      </c>
      <c r="AB19" s="471" t="e">
        <f t="shared" si="9"/>
        <v>#DIV/0!</v>
      </c>
      <c r="AC19" s="467">
        <v>15</v>
      </c>
      <c r="AD19" s="492">
        <f t="shared" si="15"/>
        <v>0</v>
      </c>
      <c r="AE19" s="469">
        <f t="shared" si="2"/>
        <v>0</v>
      </c>
      <c r="AF19" s="469">
        <f>SUM(AE$5:AE19)</f>
        <v>0</v>
      </c>
      <c r="AG19" s="470" t="e">
        <f t="shared" si="10"/>
        <v>#DIV/0!</v>
      </c>
      <c r="AH19" s="471" t="e">
        <f t="shared" si="11"/>
        <v>#DIV/0!</v>
      </c>
    </row>
    <row r="20" spans="1:34">
      <c r="A20" s="442">
        <v>18</v>
      </c>
      <c r="B20" s="446"/>
      <c r="C20" s="447"/>
      <c r="D20" s="446"/>
      <c r="E20" s="447"/>
      <c r="K20" s="473">
        <v>16</v>
      </c>
      <c r="L20" s="468">
        <f t="shared" si="12"/>
        <v>0</v>
      </c>
      <c r="M20" s="469">
        <f t="shared" si="3"/>
        <v>0</v>
      </c>
      <c r="N20" s="469">
        <f>SUM(M$5:M20)</f>
        <v>0</v>
      </c>
      <c r="O20" s="470" t="e">
        <f t="shared" si="4"/>
        <v>#DIV/0!</v>
      </c>
      <c r="P20" s="471" t="e">
        <f t="shared" si="5"/>
        <v>#DIV/0!</v>
      </c>
      <c r="Q20" s="473">
        <v>16</v>
      </c>
      <c r="R20" s="492">
        <f t="shared" si="13"/>
        <v>0</v>
      </c>
      <c r="S20" s="469">
        <f t="shared" si="0"/>
        <v>0</v>
      </c>
      <c r="T20" s="469">
        <f>SUM(S$5:S20)</f>
        <v>0</v>
      </c>
      <c r="U20" s="470" t="e">
        <f t="shared" si="6"/>
        <v>#DIV/0!</v>
      </c>
      <c r="V20" s="471" t="e">
        <f t="shared" si="7"/>
        <v>#DIV/0!</v>
      </c>
      <c r="W20" s="473">
        <v>16</v>
      </c>
      <c r="X20" s="468">
        <f t="shared" si="14"/>
        <v>0</v>
      </c>
      <c r="Y20" s="469">
        <f t="shared" si="1"/>
        <v>0</v>
      </c>
      <c r="Z20" s="469">
        <f>SUM(Y$5:Y20)</f>
        <v>0</v>
      </c>
      <c r="AA20" s="470" t="e">
        <f t="shared" si="8"/>
        <v>#DIV/0!</v>
      </c>
      <c r="AB20" s="471" t="e">
        <f t="shared" si="9"/>
        <v>#DIV/0!</v>
      </c>
      <c r="AC20" s="473">
        <v>16</v>
      </c>
      <c r="AD20" s="492">
        <f t="shared" si="15"/>
        <v>0</v>
      </c>
      <c r="AE20" s="469">
        <f t="shared" si="2"/>
        <v>0</v>
      </c>
      <c r="AF20" s="469">
        <f>SUM(AE$5:AE20)</f>
        <v>0</v>
      </c>
      <c r="AG20" s="470" t="e">
        <f t="shared" si="10"/>
        <v>#DIV/0!</v>
      </c>
      <c r="AH20" s="471" t="e">
        <f t="shared" si="11"/>
        <v>#DIV/0!</v>
      </c>
    </row>
    <row r="21" spans="1:34">
      <c r="A21" s="442">
        <v>19</v>
      </c>
      <c r="B21" s="446"/>
      <c r="C21" s="447"/>
      <c r="D21" s="446"/>
      <c r="E21" s="447"/>
      <c r="K21" s="467">
        <v>17</v>
      </c>
      <c r="L21" s="468">
        <f t="shared" si="12"/>
        <v>0</v>
      </c>
      <c r="M21" s="469">
        <f t="shared" si="3"/>
        <v>0</v>
      </c>
      <c r="N21" s="469">
        <f>SUM(M$5:M21)</f>
        <v>0</v>
      </c>
      <c r="O21" s="470" t="e">
        <f t="shared" si="4"/>
        <v>#DIV/0!</v>
      </c>
      <c r="P21" s="471" t="e">
        <f t="shared" si="5"/>
        <v>#DIV/0!</v>
      </c>
      <c r="Q21" s="467">
        <v>17</v>
      </c>
      <c r="R21" s="492">
        <f t="shared" si="13"/>
        <v>0</v>
      </c>
      <c r="S21" s="469">
        <f t="shared" si="0"/>
        <v>0</v>
      </c>
      <c r="T21" s="469">
        <f>SUM(S$5:S21)</f>
        <v>0</v>
      </c>
      <c r="U21" s="470" t="e">
        <f t="shared" si="6"/>
        <v>#DIV/0!</v>
      </c>
      <c r="V21" s="471" t="e">
        <f t="shared" si="7"/>
        <v>#DIV/0!</v>
      </c>
      <c r="W21" s="467">
        <v>17</v>
      </c>
      <c r="X21" s="468">
        <f t="shared" si="14"/>
        <v>0</v>
      </c>
      <c r="Y21" s="469">
        <f t="shared" si="1"/>
        <v>0</v>
      </c>
      <c r="Z21" s="469">
        <f>SUM(Y$5:Y21)</f>
        <v>0</v>
      </c>
      <c r="AA21" s="470" t="e">
        <f t="shared" si="8"/>
        <v>#DIV/0!</v>
      </c>
      <c r="AB21" s="471" t="e">
        <f t="shared" si="9"/>
        <v>#DIV/0!</v>
      </c>
      <c r="AC21" s="467">
        <v>17</v>
      </c>
      <c r="AD21" s="492">
        <f t="shared" si="15"/>
        <v>0</v>
      </c>
      <c r="AE21" s="469">
        <f t="shared" si="2"/>
        <v>0</v>
      </c>
      <c r="AF21" s="469">
        <f>SUM(AE$5:AE21)</f>
        <v>0</v>
      </c>
      <c r="AG21" s="470" t="e">
        <f t="shared" si="10"/>
        <v>#DIV/0!</v>
      </c>
      <c r="AH21" s="471" t="e">
        <f t="shared" si="11"/>
        <v>#DIV/0!</v>
      </c>
    </row>
    <row r="22" spans="1:34">
      <c r="A22" s="442">
        <v>20</v>
      </c>
      <c r="B22" s="446"/>
      <c r="C22" s="447"/>
      <c r="D22" s="446"/>
      <c r="E22" s="447"/>
      <c r="K22" s="467">
        <v>18</v>
      </c>
      <c r="L22" s="468">
        <f t="shared" si="12"/>
        <v>0</v>
      </c>
      <c r="M22" s="469">
        <f t="shared" si="3"/>
        <v>0</v>
      </c>
      <c r="N22" s="469">
        <f>SUM(M$5:M22)</f>
        <v>0</v>
      </c>
      <c r="O22" s="470" t="e">
        <f t="shared" si="4"/>
        <v>#DIV/0!</v>
      </c>
      <c r="P22" s="471" t="e">
        <f t="shared" si="5"/>
        <v>#DIV/0!</v>
      </c>
      <c r="Q22" s="467">
        <v>18</v>
      </c>
      <c r="R22" s="492">
        <f t="shared" si="13"/>
        <v>0</v>
      </c>
      <c r="S22" s="469">
        <f t="shared" si="0"/>
        <v>0</v>
      </c>
      <c r="T22" s="469">
        <f>SUM(S$5:S22)</f>
        <v>0</v>
      </c>
      <c r="U22" s="470" t="e">
        <f t="shared" si="6"/>
        <v>#DIV/0!</v>
      </c>
      <c r="V22" s="471" t="e">
        <f t="shared" si="7"/>
        <v>#DIV/0!</v>
      </c>
      <c r="W22" s="467">
        <v>18</v>
      </c>
      <c r="X22" s="468">
        <f t="shared" si="14"/>
        <v>0</v>
      </c>
      <c r="Y22" s="469">
        <f t="shared" si="1"/>
        <v>0</v>
      </c>
      <c r="Z22" s="469">
        <f>SUM(Y$5:Y22)</f>
        <v>0</v>
      </c>
      <c r="AA22" s="470" t="e">
        <f t="shared" si="8"/>
        <v>#DIV/0!</v>
      </c>
      <c r="AB22" s="471" t="e">
        <f t="shared" si="9"/>
        <v>#DIV/0!</v>
      </c>
      <c r="AC22" s="467">
        <v>18</v>
      </c>
      <c r="AD22" s="492">
        <f t="shared" si="15"/>
        <v>0</v>
      </c>
      <c r="AE22" s="469">
        <f t="shared" si="2"/>
        <v>0</v>
      </c>
      <c r="AF22" s="469">
        <f>SUM(AE$5:AE22)</f>
        <v>0</v>
      </c>
      <c r="AG22" s="470" t="e">
        <f t="shared" si="10"/>
        <v>#DIV/0!</v>
      </c>
      <c r="AH22" s="471" t="e">
        <f t="shared" si="11"/>
        <v>#DIV/0!</v>
      </c>
    </row>
    <row r="23" spans="1:34">
      <c r="A23" s="442">
        <v>21</v>
      </c>
      <c r="B23" s="446"/>
      <c r="C23" s="447"/>
      <c r="D23" s="446"/>
      <c r="E23" s="447"/>
      <c r="K23" s="473">
        <v>19</v>
      </c>
      <c r="L23" s="468">
        <f t="shared" si="12"/>
        <v>0</v>
      </c>
      <c r="M23" s="469">
        <f t="shared" si="3"/>
        <v>0</v>
      </c>
      <c r="N23" s="469">
        <f>SUM(M$5:M23)</f>
        <v>0</v>
      </c>
      <c r="O23" s="470" t="e">
        <f t="shared" si="4"/>
        <v>#DIV/0!</v>
      </c>
      <c r="P23" s="471" t="e">
        <f t="shared" si="5"/>
        <v>#DIV/0!</v>
      </c>
      <c r="Q23" s="473">
        <v>19</v>
      </c>
      <c r="R23" s="492">
        <f t="shared" si="13"/>
        <v>0</v>
      </c>
      <c r="S23" s="469">
        <f t="shared" si="0"/>
        <v>0</v>
      </c>
      <c r="T23" s="469">
        <f>SUM(S$5:S23)</f>
        <v>0</v>
      </c>
      <c r="U23" s="470" t="e">
        <f t="shared" si="6"/>
        <v>#DIV/0!</v>
      </c>
      <c r="V23" s="471" t="e">
        <f t="shared" si="7"/>
        <v>#DIV/0!</v>
      </c>
      <c r="W23" s="473">
        <v>19</v>
      </c>
      <c r="X23" s="468">
        <f t="shared" si="14"/>
        <v>0</v>
      </c>
      <c r="Y23" s="469">
        <f t="shared" si="1"/>
        <v>0</v>
      </c>
      <c r="Z23" s="469">
        <f>SUM(Y$5:Y23)</f>
        <v>0</v>
      </c>
      <c r="AA23" s="470" t="e">
        <f t="shared" si="8"/>
        <v>#DIV/0!</v>
      </c>
      <c r="AB23" s="471" t="e">
        <f t="shared" si="9"/>
        <v>#DIV/0!</v>
      </c>
      <c r="AC23" s="473">
        <v>19</v>
      </c>
      <c r="AD23" s="492">
        <f t="shared" si="15"/>
        <v>0</v>
      </c>
      <c r="AE23" s="469">
        <f t="shared" si="2"/>
        <v>0</v>
      </c>
      <c r="AF23" s="469">
        <f>SUM(AE$5:AE23)</f>
        <v>0</v>
      </c>
      <c r="AG23" s="470" t="e">
        <f t="shared" si="10"/>
        <v>#DIV/0!</v>
      </c>
      <c r="AH23" s="471" t="e">
        <f t="shared" si="11"/>
        <v>#DIV/0!</v>
      </c>
    </row>
    <row r="24" spans="1:34">
      <c r="A24" s="442">
        <v>22</v>
      </c>
      <c r="B24" s="446"/>
      <c r="C24" s="447"/>
      <c r="D24" s="446"/>
      <c r="E24" s="447"/>
      <c r="K24" s="467">
        <v>20</v>
      </c>
      <c r="L24" s="468">
        <f t="shared" si="12"/>
        <v>0</v>
      </c>
      <c r="M24" s="469">
        <f t="shared" si="3"/>
        <v>0</v>
      </c>
      <c r="N24" s="469">
        <f>SUM(M$5:M24)</f>
        <v>0</v>
      </c>
      <c r="O24" s="470" t="e">
        <f t="shared" si="4"/>
        <v>#DIV/0!</v>
      </c>
      <c r="P24" s="471" t="e">
        <f t="shared" si="5"/>
        <v>#DIV/0!</v>
      </c>
      <c r="Q24" s="467">
        <v>20</v>
      </c>
      <c r="R24" s="492">
        <f t="shared" si="13"/>
        <v>0</v>
      </c>
      <c r="S24" s="469">
        <f t="shared" si="0"/>
        <v>0</v>
      </c>
      <c r="T24" s="469">
        <f>SUM(S$5:S24)</f>
        <v>0</v>
      </c>
      <c r="U24" s="470" t="e">
        <f t="shared" si="6"/>
        <v>#DIV/0!</v>
      </c>
      <c r="V24" s="471" t="e">
        <f t="shared" si="7"/>
        <v>#DIV/0!</v>
      </c>
      <c r="W24" s="467">
        <v>20</v>
      </c>
      <c r="X24" s="468">
        <f t="shared" si="14"/>
        <v>0</v>
      </c>
      <c r="Y24" s="469">
        <f t="shared" si="1"/>
        <v>0</v>
      </c>
      <c r="Z24" s="469">
        <f>SUM(Y$5:Y24)</f>
        <v>0</v>
      </c>
      <c r="AA24" s="470" t="e">
        <f t="shared" si="8"/>
        <v>#DIV/0!</v>
      </c>
      <c r="AB24" s="471" t="e">
        <f t="shared" si="9"/>
        <v>#DIV/0!</v>
      </c>
      <c r="AC24" s="467">
        <v>20</v>
      </c>
      <c r="AD24" s="492">
        <f t="shared" si="15"/>
        <v>0</v>
      </c>
      <c r="AE24" s="469">
        <f t="shared" si="2"/>
        <v>0</v>
      </c>
      <c r="AF24" s="469">
        <f>SUM(AE$5:AE24)</f>
        <v>0</v>
      </c>
      <c r="AG24" s="470" t="e">
        <f t="shared" si="10"/>
        <v>#DIV/0!</v>
      </c>
      <c r="AH24" s="471" t="e">
        <f t="shared" si="11"/>
        <v>#DIV/0!</v>
      </c>
    </row>
    <row r="25" spans="1:34">
      <c r="A25" s="442">
        <v>23</v>
      </c>
      <c r="B25" s="446"/>
      <c r="C25" s="447"/>
      <c r="D25" s="446"/>
      <c r="E25" s="447"/>
      <c r="K25" s="467">
        <v>21</v>
      </c>
      <c r="L25" s="468">
        <f t="shared" si="12"/>
        <v>0</v>
      </c>
      <c r="M25" s="469">
        <f t="shared" si="3"/>
        <v>0</v>
      </c>
      <c r="N25" s="469">
        <f>SUM(M$5:M25)</f>
        <v>0</v>
      </c>
      <c r="O25" s="470" t="e">
        <f t="shared" si="4"/>
        <v>#DIV/0!</v>
      </c>
      <c r="P25" s="471" t="e">
        <f t="shared" si="5"/>
        <v>#DIV/0!</v>
      </c>
      <c r="Q25" s="467">
        <v>21</v>
      </c>
      <c r="R25" s="492">
        <f t="shared" si="13"/>
        <v>0</v>
      </c>
      <c r="S25" s="469">
        <f t="shared" si="0"/>
        <v>0</v>
      </c>
      <c r="T25" s="469">
        <f>SUM(S$5:S25)</f>
        <v>0</v>
      </c>
      <c r="U25" s="470" t="e">
        <f t="shared" si="6"/>
        <v>#DIV/0!</v>
      </c>
      <c r="V25" s="471" t="e">
        <f t="shared" si="7"/>
        <v>#DIV/0!</v>
      </c>
      <c r="W25" s="467">
        <v>21</v>
      </c>
      <c r="X25" s="468">
        <f t="shared" si="14"/>
        <v>0</v>
      </c>
      <c r="Y25" s="469">
        <f t="shared" si="1"/>
        <v>0</v>
      </c>
      <c r="Z25" s="469">
        <f>SUM(Y$5:Y25)</f>
        <v>0</v>
      </c>
      <c r="AA25" s="470" t="e">
        <f t="shared" si="8"/>
        <v>#DIV/0!</v>
      </c>
      <c r="AB25" s="471" t="e">
        <f t="shared" si="9"/>
        <v>#DIV/0!</v>
      </c>
      <c r="AC25" s="467">
        <v>21</v>
      </c>
      <c r="AD25" s="492">
        <f t="shared" si="15"/>
        <v>0</v>
      </c>
      <c r="AE25" s="469">
        <f t="shared" si="2"/>
        <v>0</v>
      </c>
      <c r="AF25" s="469">
        <f>SUM(AE$5:AE25)</f>
        <v>0</v>
      </c>
      <c r="AG25" s="470" t="e">
        <f t="shared" si="10"/>
        <v>#DIV/0!</v>
      </c>
      <c r="AH25" s="471" t="e">
        <f t="shared" si="11"/>
        <v>#DIV/0!</v>
      </c>
    </row>
    <row r="26" spans="1:34">
      <c r="A26" s="442">
        <v>24</v>
      </c>
      <c r="B26" s="446"/>
      <c r="C26" s="447"/>
      <c r="D26" s="446"/>
      <c r="E26" s="447"/>
      <c r="K26" s="473">
        <v>22</v>
      </c>
      <c r="L26" s="468">
        <f t="shared" si="12"/>
        <v>0</v>
      </c>
      <c r="M26" s="469">
        <f t="shared" si="3"/>
        <v>0</v>
      </c>
      <c r="N26" s="469">
        <f>SUM(M$5:M26)</f>
        <v>0</v>
      </c>
      <c r="O26" s="470" t="e">
        <f t="shared" si="4"/>
        <v>#DIV/0!</v>
      </c>
      <c r="P26" s="471" t="e">
        <f t="shared" si="5"/>
        <v>#DIV/0!</v>
      </c>
      <c r="Q26" s="473">
        <v>22</v>
      </c>
      <c r="R26" s="492">
        <f t="shared" si="13"/>
        <v>0</v>
      </c>
      <c r="S26" s="469">
        <f t="shared" si="0"/>
        <v>0</v>
      </c>
      <c r="T26" s="469">
        <f>SUM(S$5:S26)</f>
        <v>0</v>
      </c>
      <c r="U26" s="470" t="e">
        <f t="shared" si="6"/>
        <v>#DIV/0!</v>
      </c>
      <c r="V26" s="471" t="e">
        <f t="shared" si="7"/>
        <v>#DIV/0!</v>
      </c>
      <c r="W26" s="473">
        <v>22</v>
      </c>
      <c r="X26" s="468">
        <f t="shared" si="14"/>
        <v>0</v>
      </c>
      <c r="Y26" s="469">
        <f t="shared" si="1"/>
        <v>0</v>
      </c>
      <c r="Z26" s="469">
        <f>SUM(Y$5:Y26)</f>
        <v>0</v>
      </c>
      <c r="AA26" s="470" t="e">
        <f t="shared" si="8"/>
        <v>#DIV/0!</v>
      </c>
      <c r="AB26" s="471" t="e">
        <f t="shared" si="9"/>
        <v>#DIV/0!</v>
      </c>
      <c r="AC26" s="473">
        <v>22</v>
      </c>
      <c r="AD26" s="492">
        <f t="shared" si="15"/>
        <v>0</v>
      </c>
      <c r="AE26" s="469">
        <f t="shared" si="2"/>
        <v>0</v>
      </c>
      <c r="AF26" s="469">
        <f>SUM(AE$5:AE26)</f>
        <v>0</v>
      </c>
      <c r="AG26" s="470" t="e">
        <f t="shared" si="10"/>
        <v>#DIV/0!</v>
      </c>
      <c r="AH26" s="471" t="e">
        <f t="shared" si="11"/>
        <v>#DIV/0!</v>
      </c>
    </row>
    <row r="27" spans="1:34">
      <c r="A27" s="442">
        <v>25</v>
      </c>
      <c r="B27" s="446"/>
      <c r="C27" s="447"/>
      <c r="D27" s="446"/>
      <c r="E27" s="447"/>
      <c r="K27" s="467">
        <v>23</v>
      </c>
      <c r="L27" s="468">
        <f t="shared" si="12"/>
        <v>0</v>
      </c>
      <c r="M27" s="469">
        <f t="shared" si="3"/>
        <v>0</v>
      </c>
      <c r="N27" s="469">
        <f>SUM(M$5:M27)</f>
        <v>0</v>
      </c>
      <c r="O27" s="470" t="e">
        <f t="shared" si="4"/>
        <v>#DIV/0!</v>
      </c>
      <c r="P27" s="471" t="e">
        <f t="shared" si="5"/>
        <v>#DIV/0!</v>
      </c>
      <c r="Q27" s="467">
        <v>23</v>
      </c>
      <c r="R27" s="492">
        <f t="shared" si="13"/>
        <v>0</v>
      </c>
      <c r="S27" s="469">
        <f t="shared" si="0"/>
        <v>0</v>
      </c>
      <c r="T27" s="469">
        <f>SUM(S$5:S27)</f>
        <v>0</v>
      </c>
      <c r="U27" s="470" t="e">
        <f t="shared" si="6"/>
        <v>#DIV/0!</v>
      </c>
      <c r="V27" s="471" t="e">
        <f t="shared" si="7"/>
        <v>#DIV/0!</v>
      </c>
      <c r="W27" s="467">
        <v>23</v>
      </c>
      <c r="X27" s="468">
        <f t="shared" si="14"/>
        <v>0</v>
      </c>
      <c r="Y27" s="469">
        <f t="shared" si="1"/>
        <v>0</v>
      </c>
      <c r="Z27" s="469">
        <f>SUM(Y$5:Y27)</f>
        <v>0</v>
      </c>
      <c r="AA27" s="470" t="e">
        <f t="shared" si="8"/>
        <v>#DIV/0!</v>
      </c>
      <c r="AB27" s="471" t="e">
        <f t="shared" si="9"/>
        <v>#DIV/0!</v>
      </c>
      <c r="AC27" s="467">
        <v>23</v>
      </c>
      <c r="AD27" s="492">
        <f t="shared" si="15"/>
        <v>0</v>
      </c>
      <c r="AE27" s="469">
        <f t="shared" si="2"/>
        <v>0</v>
      </c>
      <c r="AF27" s="469">
        <f>SUM(AE$5:AE27)</f>
        <v>0</v>
      </c>
      <c r="AG27" s="470" t="e">
        <f t="shared" si="10"/>
        <v>#DIV/0!</v>
      </c>
      <c r="AH27" s="471" t="e">
        <f t="shared" si="11"/>
        <v>#DIV/0!</v>
      </c>
    </row>
    <row r="28" spans="1:34">
      <c r="A28" s="442">
        <v>26</v>
      </c>
      <c r="B28" s="446"/>
      <c r="C28" s="447"/>
      <c r="D28" s="446"/>
      <c r="E28" s="447"/>
      <c r="K28" s="467">
        <v>24</v>
      </c>
      <c r="L28" s="468">
        <f t="shared" si="12"/>
        <v>0</v>
      </c>
      <c r="M28" s="469">
        <f t="shared" si="3"/>
        <v>0</v>
      </c>
      <c r="N28" s="469">
        <f>SUM(M$5:M28)</f>
        <v>0</v>
      </c>
      <c r="O28" s="470" t="e">
        <f t="shared" si="4"/>
        <v>#DIV/0!</v>
      </c>
      <c r="P28" s="471" t="e">
        <f t="shared" si="5"/>
        <v>#DIV/0!</v>
      </c>
      <c r="Q28" s="467">
        <v>24</v>
      </c>
      <c r="R28" s="492">
        <f t="shared" si="13"/>
        <v>0</v>
      </c>
      <c r="S28" s="469">
        <f t="shared" si="0"/>
        <v>0</v>
      </c>
      <c r="T28" s="469">
        <f>SUM(S$5:S28)</f>
        <v>0</v>
      </c>
      <c r="U28" s="470" t="e">
        <f t="shared" si="6"/>
        <v>#DIV/0!</v>
      </c>
      <c r="V28" s="471" t="e">
        <f t="shared" si="7"/>
        <v>#DIV/0!</v>
      </c>
      <c r="W28" s="467">
        <v>24</v>
      </c>
      <c r="X28" s="468">
        <f t="shared" si="14"/>
        <v>0</v>
      </c>
      <c r="Y28" s="469">
        <f t="shared" si="1"/>
        <v>0</v>
      </c>
      <c r="Z28" s="469">
        <f>SUM(Y$5:Y28)</f>
        <v>0</v>
      </c>
      <c r="AA28" s="470" t="e">
        <f t="shared" si="8"/>
        <v>#DIV/0!</v>
      </c>
      <c r="AB28" s="471" t="e">
        <f t="shared" si="9"/>
        <v>#DIV/0!</v>
      </c>
      <c r="AC28" s="467">
        <v>24</v>
      </c>
      <c r="AD28" s="492">
        <f t="shared" si="15"/>
        <v>0</v>
      </c>
      <c r="AE28" s="469">
        <f t="shared" si="2"/>
        <v>0</v>
      </c>
      <c r="AF28" s="469">
        <f>SUM(AE$5:AE28)</f>
        <v>0</v>
      </c>
      <c r="AG28" s="470" t="e">
        <f t="shared" si="10"/>
        <v>#DIV/0!</v>
      </c>
      <c r="AH28" s="471" t="e">
        <f t="shared" si="11"/>
        <v>#DIV/0!</v>
      </c>
    </row>
    <row r="29" spans="1:34">
      <c r="A29" s="442">
        <v>27</v>
      </c>
      <c r="B29" s="446"/>
      <c r="C29" s="447"/>
      <c r="D29" s="446"/>
      <c r="E29" s="447"/>
      <c r="K29" s="473">
        <v>25</v>
      </c>
      <c r="L29" s="468">
        <f t="shared" si="12"/>
        <v>0</v>
      </c>
      <c r="M29" s="469">
        <f t="shared" si="3"/>
        <v>0</v>
      </c>
      <c r="N29" s="469">
        <f>SUM(M$5:M29)</f>
        <v>0</v>
      </c>
      <c r="O29" s="470" t="e">
        <f t="shared" si="4"/>
        <v>#DIV/0!</v>
      </c>
      <c r="P29" s="471" t="e">
        <f t="shared" si="5"/>
        <v>#DIV/0!</v>
      </c>
      <c r="Q29" s="473">
        <v>25</v>
      </c>
      <c r="R29" s="492">
        <f t="shared" si="13"/>
        <v>0</v>
      </c>
      <c r="S29" s="469">
        <f t="shared" si="0"/>
        <v>0</v>
      </c>
      <c r="T29" s="469">
        <f>SUM(S$5:S29)</f>
        <v>0</v>
      </c>
      <c r="U29" s="470" t="e">
        <f t="shared" si="6"/>
        <v>#DIV/0!</v>
      </c>
      <c r="V29" s="471" t="e">
        <f t="shared" si="7"/>
        <v>#DIV/0!</v>
      </c>
      <c r="W29" s="473">
        <v>25</v>
      </c>
      <c r="X29" s="468">
        <f t="shared" si="14"/>
        <v>0</v>
      </c>
      <c r="Y29" s="469">
        <f t="shared" si="1"/>
        <v>0</v>
      </c>
      <c r="Z29" s="469">
        <f>SUM(Y$5:Y29)</f>
        <v>0</v>
      </c>
      <c r="AA29" s="470" t="e">
        <f t="shared" si="8"/>
        <v>#DIV/0!</v>
      </c>
      <c r="AB29" s="471" t="e">
        <f t="shared" si="9"/>
        <v>#DIV/0!</v>
      </c>
      <c r="AC29" s="473">
        <v>25</v>
      </c>
      <c r="AD29" s="492">
        <f t="shared" si="15"/>
        <v>0</v>
      </c>
      <c r="AE29" s="469">
        <f t="shared" si="2"/>
        <v>0</v>
      </c>
      <c r="AF29" s="469">
        <f>SUM(AE$5:AE29)</f>
        <v>0</v>
      </c>
      <c r="AG29" s="470" t="e">
        <f t="shared" si="10"/>
        <v>#DIV/0!</v>
      </c>
      <c r="AH29" s="471" t="e">
        <f t="shared" si="11"/>
        <v>#DIV/0!</v>
      </c>
    </row>
    <row r="30" spans="1:34">
      <c r="A30" s="442">
        <v>28</v>
      </c>
      <c r="B30" s="446"/>
      <c r="C30" s="447"/>
      <c r="D30" s="446"/>
      <c r="E30" s="447"/>
      <c r="K30" s="467">
        <v>26</v>
      </c>
      <c r="L30" s="468">
        <f t="shared" si="12"/>
        <v>0</v>
      </c>
      <c r="M30" s="469">
        <f t="shared" si="3"/>
        <v>0</v>
      </c>
      <c r="N30" s="469">
        <f>SUM(M$5:M30)</f>
        <v>0</v>
      </c>
      <c r="O30" s="470" t="e">
        <f t="shared" si="4"/>
        <v>#DIV/0!</v>
      </c>
      <c r="P30" s="471" t="e">
        <f t="shared" si="5"/>
        <v>#DIV/0!</v>
      </c>
      <c r="Q30" s="467">
        <v>26</v>
      </c>
      <c r="R30" s="492">
        <f t="shared" si="13"/>
        <v>0</v>
      </c>
      <c r="S30" s="469">
        <f t="shared" si="0"/>
        <v>0</v>
      </c>
      <c r="T30" s="469">
        <f>SUM(S$5:S30)</f>
        <v>0</v>
      </c>
      <c r="U30" s="470" t="e">
        <f t="shared" si="6"/>
        <v>#DIV/0!</v>
      </c>
      <c r="V30" s="471" t="e">
        <f t="shared" si="7"/>
        <v>#DIV/0!</v>
      </c>
      <c r="W30" s="467">
        <v>26</v>
      </c>
      <c r="X30" s="468">
        <f t="shared" si="14"/>
        <v>0</v>
      </c>
      <c r="Y30" s="469">
        <f t="shared" si="1"/>
        <v>0</v>
      </c>
      <c r="Z30" s="469">
        <f>SUM(Y$5:Y30)</f>
        <v>0</v>
      </c>
      <c r="AA30" s="470" t="e">
        <f t="shared" si="8"/>
        <v>#DIV/0!</v>
      </c>
      <c r="AB30" s="471" t="e">
        <f t="shared" si="9"/>
        <v>#DIV/0!</v>
      </c>
      <c r="AC30" s="467">
        <v>26</v>
      </c>
      <c r="AD30" s="492">
        <f t="shared" si="15"/>
        <v>0</v>
      </c>
      <c r="AE30" s="469">
        <f t="shared" si="2"/>
        <v>0</v>
      </c>
      <c r="AF30" s="469">
        <f>SUM(AE$5:AE30)</f>
        <v>0</v>
      </c>
      <c r="AG30" s="470" t="e">
        <f t="shared" si="10"/>
        <v>#DIV/0!</v>
      </c>
      <c r="AH30" s="471" t="e">
        <f t="shared" si="11"/>
        <v>#DIV/0!</v>
      </c>
    </row>
    <row r="31" spans="1:34">
      <c r="A31" s="442">
        <v>29</v>
      </c>
      <c r="B31" s="446"/>
      <c r="C31" s="447"/>
      <c r="D31" s="446"/>
      <c r="E31" s="447"/>
      <c r="K31" s="467">
        <v>27</v>
      </c>
      <c r="L31" s="468">
        <f t="shared" si="12"/>
        <v>0</v>
      </c>
      <c r="M31" s="469">
        <f t="shared" si="3"/>
        <v>0</v>
      </c>
      <c r="N31" s="469">
        <f>SUM(M$5:M31)</f>
        <v>0</v>
      </c>
      <c r="O31" s="470" t="e">
        <f t="shared" si="4"/>
        <v>#DIV/0!</v>
      </c>
      <c r="P31" s="471" t="e">
        <f t="shared" si="5"/>
        <v>#DIV/0!</v>
      </c>
      <c r="Q31" s="467">
        <v>27</v>
      </c>
      <c r="R31" s="492">
        <f t="shared" si="13"/>
        <v>0</v>
      </c>
      <c r="S31" s="469">
        <f t="shared" si="0"/>
        <v>0</v>
      </c>
      <c r="T31" s="469">
        <f>SUM(S$5:S31)</f>
        <v>0</v>
      </c>
      <c r="U31" s="470" t="e">
        <f t="shared" si="6"/>
        <v>#DIV/0!</v>
      </c>
      <c r="V31" s="471" t="e">
        <f t="shared" si="7"/>
        <v>#DIV/0!</v>
      </c>
      <c r="W31" s="467">
        <v>27</v>
      </c>
      <c r="X31" s="468">
        <f t="shared" si="14"/>
        <v>0</v>
      </c>
      <c r="Y31" s="469">
        <f t="shared" si="1"/>
        <v>0</v>
      </c>
      <c r="Z31" s="469">
        <f>SUM(Y$5:Y31)</f>
        <v>0</v>
      </c>
      <c r="AA31" s="470" t="e">
        <f t="shared" si="8"/>
        <v>#DIV/0!</v>
      </c>
      <c r="AB31" s="471" t="e">
        <f t="shared" si="9"/>
        <v>#DIV/0!</v>
      </c>
      <c r="AC31" s="467">
        <v>27</v>
      </c>
      <c r="AD31" s="492">
        <f t="shared" si="15"/>
        <v>0</v>
      </c>
      <c r="AE31" s="469">
        <f t="shared" si="2"/>
        <v>0</v>
      </c>
      <c r="AF31" s="469">
        <f>SUM(AE$5:AE31)</f>
        <v>0</v>
      </c>
      <c r="AG31" s="470" t="e">
        <f t="shared" si="10"/>
        <v>#DIV/0!</v>
      </c>
      <c r="AH31" s="471" t="e">
        <f t="shared" si="11"/>
        <v>#DIV/0!</v>
      </c>
    </row>
    <row r="32" spans="1:34">
      <c r="A32" s="442">
        <v>30</v>
      </c>
      <c r="B32" s="446"/>
      <c r="C32" s="447"/>
      <c r="D32" s="446"/>
      <c r="E32" s="447"/>
      <c r="K32" s="473">
        <v>28</v>
      </c>
      <c r="L32" s="468">
        <f t="shared" si="12"/>
        <v>0</v>
      </c>
      <c r="M32" s="469">
        <f t="shared" si="3"/>
        <v>0</v>
      </c>
      <c r="N32" s="469">
        <f>SUM(M$5:M32)</f>
        <v>0</v>
      </c>
      <c r="O32" s="470" t="e">
        <f t="shared" si="4"/>
        <v>#DIV/0!</v>
      </c>
      <c r="P32" s="471" t="e">
        <f t="shared" si="5"/>
        <v>#DIV/0!</v>
      </c>
      <c r="Q32" s="473">
        <v>28</v>
      </c>
      <c r="R32" s="492">
        <f t="shared" si="13"/>
        <v>0</v>
      </c>
      <c r="S32" s="469">
        <f t="shared" si="0"/>
        <v>0</v>
      </c>
      <c r="T32" s="469">
        <f>SUM(S$5:S32)</f>
        <v>0</v>
      </c>
      <c r="U32" s="470" t="e">
        <f t="shared" si="6"/>
        <v>#DIV/0!</v>
      </c>
      <c r="V32" s="471" t="e">
        <f t="shared" si="7"/>
        <v>#DIV/0!</v>
      </c>
      <c r="W32" s="473">
        <v>28</v>
      </c>
      <c r="X32" s="468">
        <f t="shared" si="14"/>
        <v>0</v>
      </c>
      <c r="Y32" s="469">
        <f t="shared" si="1"/>
        <v>0</v>
      </c>
      <c r="Z32" s="469">
        <f>SUM(Y$5:Y32)</f>
        <v>0</v>
      </c>
      <c r="AA32" s="470" t="e">
        <f t="shared" si="8"/>
        <v>#DIV/0!</v>
      </c>
      <c r="AB32" s="471" t="e">
        <f t="shared" si="9"/>
        <v>#DIV/0!</v>
      </c>
      <c r="AC32" s="473">
        <v>28</v>
      </c>
      <c r="AD32" s="492">
        <f t="shared" si="15"/>
        <v>0</v>
      </c>
      <c r="AE32" s="469">
        <f t="shared" si="2"/>
        <v>0</v>
      </c>
      <c r="AF32" s="469">
        <f>SUM(AE$5:AE32)</f>
        <v>0</v>
      </c>
      <c r="AG32" s="470" t="e">
        <f t="shared" si="10"/>
        <v>#DIV/0!</v>
      </c>
      <c r="AH32" s="471" t="e">
        <f t="shared" si="11"/>
        <v>#DIV/0!</v>
      </c>
    </row>
    <row r="33" spans="1:34">
      <c r="A33" s="442">
        <v>31</v>
      </c>
      <c r="B33" s="446"/>
      <c r="C33" s="447"/>
      <c r="D33" s="446"/>
      <c r="E33" s="447"/>
      <c r="K33" s="467">
        <v>29</v>
      </c>
      <c r="L33" s="468">
        <f t="shared" si="12"/>
        <v>0</v>
      </c>
      <c r="M33" s="469">
        <f t="shared" si="3"/>
        <v>0</v>
      </c>
      <c r="N33" s="469">
        <f>SUM(M$5:M33)</f>
        <v>0</v>
      </c>
      <c r="O33" s="470" t="e">
        <f t="shared" si="4"/>
        <v>#DIV/0!</v>
      </c>
      <c r="P33" s="471" t="e">
        <f t="shared" si="5"/>
        <v>#DIV/0!</v>
      </c>
      <c r="Q33" s="467">
        <v>29</v>
      </c>
      <c r="R33" s="492">
        <f t="shared" si="13"/>
        <v>0</v>
      </c>
      <c r="S33" s="469">
        <f t="shared" si="0"/>
        <v>0</v>
      </c>
      <c r="T33" s="469">
        <f>SUM(S$5:S33)</f>
        <v>0</v>
      </c>
      <c r="U33" s="470" t="e">
        <f t="shared" si="6"/>
        <v>#DIV/0!</v>
      </c>
      <c r="V33" s="471" t="e">
        <f t="shared" si="7"/>
        <v>#DIV/0!</v>
      </c>
      <c r="W33" s="467">
        <v>29</v>
      </c>
      <c r="X33" s="468">
        <f t="shared" si="14"/>
        <v>0</v>
      </c>
      <c r="Y33" s="469">
        <f t="shared" si="1"/>
        <v>0</v>
      </c>
      <c r="Z33" s="469">
        <f>SUM(Y$5:Y33)</f>
        <v>0</v>
      </c>
      <c r="AA33" s="470" t="e">
        <f t="shared" si="8"/>
        <v>#DIV/0!</v>
      </c>
      <c r="AB33" s="471" t="e">
        <f t="shared" si="9"/>
        <v>#DIV/0!</v>
      </c>
      <c r="AC33" s="467">
        <v>29</v>
      </c>
      <c r="AD33" s="492">
        <f t="shared" si="15"/>
        <v>0</v>
      </c>
      <c r="AE33" s="469">
        <f t="shared" si="2"/>
        <v>0</v>
      </c>
      <c r="AF33" s="469">
        <f>SUM(AE$5:AE33)</f>
        <v>0</v>
      </c>
      <c r="AG33" s="470" t="e">
        <f t="shared" si="10"/>
        <v>#DIV/0!</v>
      </c>
      <c r="AH33" s="471" t="e">
        <f t="shared" si="11"/>
        <v>#DIV/0!</v>
      </c>
    </row>
    <row r="34" spans="1:34">
      <c r="A34" s="442">
        <v>32</v>
      </c>
      <c r="B34" s="446"/>
      <c r="C34" s="447"/>
      <c r="D34" s="446"/>
      <c r="E34" s="447"/>
      <c r="K34" s="467">
        <v>30</v>
      </c>
      <c r="L34" s="468">
        <f t="shared" si="12"/>
        <v>0</v>
      </c>
      <c r="M34" s="469">
        <f t="shared" si="3"/>
        <v>0</v>
      </c>
      <c r="N34" s="469">
        <f>SUM(M$5:M34)</f>
        <v>0</v>
      </c>
      <c r="O34" s="470" t="e">
        <f t="shared" si="4"/>
        <v>#DIV/0!</v>
      </c>
      <c r="P34" s="471" t="e">
        <f t="shared" si="5"/>
        <v>#DIV/0!</v>
      </c>
      <c r="Q34" s="467">
        <v>30</v>
      </c>
      <c r="R34" s="492">
        <f t="shared" si="13"/>
        <v>0</v>
      </c>
      <c r="S34" s="469">
        <f t="shared" si="0"/>
        <v>0</v>
      </c>
      <c r="T34" s="469">
        <f>SUM(S$5:S34)</f>
        <v>0</v>
      </c>
      <c r="U34" s="470" t="e">
        <f t="shared" si="6"/>
        <v>#DIV/0!</v>
      </c>
      <c r="V34" s="471" t="e">
        <f t="shared" si="7"/>
        <v>#DIV/0!</v>
      </c>
      <c r="W34" s="467">
        <v>30</v>
      </c>
      <c r="X34" s="468">
        <f t="shared" si="14"/>
        <v>0</v>
      </c>
      <c r="Y34" s="469">
        <f t="shared" si="1"/>
        <v>0</v>
      </c>
      <c r="Z34" s="469">
        <f>SUM(Y$5:Y34)</f>
        <v>0</v>
      </c>
      <c r="AA34" s="470" t="e">
        <f t="shared" si="8"/>
        <v>#DIV/0!</v>
      </c>
      <c r="AB34" s="471" t="e">
        <f t="shared" si="9"/>
        <v>#DIV/0!</v>
      </c>
      <c r="AC34" s="467">
        <v>30</v>
      </c>
      <c r="AD34" s="492">
        <f t="shared" si="15"/>
        <v>0</v>
      </c>
      <c r="AE34" s="469">
        <f t="shared" si="2"/>
        <v>0</v>
      </c>
      <c r="AF34" s="469">
        <f>SUM(AE$5:AE34)</f>
        <v>0</v>
      </c>
      <c r="AG34" s="470" t="e">
        <f t="shared" si="10"/>
        <v>#DIV/0!</v>
      </c>
      <c r="AH34" s="471" t="e">
        <f t="shared" si="11"/>
        <v>#DIV/0!</v>
      </c>
    </row>
    <row r="35" spans="1:34">
      <c r="A35" s="442">
        <v>33</v>
      </c>
      <c r="B35" s="446"/>
      <c r="C35" s="447"/>
      <c r="D35" s="446"/>
      <c r="E35" s="447"/>
      <c r="K35" s="473">
        <v>31</v>
      </c>
      <c r="L35" s="468">
        <f t="shared" si="12"/>
        <v>0</v>
      </c>
      <c r="M35" s="469">
        <f t="shared" si="3"/>
        <v>0</v>
      </c>
      <c r="N35" s="469">
        <f>SUM(M$5:M35)</f>
        <v>0</v>
      </c>
      <c r="O35" s="470" t="e">
        <f t="shared" si="4"/>
        <v>#DIV/0!</v>
      </c>
      <c r="P35" s="471" t="e">
        <f t="shared" si="5"/>
        <v>#DIV/0!</v>
      </c>
      <c r="Q35" s="473">
        <v>31</v>
      </c>
      <c r="R35" s="492">
        <f t="shared" si="13"/>
        <v>0</v>
      </c>
      <c r="S35" s="469">
        <f t="shared" si="0"/>
        <v>0</v>
      </c>
      <c r="T35" s="469">
        <f>SUM(S$5:S35)</f>
        <v>0</v>
      </c>
      <c r="U35" s="470" t="e">
        <f t="shared" si="6"/>
        <v>#DIV/0!</v>
      </c>
      <c r="V35" s="471" t="e">
        <f t="shared" si="7"/>
        <v>#DIV/0!</v>
      </c>
      <c r="W35" s="473">
        <v>31</v>
      </c>
      <c r="X35" s="468">
        <f t="shared" si="14"/>
        <v>0</v>
      </c>
      <c r="Y35" s="469">
        <f t="shared" si="1"/>
        <v>0</v>
      </c>
      <c r="Z35" s="469">
        <f>SUM(Y$5:Y35)</f>
        <v>0</v>
      </c>
      <c r="AA35" s="470" t="e">
        <f t="shared" si="8"/>
        <v>#DIV/0!</v>
      </c>
      <c r="AB35" s="471" t="e">
        <f t="shared" si="9"/>
        <v>#DIV/0!</v>
      </c>
      <c r="AC35" s="473">
        <v>31</v>
      </c>
      <c r="AD35" s="492">
        <f t="shared" si="15"/>
        <v>0</v>
      </c>
      <c r="AE35" s="469">
        <f t="shared" si="2"/>
        <v>0</v>
      </c>
      <c r="AF35" s="469">
        <f>SUM(AE$5:AE35)</f>
        <v>0</v>
      </c>
      <c r="AG35" s="470" t="e">
        <f t="shared" si="10"/>
        <v>#DIV/0!</v>
      </c>
      <c r="AH35" s="471" t="e">
        <f t="shared" si="11"/>
        <v>#DIV/0!</v>
      </c>
    </row>
    <row r="36" spans="1:34">
      <c r="A36" s="442">
        <v>34</v>
      </c>
      <c r="B36" s="446"/>
      <c r="C36" s="447"/>
      <c r="D36" s="446"/>
      <c r="E36" s="447"/>
      <c r="K36" s="467">
        <v>32</v>
      </c>
      <c r="L36" s="468">
        <f t="shared" si="12"/>
        <v>0</v>
      </c>
      <c r="M36" s="469">
        <f t="shared" si="3"/>
        <v>0</v>
      </c>
      <c r="N36" s="469">
        <f>SUM(M$5:M36)</f>
        <v>0</v>
      </c>
      <c r="O36" s="470" t="e">
        <f t="shared" si="4"/>
        <v>#DIV/0!</v>
      </c>
      <c r="P36" s="471" t="e">
        <f t="shared" si="5"/>
        <v>#DIV/0!</v>
      </c>
      <c r="Q36" s="467">
        <v>32</v>
      </c>
      <c r="R36" s="492">
        <f t="shared" si="13"/>
        <v>0</v>
      </c>
      <c r="S36" s="469">
        <f t="shared" si="0"/>
        <v>0</v>
      </c>
      <c r="T36" s="469">
        <f>SUM(S$5:S36)</f>
        <v>0</v>
      </c>
      <c r="U36" s="470" t="e">
        <f t="shared" si="6"/>
        <v>#DIV/0!</v>
      </c>
      <c r="V36" s="471" t="e">
        <f t="shared" si="7"/>
        <v>#DIV/0!</v>
      </c>
      <c r="W36" s="467">
        <v>32</v>
      </c>
      <c r="X36" s="468">
        <f t="shared" si="14"/>
        <v>0</v>
      </c>
      <c r="Y36" s="469">
        <f t="shared" si="1"/>
        <v>0</v>
      </c>
      <c r="Z36" s="469">
        <f>SUM(Y$5:Y36)</f>
        <v>0</v>
      </c>
      <c r="AA36" s="470" t="e">
        <f t="shared" si="8"/>
        <v>#DIV/0!</v>
      </c>
      <c r="AB36" s="471" t="e">
        <f t="shared" si="9"/>
        <v>#DIV/0!</v>
      </c>
      <c r="AC36" s="467">
        <v>32</v>
      </c>
      <c r="AD36" s="492">
        <f t="shared" si="15"/>
        <v>0</v>
      </c>
      <c r="AE36" s="469">
        <f t="shared" si="2"/>
        <v>0</v>
      </c>
      <c r="AF36" s="469">
        <f>SUM(AE$5:AE36)</f>
        <v>0</v>
      </c>
      <c r="AG36" s="470" t="e">
        <f t="shared" si="10"/>
        <v>#DIV/0!</v>
      </c>
      <c r="AH36" s="471" t="e">
        <f t="shared" si="11"/>
        <v>#DIV/0!</v>
      </c>
    </row>
    <row r="37" spans="1:34">
      <c r="A37" s="442">
        <v>35</v>
      </c>
      <c r="B37" s="446"/>
      <c r="C37" s="447"/>
      <c r="D37" s="446"/>
      <c r="E37" s="447"/>
      <c r="K37" s="467">
        <v>33</v>
      </c>
      <c r="L37" s="468">
        <f t="shared" si="12"/>
        <v>0</v>
      </c>
      <c r="M37" s="469">
        <f t="shared" si="3"/>
        <v>0</v>
      </c>
      <c r="N37" s="469">
        <f>SUM(M$5:M37)</f>
        <v>0</v>
      </c>
      <c r="O37" s="470" t="e">
        <f t="shared" si="4"/>
        <v>#DIV/0!</v>
      </c>
      <c r="P37" s="471" t="e">
        <f t="shared" si="5"/>
        <v>#DIV/0!</v>
      </c>
      <c r="Q37" s="467">
        <v>33</v>
      </c>
      <c r="R37" s="492">
        <f t="shared" si="13"/>
        <v>0</v>
      </c>
      <c r="S37" s="469">
        <f t="shared" ref="S37:S53" si="16">SUMPRODUCT(--($C$3:$C$5002&gt;=R37),--($C$3:$C$5002&lt;R38),--(NOT(ISBLANK($C$3:$C$5002))))</f>
        <v>0</v>
      </c>
      <c r="T37" s="469">
        <f>SUM(S$5:S37)</f>
        <v>0</v>
      </c>
      <c r="U37" s="470" t="e">
        <f t="shared" si="6"/>
        <v>#DIV/0!</v>
      </c>
      <c r="V37" s="471" t="e">
        <f t="shared" si="7"/>
        <v>#DIV/0!</v>
      </c>
      <c r="W37" s="467">
        <v>33</v>
      </c>
      <c r="X37" s="468">
        <f t="shared" si="14"/>
        <v>0</v>
      </c>
      <c r="Y37" s="469">
        <f t="shared" ref="Y37:Y53" si="17">SUMPRODUCT(--($D$3:$D$5002&gt;=X37),--($D$3:$D$5002&lt;X38),--(NOT(ISBLANK($D$3:$D$5002))))</f>
        <v>0</v>
      </c>
      <c r="Z37" s="469">
        <f>SUM(Y$5:Y37)</f>
        <v>0</v>
      </c>
      <c r="AA37" s="470" t="e">
        <f t="shared" si="8"/>
        <v>#DIV/0!</v>
      </c>
      <c r="AB37" s="471" t="e">
        <f t="shared" si="9"/>
        <v>#DIV/0!</v>
      </c>
      <c r="AC37" s="467">
        <v>33</v>
      </c>
      <c r="AD37" s="492">
        <f t="shared" si="15"/>
        <v>0</v>
      </c>
      <c r="AE37" s="469">
        <f t="shared" ref="AE37:AE53" si="18">SUMPRODUCT(--($E$3:$E$5002&gt;=AD37),--($E$3:$E$5002&lt;AD38),--(NOT(ISBLANK($E$3:$E$5002))))</f>
        <v>0</v>
      </c>
      <c r="AF37" s="469">
        <f>SUM(AE$5:AE37)</f>
        <v>0</v>
      </c>
      <c r="AG37" s="470" t="e">
        <f t="shared" si="10"/>
        <v>#DIV/0!</v>
      </c>
      <c r="AH37" s="471" t="e">
        <f t="shared" si="11"/>
        <v>#DIV/0!</v>
      </c>
    </row>
    <row r="38" spans="1:34">
      <c r="A38" s="442">
        <v>36</v>
      </c>
      <c r="B38" s="446"/>
      <c r="C38" s="447"/>
      <c r="D38" s="446"/>
      <c r="E38" s="447"/>
      <c r="K38" s="473">
        <v>34</v>
      </c>
      <c r="L38" s="468">
        <f t="shared" si="12"/>
        <v>0</v>
      </c>
      <c r="M38" s="469">
        <f t="shared" si="3"/>
        <v>0</v>
      </c>
      <c r="N38" s="469">
        <f>SUM(M$5:M38)</f>
        <v>0</v>
      </c>
      <c r="O38" s="470" t="e">
        <f t="shared" si="4"/>
        <v>#DIV/0!</v>
      </c>
      <c r="P38" s="471" t="e">
        <f t="shared" si="5"/>
        <v>#DIV/0!</v>
      </c>
      <c r="Q38" s="473">
        <v>34</v>
      </c>
      <c r="R38" s="492">
        <f t="shared" si="13"/>
        <v>0</v>
      </c>
      <c r="S38" s="469">
        <f t="shared" si="16"/>
        <v>0</v>
      </c>
      <c r="T38" s="469">
        <f>SUM(S$5:S38)</f>
        <v>0</v>
      </c>
      <c r="U38" s="470" t="e">
        <f t="shared" si="6"/>
        <v>#DIV/0!</v>
      </c>
      <c r="V38" s="471" t="e">
        <f t="shared" si="7"/>
        <v>#DIV/0!</v>
      </c>
      <c r="W38" s="473">
        <v>34</v>
      </c>
      <c r="X38" s="468">
        <f t="shared" si="14"/>
        <v>0</v>
      </c>
      <c r="Y38" s="469">
        <f t="shared" si="17"/>
        <v>0</v>
      </c>
      <c r="Z38" s="469">
        <f>SUM(Y$5:Y38)</f>
        <v>0</v>
      </c>
      <c r="AA38" s="470" t="e">
        <f t="shared" si="8"/>
        <v>#DIV/0!</v>
      </c>
      <c r="AB38" s="471" t="e">
        <f t="shared" si="9"/>
        <v>#DIV/0!</v>
      </c>
      <c r="AC38" s="473">
        <v>34</v>
      </c>
      <c r="AD38" s="492">
        <f t="shared" si="15"/>
        <v>0</v>
      </c>
      <c r="AE38" s="469">
        <f t="shared" si="18"/>
        <v>0</v>
      </c>
      <c r="AF38" s="469">
        <f>SUM(AE$5:AE38)</f>
        <v>0</v>
      </c>
      <c r="AG38" s="470" t="e">
        <f t="shared" si="10"/>
        <v>#DIV/0!</v>
      </c>
      <c r="AH38" s="471" t="e">
        <f t="shared" si="11"/>
        <v>#DIV/0!</v>
      </c>
    </row>
    <row r="39" spans="1:34">
      <c r="A39" s="442">
        <v>37</v>
      </c>
      <c r="B39" s="446"/>
      <c r="C39" s="447"/>
      <c r="D39" s="446"/>
      <c r="E39" s="447"/>
      <c r="K39" s="467">
        <v>35</v>
      </c>
      <c r="L39" s="468">
        <f t="shared" si="12"/>
        <v>0</v>
      </c>
      <c r="M39" s="469">
        <f t="shared" si="3"/>
        <v>0</v>
      </c>
      <c r="N39" s="469">
        <f>SUM(M$5:M39)</f>
        <v>0</v>
      </c>
      <c r="O39" s="470" t="e">
        <f t="shared" si="4"/>
        <v>#DIV/0!</v>
      </c>
      <c r="P39" s="471" t="e">
        <f t="shared" si="5"/>
        <v>#DIV/0!</v>
      </c>
      <c r="Q39" s="467">
        <v>35</v>
      </c>
      <c r="R39" s="492">
        <f t="shared" si="13"/>
        <v>0</v>
      </c>
      <c r="S39" s="469">
        <f t="shared" si="16"/>
        <v>0</v>
      </c>
      <c r="T39" s="469">
        <f>SUM(S$5:S39)</f>
        <v>0</v>
      </c>
      <c r="U39" s="470" t="e">
        <f t="shared" si="6"/>
        <v>#DIV/0!</v>
      </c>
      <c r="V39" s="471" t="e">
        <f t="shared" si="7"/>
        <v>#DIV/0!</v>
      </c>
      <c r="W39" s="467">
        <v>35</v>
      </c>
      <c r="X39" s="468">
        <f t="shared" si="14"/>
        <v>0</v>
      </c>
      <c r="Y39" s="469">
        <f t="shared" si="17"/>
        <v>0</v>
      </c>
      <c r="Z39" s="469">
        <f>SUM(Y$5:Y39)</f>
        <v>0</v>
      </c>
      <c r="AA39" s="470" t="e">
        <f t="shared" si="8"/>
        <v>#DIV/0!</v>
      </c>
      <c r="AB39" s="471" t="e">
        <f t="shared" si="9"/>
        <v>#DIV/0!</v>
      </c>
      <c r="AC39" s="467">
        <v>35</v>
      </c>
      <c r="AD39" s="492">
        <f t="shared" si="15"/>
        <v>0</v>
      </c>
      <c r="AE39" s="469">
        <f t="shared" si="18"/>
        <v>0</v>
      </c>
      <c r="AF39" s="469">
        <f>SUM(AE$5:AE39)</f>
        <v>0</v>
      </c>
      <c r="AG39" s="470" t="e">
        <f t="shared" si="10"/>
        <v>#DIV/0!</v>
      </c>
      <c r="AH39" s="471" t="e">
        <f t="shared" si="11"/>
        <v>#DIV/0!</v>
      </c>
    </row>
    <row r="40" spans="1:34">
      <c r="A40" s="442">
        <v>38</v>
      </c>
      <c r="B40" s="446"/>
      <c r="C40" s="447"/>
      <c r="D40" s="446"/>
      <c r="E40" s="447"/>
      <c r="K40" s="467">
        <v>36</v>
      </c>
      <c r="L40" s="468">
        <f t="shared" si="12"/>
        <v>0</v>
      </c>
      <c r="M40" s="469">
        <f t="shared" si="3"/>
        <v>0</v>
      </c>
      <c r="N40" s="469">
        <f>SUM(M$5:M40)</f>
        <v>0</v>
      </c>
      <c r="O40" s="470" t="e">
        <f t="shared" si="4"/>
        <v>#DIV/0!</v>
      </c>
      <c r="P40" s="471" t="e">
        <f t="shared" si="5"/>
        <v>#DIV/0!</v>
      </c>
      <c r="Q40" s="467">
        <v>36</v>
      </c>
      <c r="R40" s="492">
        <f t="shared" si="13"/>
        <v>0</v>
      </c>
      <c r="S40" s="469">
        <f t="shared" si="16"/>
        <v>0</v>
      </c>
      <c r="T40" s="469">
        <f>SUM(S$5:S40)</f>
        <v>0</v>
      </c>
      <c r="U40" s="470" t="e">
        <f t="shared" si="6"/>
        <v>#DIV/0!</v>
      </c>
      <c r="V40" s="471" t="e">
        <f t="shared" si="7"/>
        <v>#DIV/0!</v>
      </c>
      <c r="W40" s="467">
        <v>36</v>
      </c>
      <c r="X40" s="468">
        <f t="shared" si="14"/>
        <v>0</v>
      </c>
      <c r="Y40" s="469">
        <f t="shared" si="17"/>
        <v>0</v>
      </c>
      <c r="Z40" s="469">
        <f>SUM(Y$5:Y40)</f>
        <v>0</v>
      </c>
      <c r="AA40" s="470" t="e">
        <f t="shared" si="8"/>
        <v>#DIV/0!</v>
      </c>
      <c r="AB40" s="471" t="e">
        <f t="shared" si="9"/>
        <v>#DIV/0!</v>
      </c>
      <c r="AC40" s="467">
        <v>36</v>
      </c>
      <c r="AD40" s="492">
        <f t="shared" si="15"/>
        <v>0</v>
      </c>
      <c r="AE40" s="469">
        <f t="shared" si="18"/>
        <v>0</v>
      </c>
      <c r="AF40" s="469">
        <f>SUM(AE$5:AE40)</f>
        <v>0</v>
      </c>
      <c r="AG40" s="470" t="e">
        <f t="shared" si="10"/>
        <v>#DIV/0!</v>
      </c>
      <c r="AH40" s="471" t="e">
        <f t="shared" si="11"/>
        <v>#DIV/0!</v>
      </c>
    </row>
    <row r="41" spans="1:34">
      <c r="A41" s="442">
        <v>39</v>
      </c>
      <c r="B41" s="446"/>
      <c r="C41" s="447"/>
      <c r="D41" s="446"/>
      <c r="E41" s="447"/>
      <c r="K41" s="473">
        <v>37</v>
      </c>
      <c r="L41" s="468">
        <f t="shared" si="12"/>
        <v>0</v>
      </c>
      <c r="M41" s="469">
        <f t="shared" si="3"/>
        <v>0</v>
      </c>
      <c r="N41" s="469">
        <f>SUM(M$5:M41)</f>
        <v>0</v>
      </c>
      <c r="O41" s="470" t="e">
        <f t="shared" si="4"/>
        <v>#DIV/0!</v>
      </c>
      <c r="P41" s="471" t="e">
        <f t="shared" si="5"/>
        <v>#DIV/0!</v>
      </c>
      <c r="Q41" s="473">
        <v>37</v>
      </c>
      <c r="R41" s="492">
        <f t="shared" si="13"/>
        <v>0</v>
      </c>
      <c r="S41" s="469">
        <f t="shared" si="16"/>
        <v>0</v>
      </c>
      <c r="T41" s="469">
        <f>SUM(S$5:S41)</f>
        <v>0</v>
      </c>
      <c r="U41" s="470" t="e">
        <f t="shared" si="6"/>
        <v>#DIV/0!</v>
      </c>
      <c r="V41" s="471" t="e">
        <f t="shared" si="7"/>
        <v>#DIV/0!</v>
      </c>
      <c r="W41" s="473">
        <v>37</v>
      </c>
      <c r="X41" s="468">
        <f t="shared" si="14"/>
        <v>0</v>
      </c>
      <c r="Y41" s="469">
        <f t="shared" si="17"/>
        <v>0</v>
      </c>
      <c r="Z41" s="469">
        <f>SUM(Y$5:Y41)</f>
        <v>0</v>
      </c>
      <c r="AA41" s="470" t="e">
        <f t="shared" si="8"/>
        <v>#DIV/0!</v>
      </c>
      <c r="AB41" s="471" t="e">
        <f t="shared" si="9"/>
        <v>#DIV/0!</v>
      </c>
      <c r="AC41" s="473">
        <v>37</v>
      </c>
      <c r="AD41" s="492">
        <f t="shared" si="15"/>
        <v>0</v>
      </c>
      <c r="AE41" s="469">
        <f t="shared" si="18"/>
        <v>0</v>
      </c>
      <c r="AF41" s="469">
        <f>SUM(AE$5:AE41)</f>
        <v>0</v>
      </c>
      <c r="AG41" s="470" t="e">
        <f t="shared" si="10"/>
        <v>#DIV/0!</v>
      </c>
      <c r="AH41" s="471" t="e">
        <f t="shared" si="11"/>
        <v>#DIV/0!</v>
      </c>
    </row>
    <row r="42" spans="1:34">
      <c r="A42" s="442">
        <v>40</v>
      </c>
      <c r="B42" s="446"/>
      <c r="C42" s="447"/>
      <c r="D42" s="446"/>
      <c r="E42" s="447"/>
      <c r="K42" s="467">
        <v>38</v>
      </c>
      <c r="L42" s="468">
        <f t="shared" si="12"/>
        <v>0</v>
      </c>
      <c r="M42" s="469">
        <f t="shared" si="3"/>
        <v>0</v>
      </c>
      <c r="N42" s="469">
        <f>SUM(M$5:M42)</f>
        <v>0</v>
      </c>
      <c r="O42" s="470" t="e">
        <f t="shared" si="4"/>
        <v>#DIV/0!</v>
      </c>
      <c r="P42" s="471" t="e">
        <f t="shared" si="5"/>
        <v>#DIV/0!</v>
      </c>
      <c r="Q42" s="467">
        <v>38</v>
      </c>
      <c r="R42" s="492">
        <f t="shared" si="13"/>
        <v>0</v>
      </c>
      <c r="S42" s="469">
        <f t="shared" si="16"/>
        <v>0</v>
      </c>
      <c r="T42" s="469">
        <f>SUM(S$5:S42)</f>
        <v>0</v>
      </c>
      <c r="U42" s="470" t="e">
        <f t="shared" si="6"/>
        <v>#DIV/0!</v>
      </c>
      <c r="V42" s="471" t="e">
        <f t="shared" si="7"/>
        <v>#DIV/0!</v>
      </c>
      <c r="W42" s="467">
        <v>38</v>
      </c>
      <c r="X42" s="468">
        <f t="shared" si="14"/>
        <v>0</v>
      </c>
      <c r="Y42" s="469">
        <f t="shared" si="17"/>
        <v>0</v>
      </c>
      <c r="Z42" s="469">
        <f>SUM(Y$5:Y42)</f>
        <v>0</v>
      </c>
      <c r="AA42" s="470" t="e">
        <f t="shared" si="8"/>
        <v>#DIV/0!</v>
      </c>
      <c r="AB42" s="471" t="e">
        <f t="shared" si="9"/>
        <v>#DIV/0!</v>
      </c>
      <c r="AC42" s="467">
        <v>38</v>
      </c>
      <c r="AD42" s="492">
        <f t="shared" si="15"/>
        <v>0</v>
      </c>
      <c r="AE42" s="469">
        <f t="shared" si="18"/>
        <v>0</v>
      </c>
      <c r="AF42" s="469">
        <f>SUM(AE$5:AE42)</f>
        <v>0</v>
      </c>
      <c r="AG42" s="470" t="e">
        <f t="shared" si="10"/>
        <v>#DIV/0!</v>
      </c>
      <c r="AH42" s="471" t="e">
        <f t="shared" si="11"/>
        <v>#DIV/0!</v>
      </c>
    </row>
    <row r="43" spans="1:34">
      <c r="A43" s="442">
        <v>41</v>
      </c>
      <c r="B43" s="446"/>
      <c r="C43" s="447"/>
      <c r="D43" s="446"/>
      <c r="E43" s="447"/>
      <c r="K43" s="467">
        <v>39</v>
      </c>
      <c r="L43" s="468">
        <f t="shared" si="12"/>
        <v>0</v>
      </c>
      <c r="M43" s="469">
        <f t="shared" si="3"/>
        <v>0</v>
      </c>
      <c r="N43" s="469">
        <f>SUM(M$5:M43)</f>
        <v>0</v>
      </c>
      <c r="O43" s="470" t="e">
        <f t="shared" si="4"/>
        <v>#DIV/0!</v>
      </c>
      <c r="P43" s="471" t="e">
        <f t="shared" si="5"/>
        <v>#DIV/0!</v>
      </c>
      <c r="Q43" s="467">
        <v>39</v>
      </c>
      <c r="R43" s="492">
        <f t="shared" si="13"/>
        <v>0</v>
      </c>
      <c r="S43" s="469">
        <f t="shared" si="16"/>
        <v>0</v>
      </c>
      <c r="T43" s="469">
        <f>SUM(S$5:S43)</f>
        <v>0</v>
      </c>
      <c r="U43" s="470" t="e">
        <f t="shared" si="6"/>
        <v>#DIV/0!</v>
      </c>
      <c r="V43" s="471" t="e">
        <f t="shared" si="7"/>
        <v>#DIV/0!</v>
      </c>
      <c r="W43" s="467">
        <v>39</v>
      </c>
      <c r="X43" s="468">
        <f t="shared" si="14"/>
        <v>0</v>
      </c>
      <c r="Y43" s="469">
        <f t="shared" si="17"/>
        <v>0</v>
      </c>
      <c r="Z43" s="469">
        <f>SUM(Y$5:Y43)</f>
        <v>0</v>
      </c>
      <c r="AA43" s="470" t="e">
        <f t="shared" si="8"/>
        <v>#DIV/0!</v>
      </c>
      <c r="AB43" s="471" t="e">
        <f t="shared" si="9"/>
        <v>#DIV/0!</v>
      </c>
      <c r="AC43" s="467">
        <v>39</v>
      </c>
      <c r="AD43" s="492">
        <f t="shared" si="15"/>
        <v>0</v>
      </c>
      <c r="AE43" s="469">
        <f t="shared" si="18"/>
        <v>0</v>
      </c>
      <c r="AF43" s="469">
        <f>SUM(AE$5:AE43)</f>
        <v>0</v>
      </c>
      <c r="AG43" s="470" t="e">
        <f t="shared" si="10"/>
        <v>#DIV/0!</v>
      </c>
      <c r="AH43" s="471" t="e">
        <f t="shared" si="11"/>
        <v>#DIV/0!</v>
      </c>
    </row>
    <row r="44" spans="1:34">
      <c r="A44" s="442">
        <v>42</v>
      </c>
      <c r="B44" s="446"/>
      <c r="C44" s="447"/>
      <c r="D44" s="446"/>
      <c r="E44" s="447"/>
      <c r="K44" s="473">
        <v>40</v>
      </c>
      <c r="L44" s="468">
        <f t="shared" si="12"/>
        <v>0</v>
      </c>
      <c r="M44" s="469">
        <f t="shared" si="3"/>
        <v>0</v>
      </c>
      <c r="N44" s="469">
        <f>SUM(M$5:M44)</f>
        <v>0</v>
      </c>
      <c r="O44" s="470" t="e">
        <f t="shared" si="4"/>
        <v>#DIV/0!</v>
      </c>
      <c r="P44" s="471" t="e">
        <f t="shared" si="5"/>
        <v>#DIV/0!</v>
      </c>
      <c r="Q44" s="473">
        <v>40</v>
      </c>
      <c r="R44" s="492">
        <f t="shared" si="13"/>
        <v>0</v>
      </c>
      <c r="S44" s="469">
        <f t="shared" si="16"/>
        <v>0</v>
      </c>
      <c r="T44" s="469">
        <f>SUM(S$5:S44)</f>
        <v>0</v>
      </c>
      <c r="U44" s="470" t="e">
        <f t="shared" si="6"/>
        <v>#DIV/0!</v>
      </c>
      <c r="V44" s="471" t="e">
        <f t="shared" si="7"/>
        <v>#DIV/0!</v>
      </c>
      <c r="W44" s="473">
        <v>40</v>
      </c>
      <c r="X44" s="468">
        <f t="shared" si="14"/>
        <v>0</v>
      </c>
      <c r="Y44" s="469">
        <f t="shared" si="17"/>
        <v>0</v>
      </c>
      <c r="Z44" s="469">
        <f>SUM(Y$5:Y44)</f>
        <v>0</v>
      </c>
      <c r="AA44" s="470" t="e">
        <f t="shared" si="8"/>
        <v>#DIV/0!</v>
      </c>
      <c r="AB44" s="471" t="e">
        <f t="shared" si="9"/>
        <v>#DIV/0!</v>
      </c>
      <c r="AC44" s="473">
        <v>40</v>
      </c>
      <c r="AD44" s="492">
        <f t="shared" si="15"/>
        <v>0</v>
      </c>
      <c r="AE44" s="469">
        <f t="shared" si="18"/>
        <v>0</v>
      </c>
      <c r="AF44" s="469">
        <f>SUM(AE$5:AE44)</f>
        <v>0</v>
      </c>
      <c r="AG44" s="470" t="e">
        <f t="shared" si="10"/>
        <v>#DIV/0!</v>
      </c>
      <c r="AH44" s="471" t="e">
        <f t="shared" si="11"/>
        <v>#DIV/0!</v>
      </c>
    </row>
    <row r="45" spans="1:34">
      <c r="A45" s="442">
        <v>43</v>
      </c>
      <c r="B45" s="446"/>
      <c r="C45" s="447"/>
      <c r="D45" s="446"/>
      <c r="E45" s="447"/>
      <c r="K45" s="467">
        <v>41</v>
      </c>
      <c r="L45" s="468">
        <f t="shared" si="12"/>
        <v>0</v>
      </c>
      <c r="M45" s="469">
        <f t="shared" si="3"/>
        <v>0</v>
      </c>
      <c r="N45" s="469">
        <f>SUM(M$5:M45)</f>
        <v>0</v>
      </c>
      <c r="O45" s="470" t="e">
        <f t="shared" si="4"/>
        <v>#DIV/0!</v>
      </c>
      <c r="P45" s="471" t="e">
        <f t="shared" si="5"/>
        <v>#DIV/0!</v>
      </c>
      <c r="Q45" s="467">
        <v>41</v>
      </c>
      <c r="R45" s="492">
        <f t="shared" si="13"/>
        <v>0</v>
      </c>
      <c r="S45" s="469">
        <f t="shared" si="16"/>
        <v>0</v>
      </c>
      <c r="T45" s="469">
        <f>SUM(S$5:S45)</f>
        <v>0</v>
      </c>
      <c r="U45" s="470" t="e">
        <f t="shared" si="6"/>
        <v>#DIV/0!</v>
      </c>
      <c r="V45" s="471" t="e">
        <f t="shared" si="7"/>
        <v>#DIV/0!</v>
      </c>
      <c r="W45" s="467">
        <v>41</v>
      </c>
      <c r="X45" s="468">
        <f t="shared" si="14"/>
        <v>0</v>
      </c>
      <c r="Y45" s="469">
        <f t="shared" si="17"/>
        <v>0</v>
      </c>
      <c r="Z45" s="469">
        <f>SUM(Y$5:Y45)</f>
        <v>0</v>
      </c>
      <c r="AA45" s="470" t="e">
        <f t="shared" si="8"/>
        <v>#DIV/0!</v>
      </c>
      <c r="AB45" s="471" t="e">
        <f t="shared" si="9"/>
        <v>#DIV/0!</v>
      </c>
      <c r="AC45" s="467">
        <v>41</v>
      </c>
      <c r="AD45" s="492">
        <f t="shared" si="15"/>
        <v>0</v>
      </c>
      <c r="AE45" s="469">
        <f t="shared" si="18"/>
        <v>0</v>
      </c>
      <c r="AF45" s="469">
        <f>SUM(AE$5:AE45)</f>
        <v>0</v>
      </c>
      <c r="AG45" s="470" t="e">
        <f t="shared" si="10"/>
        <v>#DIV/0!</v>
      </c>
      <c r="AH45" s="471" t="e">
        <f t="shared" si="11"/>
        <v>#DIV/0!</v>
      </c>
    </row>
    <row r="46" spans="1:34">
      <c r="A46" s="442">
        <v>44</v>
      </c>
      <c r="B46" s="446"/>
      <c r="C46" s="447"/>
      <c r="D46" s="446"/>
      <c r="E46" s="447"/>
      <c r="K46" s="467">
        <v>42</v>
      </c>
      <c r="L46" s="468">
        <f t="shared" si="12"/>
        <v>0</v>
      </c>
      <c r="M46" s="469">
        <f t="shared" si="3"/>
        <v>0</v>
      </c>
      <c r="N46" s="469">
        <f>SUM(M$5:M46)</f>
        <v>0</v>
      </c>
      <c r="O46" s="470" t="e">
        <f t="shared" si="4"/>
        <v>#DIV/0!</v>
      </c>
      <c r="P46" s="471" t="e">
        <f t="shared" si="5"/>
        <v>#DIV/0!</v>
      </c>
      <c r="Q46" s="467">
        <v>42</v>
      </c>
      <c r="R46" s="492">
        <f t="shared" si="13"/>
        <v>0</v>
      </c>
      <c r="S46" s="469">
        <f t="shared" si="16"/>
        <v>0</v>
      </c>
      <c r="T46" s="469">
        <f>SUM(S$5:S46)</f>
        <v>0</v>
      </c>
      <c r="U46" s="470" t="e">
        <f t="shared" si="6"/>
        <v>#DIV/0!</v>
      </c>
      <c r="V46" s="471" t="e">
        <f t="shared" si="7"/>
        <v>#DIV/0!</v>
      </c>
      <c r="W46" s="467">
        <v>42</v>
      </c>
      <c r="X46" s="468">
        <f t="shared" si="14"/>
        <v>0</v>
      </c>
      <c r="Y46" s="469">
        <f t="shared" si="17"/>
        <v>0</v>
      </c>
      <c r="Z46" s="469">
        <f>SUM(Y$5:Y46)</f>
        <v>0</v>
      </c>
      <c r="AA46" s="470" t="e">
        <f t="shared" si="8"/>
        <v>#DIV/0!</v>
      </c>
      <c r="AB46" s="471" t="e">
        <f t="shared" si="9"/>
        <v>#DIV/0!</v>
      </c>
      <c r="AC46" s="467">
        <v>42</v>
      </c>
      <c r="AD46" s="492">
        <f t="shared" si="15"/>
        <v>0</v>
      </c>
      <c r="AE46" s="469">
        <f t="shared" si="18"/>
        <v>0</v>
      </c>
      <c r="AF46" s="469">
        <f>SUM(AE$5:AE46)</f>
        <v>0</v>
      </c>
      <c r="AG46" s="470" t="e">
        <f t="shared" si="10"/>
        <v>#DIV/0!</v>
      </c>
      <c r="AH46" s="471" t="e">
        <f t="shared" si="11"/>
        <v>#DIV/0!</v>
      </c>
    </row>
    <row r="47" spans="1:34">
      <c r="A47" s="442">
        <v>45</v>
      </c>
      <c r="B47" s="446"/>
      <c r="C47" s="447"/>
      <c r="D47" s="446"/>
      <c r="E47" s="447"/>
      <c r="K47" s="473">
        <v>43</v>
      </c>
      <c r="L47" s="468">
        <f t="shared" si="12"/>
        <v>0</v>
      </c>
      <c r="M47" s="469">
        <f t="shared" si="3"/>
        <v>0</v>
      </c>
      <c r="N47" s="469">
        <f>SUM(M$5:M47)</f>
        <v>0</v>
      </c>
      <c r="O47" s="470" t="e">
        <f t="shared" si="4"/>
        <v>#DIV/0!</v>
      </c>
      <c r="P47" s="471" t="e">
        <f t="shared" si="5"/>
        <v>#DIV/0!</v>
      </c>
      <c r="Q47" s="473">
        <v>43</v>
      </c>
      <c r="R47" s="492">
        <f t="shared" si="13"/>
        <v>0</v>
      </c>
      <c r="S47" s="469">
        <f t="shared" si="16"/>
        <v>0</v>
      </c>
      <c r="T47" s="469">
        <f>SUM(S$5:S47)</f>
        <v>0</v>
      </c>
      <c r="U47" s="470" t="e">
        <f t="shared" si="6"/>
        <v>#DIV/0!</v>
      </c>
      <c r="V47" s="471" t="e">
        <f t="shared" si="7"/>
        <v>#DIV/0!</v>
      </c>
      <c r="W47" s="473">
        <v>43</v>
      </c>
      <c r="X47" s="468">
        <f t="shared" si="14"/>
        <v>0</v>
      </c>
      <c r="Y47" s="469">
        <f t="shared" si="17"/>
        <v>0</v>
      </c>
      <c r="Z47" s="469">
        <f>SUM(Y$5:Y47)</f>
        <v>0</v>
      </c>
      <c r="AA47" s="470" t="e">
        <f t="shared" si="8"/>
        <v>#DIV/0!</v>
      </c>
      <c r="AB47" s="471" t="e">
        <f t="shared" si="9"/>
        <v>#DIV/0!</v>
      </c>
      <c r="AC47" s="473">
        <v>43</v>
      </c>
      <c r="AD47" s="492">
        <f t="shared" si="15"/>
        <v>0</v>
      </c>
      <c r="AE47" s="469">
        <f t="shared" si="18"/>
        <v>0</v>
      </c>
      <c r="AF47" s="469">
        <f>SUM(AE$5:AE47)</f>
        <v>0</v>
      </c>
      <c r="AG47" s="470" t="e">
        <f t="shared" si="10"/>
        <v>#DIV/0!</v>
      </c>
      <c r="AH47" s="471" t="e">
        <f t="shared" si="11"/>
        <v>#DIV/0!</v>
      </c>
    </row>
    <row r="48" spans="1:34">
      <c r="A48" s="442">
        <v>46</v>
      </c>
      <c r="B48" s="446"/>
      <c r="C48" s="447"/>
      <c r="D48" s="446"/>
      <c r="E48" s="447"/>
      <c r="K48" s="467">
        <v>44</v>
      </c>
      <c r="L48" s="468">
        <f t="shared" si="12"/>
        <v>0</v>
      </c>
      <c r="M48" s="469">
        <f t="shared" si="3"/>
        <v>0</v>
      </c>
      <c r="N48" s="469">
        <f>SUM(M$5:M48)</f>
        <v>0</v>
      </c>
      <c r="O48" s="470" t="e">
        <f t="shared" si="4"/>
        <v>#DIV/0!</v>
      </c>
      <c r="P48" s="471" t="e">
        <f t="shared" si="5"/>
        <v>#DIV/0!</v>
      </c>
      <c r="Q48" s="467">
        <v>44</v>
      </c>
      <c r="R48" s="492">
        <f t="shared" si="13"/>
        <v>0</v>
      </c>
      <c r="S48" s="469">
        <f t="shared" si="16"/>
        <v>0</v>
      </c>
      <c r="T48" s="469">
        <f>SUM(S$5:S48)</f>
        <v>0</v>
      </c>
      <c r="U48" s="470" t="e">
        <f t="shared" si="6"/>
        <v>#DIV/0!</v>
      </c>
      <c r="V48" s="471" t="e">
        <f t="shared" si="7"/>
        <v>#DIV/0!</v>
      </c>
      <c r="W48" s="467">
        <v>44</v>
      </c>
      <c r="X48" s="468">
        <f t="shared" si="14"/>
        <v>0</v>
      </c>
      <c r="Y48" s="469">
        <f t="shared" si="17"/>
        <v>0</v>
      </c>
      <c r="Z48" s="469">
        <f>SUM(Y$5:Y48)</f>
        <v>0</v>
      </c>
      <c r="AA48" s="470" t="e">
        <f t="shared" si="8"/>
        <v>#DIV/0!</v>
      </c>
      <c r="AB48" s="471" t="e">
        <f t="shared" si="9"/>
        <v>#DIV/0!</v>
      </c>
      <c r="AC48" s="467">
        <v>44</v>
      </c>
      <c r="AD48" s="492">
        <f t="shared" si="15"/>
        <v>0</v>
      </c>
      <c r="AE48" s="469">
        <f t="shared" si="18"/>
        <v>0</v>
      </c>
      <c r="AF48" s="469">
        <f>SUM(AE$5:AE48)</f>
        <v>0</v>
      </c>
      <c r="AG48" s="470" t="e">
        <f t="shared" si="10"/>
        <v>#DIV/0!</v>
      </c>
      <c r="AH48" s="471" t="e">
        <f t="shared" si="11"/>
        <v>#DIV/0!</v>
      </c>
    </row>
    <row r="49" spans="1:34">
      <c r="A49" s="442">
        <v>47</v>
      </c>
      <c r="B49" s="446"/>
      <c r="C49" s="447"/>
      <c r="D49" s="446"/>
      <c r="E49" s="447"/>
      <c r="K49" s="467">
        <v>45</v>
      </c>
      <c r="L49" s="468">
        <f t="shared" si="12"/>
        <v>0</v>
      </c>
      <c r="M49" s="469">
        <f t="shared" si="3"/>
        <v>0</v>
      </c>
      <c r="N49" s="469">
        <f>SUM(M$5:M49)</f>
        <v>0</v>
      </c>
      <c r="O49" s="470" t="e">
        <f t="shared" si="4"/>
        <v>#DIV/0!</v>
      </c>
      <c r="P49" s="471" t="e">
        <f t="shared" si="5"/>
        <v>#DIV/0!</v>
      </c>
      <c r="Q49" s="467">
        <v>45</v>
      </c>
      <c r="R49" s="492">
        <f t="shared" si="13"/>
        <v>0</v>
      </c>
      <c r="S49" s="469">
        <f t="shared" si="16"/>
        <v>0</v>
      </c>
      <c r="T49" s="469">
        <f>SUM(S$5:S49)</f>
        <v>0</v>
      </c>
      <c r="U49" s="470" t="e">
        <f t="shared" si="6"/>
        <v>#DIV/0!</v>
      </c>
      <c r="V49" s="471" t="e">
        <f t="shared" si="7"/>
        <v>#DIV/0!</v>
      </c>
      <c r="W49" s="467">
        <v>45</v>
      </c>
      <c r="X49" s="468">
        <f t="shared" si="14"/>
        <v>0</v>
      </c>
      <c r="Y49" s="469">
        <f t="shared" si="17"/>
        <v>0</v>
      </c>
      <c r="Z49" s="469">
        <f>SUM(Y$5:Y49)</f>
        <v>0</v>
      </c>
      <c r="AA49" s="470" t="e">
        <f t="shared" si="8"/>
        <v>#DIV/0!</v>
      </c>
      <c r="AB49" s="471" t="e">
        <f t="shared" si="9"/>
        <v>#DIV/0!</v>
      </c>
      <c r="AC49" s="467">
        <v>45</v>
      </c>
      <c r="AD49" s="492">
        <f t="shared" si="15"/>
        <v>0</v>
      </c>
      <c r="AE49" s="469">
        <f t="shared" si="18"/>
        <v>0</v>
      </c>
      <c r="AF49" s="469">
        <f>SUM(AE$5:AE49)</f>
        <v>0</v>
      </c>
      <c r="AG49" s="470" t="e">
        <f t="shared" si="10"/>
        <v>#DIV/0!</v>
      </c>
      <c r="AH49" s="471" t="e">
        <f t="shared" si="11"/>
        <v>#DIV/0!</v>
      </c>
    </row>
    <row r="50" spans="1:34">
      <c r="A50" s="442">
        <v>48</v>
      </c>
      <c r="B50" s="446"/>
      <c r="C50" s="447"/>
      <c r="D50" s="446"/>
      <c r="E50" s="447"/>
      <c r="K50" s="473">
        <v>46</v>
      </c>
      <c r="L50" s="468">
        <f t="shared" si="12"/>
        <v>0</v>
      </c>
      <c r="M50" s="469">
        <f t="shared" si="3"/>
        <v>0</v>
      </c>
      <c r="N50" s="469">
        <f>SUM(M$5:M50)</f>
        <v>0</v>
      </c>
      <c r="O50" s="470" t="e">
        <f t="shared" si="4"/>
        <v>#DIV/0!</v>
      </c>
      <c r="P50" s="471" t="e">
        <f t="shared" si="5"/>
        <v>#DIV/0!</v>
      </c>
      <c r="Q50" s="473">
        <v>46</v>
      </c>
      <c r="R50" s="492">
        <f t="shared" si="13"/>
        <v>0</v>
      </c>
      <c r="S50" s="469">
        <f t="shared" si="16"/>
        <v>0</v>
      </c>
      <c r="T50" s="469">
        <f>SUM(S$5:S50)</f>
        <v>0</v>
      </c>
      <c r="U50" s="470" t="e">
        <f t="shared" si="6"/>
        <v>#DIV/0!</v>
      </c>
      <c r="V50" s="471" t="e">
        <f t="shared" si="7"/>
        <v>#DIV/0!</v>
      </c>
      <c r="W50" s="473">
        <v>46</v>
      </c>
      <c r="X50" s="468">
        <f t="shared" si="14"/>
        <v>0</v>
      </c>
      <c r="Y50" s="469">
        <f t="shared" si="17"/>
        <v>0</v>
      </c>
      <c r="Z50" s="469">
        <f>SUM(Y$5:Y50)</f>
        <v>0</v>
      </c>
      <c r="AA50" s="470" t="e">
        <f t="shared" si="8"/>
        <v>#DIV/0!</v>
      </c>
      <c r="AB50" s="471" t="e">
        <f t="shared" si="9"/>
        <v>#DIV/0!</v>
      </c>
      <c r="AC50" s="473">
        <v>46</v>
      </c>
      <c r="AD50" s="492">
        <f t="shared" si="15"/>
        <v>0</v>
      </c>
      <c r="AE50" s="469">
        <f t="shared" si="18"/>
        <v>0</v>
      </c>
      <c r="AF50" s="469">
        <f>SUM(AE$5:AE50)</f>
        <v>0</v>
      </c>
      <c r="AG50" s="470" t="e">
        <f t="shared" si="10"/>
        <v>#DIV/0!</v>
      </c>
      <c r="AH50" s="471" t="e">
        <f t="shared" si="11"/>
        <v>#DIV/0!</v>
      </c>
    </row>
    <row r="51" spans="1:34">
      <c r="A51" s="442">
        <v>49</v>
      </c>
      <c r="B51" s="446"/>
      <c r="C51" s="447"/>
      <c r="D51" s="446"/>
      <c r="E51" s="447"/>
      <c r="K51" s="467">
        <v>47</v>
      </c>
      <c r="L51" s="468">
        <f t="shared" si="12"/>
        <v>0</v>
      </c>
      <c r="M51" s="469">
        <f t="shared" si="3"/>
        <v>0</v>
      </c>
      <c r="N51" s="469">
        <f>SUM(M$5:M51)</f>
        <v>0</v>
      </c>
      <c r="O51" s="470" t="e">
        <f t="shared" si="4"/>
        <v>#DIV/0!</v>
      </c>
      <c r="P51" s="471" t="e">
        <f t="shared" si="5"/>
        <v>#DIV/0!</v>
      </c>
      <c r="Q51" s="467">
        <v>47</v>
      </c>
      <c r="R51" s="492">
        <f t="shared" si="13"/>
        <v>0</v>
      </c>
      <c r="S51" s="469">
        <f t="shared" si="16"/>
        <v>0</v>
      </c>
      <c r="T51" s="469">
        <f>SUM(S$5:S51)</f>
        <v>0</v>
      </c>
      <c r="U51" s="470" t="e">
        <f t="shared" si="6"/>
        <v>#DIV/0!</v>
      </c>
      <c r="V51" s="471" t="e">
        <f t="shared" si="7"/>
        <v>#DIV/0!</v>
      </c>
      <c r="W51" s="467">
        <v>47</v>
      </c>
      <c r="X51" s="468">
        <f t="shared" si="14"/>
        <v>0</v>
      </c>
      <c r="Y51" s="469">
        <f t="shared" si="17"/>
        <v>0</v>
      </c>
      <c r="Z51" s="469">
        <f>SUM(Y$5:Y51)</f>
        <v>0</v>
      </c>
      <c r="AA51" s="470" t="e">
        <f t="shared" si="8"/>
        <v>#DIV/0!</v>
      </c>
      <c r="AB51" s="471" t="e">
        <f t="shared" si="9"/>
        <v>#DIV/0!</v>
      </c>
      <c r="AC51" s="467">
        <v>47</v>
      </c>
      <c r="AD51" s="492">
        <f t="shared" si="15"/>
        <v>0</v>
      </c>
      <c r="AE51" s="469">
        <f t="shared" si="18"/>
        <v>0</v>
      </c>
      <c r="AF51" s="469">
        <f>SUM(AE$5:AE51)</f>
        <v>0</v>
      </c>
      <c r="AG51" s="470" t="e">
        <f t="shared" si="10"/>
        <v>#DIV/0!</v>
      </c>
      <c r="AH51" s="471" t="e">
        <f t="shared" si="11"/>
        <v>#DIV/0!</v>
      </c>
    </row>
    <row r="52" spans="1:34">
      <c r="A52" s="442">
        <v>50</v>
      </c>
      <c r="B52" s="446"/>
      <c r="C52" s="447"/>
      <c r="D52" s="446"/>
      <c r="E52" s="447"/>
      <c r="K52" s="467">
        <v>48</v>
      </c>
      <c r="L52" s="468">
        <f t="shared" si="12"/>
        <v>0</v>
      </c>
      <c r="M52" s="469">
        <f t="shared" si="3"/>
        <v>0</v>
      </c>
      <c r="N52" s="469">
        <f>SUM(M$5:M52)</f>
        <v>0</v>
      </c>
      <c r="O52" s="470" t="e">
        <f t="shared" si="4"/>
        <v>#DIV/0!</v>
      </c>
      <c r="P52" s="471" t="e">
        <f t="shared" si="5"/>
        <v>#DIV/0!</v>
      </c>
      <c r="Q52" s="467">
        <v>48</v>
      </c>
      <c r="R52" s="492">
        <f t="shared" si="13"/>
        <v>0</v>
      </c>
      <c r="S52" s="469">
        <f t="shared" si="16"/>
        <v>0</v>
      </c>
      <c r="T52" s="469">
        <f>SUM(S$5:S52)</f>
        <v>0</v>
      </c>
      <c r="U52" s="470" t="e">
        <f t="shared" si="6"/>
        <v>#DIV/0!</v>
      </c>
      <c r="V52" s="471" t="e">
        <f t="shared" si="7"/>
        <v>#DIV/0!</v>
      </c>
      <c r="W52" s="467">
        <v>48</v>
      </c>
      <c r="X52" s="468">
        <f t="shared" si="14"/>
        <v>0</v>
      </c>
      <c r="Y52" s="469">
        <f t="shared" si="17"/>
        <v>0</v>
      </c>
      <c r="Z52" s="469">
        <f>SUM(Y$5:Y52)</f>
        <v>0</v>
      </c>
      <c r="AA52" s="470" t="e">
        <f t="shared" si="8"/>
        <v>#DIV/0!</v>
      </c>
      <c r="AB52" s="471" t="e">
        <f t="shared" si="9"/>
        <v>#DIV/0!</v>
      </c>
      <c r="AC52" s="467">
        <v>48</v>
      </c>
      <c r="AD52" s="492">
        <f t="shared" si="15"/>
        <v>0</v>
      </c>
      <c r="AE52" s="469">
        <f t="shared" si="18"/>
        <v>0</v>
      </c>
      <c r="AF52" s="469">
        <f>SUM(AE$5:AE52)</f>
        <v>0</v>
      </c>
      <c r="AG52" s="470" t="e">
        <f t="shared" si="10"/>
        <v>#DIV/0!</v>
      </c>
      <c r="AH52" s="471" t="e">
        <f t="shared" si="11"/>
        <v>#DIV/0!</v>
      </c>
    </row>
    <row r="53" spans="1:34">
      <c r="A53" s="442">
        <v>51</v>
      </c>
      <c r="B53" s="446"/>
      <c r="C53" s="447"/>
      <c r="D53" s="446"/>
      <c r="E53" s="447"/>
      <c r="K53" s="473">
        <v>49</v>
      </c>
      <c r="L53" s="468">
        <f t="shared" si="12"/>
        <v>0</v>
      </c>
      <c r="M53" s="469">
        <f t="shared" si="3"/>
        <v>0</v>
      </c>
      <c r="N53" s="469">
        <f>SUM(M$5:M53)</f>
        <v>0</v>
      </c>
      <c r="O53" s="470" t="e">
        <f t="shared" si="4"/>
        <v>#DIV/0!</v>
      </c>
      <c r="P53" s="471" t="e">
        <f t="shared" si="5"/>
        <v>#DIV/0!</v>
      </c>
      <c r="Q53" s="473">
        <v>49</v>
      </c>
      <c r="R53" s="492">
        <f t="shared" si="13"/>
        <v>0</v>
      </c>
      <c r="S53" s="469">
        <f t="shared" si="16"/>
        <v>0</v>
      </c>
      <c r="T53" s="469">
        <f>SUM(S$5:S53)</f>
        <v>0</v>
      </c>
      <c r="U53" s="470" t="e">
        <f t="shared" si="6"/>
        <v>#DIV/0!</v>
      </c>
      <c r="V53" s="471" t="e">
        <f t="shared" si="7"/>
        <v>#DIV/0!</v>
      </c>
      <c r="W53" s="473">
        <v>49</v>
      </c>
      <c r="X53" s="468">
        <f t="shared" si="14"/>
        <v>0</v>
      </c>
      <c r="Y53" s="469">
        <f t="shared" si="17"/>
        <v>0</v>
      </c>
      <c r="Z53" s="469">
        <f>SUM(Y$5:Y53)</f>
        <v>0</v>
      </c>
      <c r="AA53" s="470" t="e">
        <f t="shared" si="8"/>
        <v>#DIV/0!</v>
      </c>
      <c r="AB53" s="471" t="e">
        <f t="shared" si="9"/>
        <v>#DIV/0!</v>
      </c>
      <c r="AC53" s="473">
        <v>49</v>
      </c>
      <c r="AD53" s="492">
        <f t="shared" si="15"/>
        <v>0</v>
      </c>
      <c r="AE53" s="469">
        <f t="shared" si="18"/>
        <v>0</v>
      </c>
      <c r="AF53" s="469">
        <f>SUM(AE$5:AE53)</f>
        <v>0</v>
      </c>
      <c r="AG53" s="470" t="e">
        <f t="shared" si="10"/>
        <v>#DIV/0!</v>
      </c>
      <c r="AH53" s="471" t="e">
        <f t="shared" si="11"/>
        <v>#DIV/0!</v>
      </c>
    </row>
    <row r="54" spans="1:34">
      <c r="A54" s="442">
        <v>52</v>
      </c>
      <c r="B54" s="446"/>
      <c r="C54" s="447"/>
      <c r="D54" s="446"/>
      <c r="E54" s="447"/>
      <c r="K54" s="467">
        <v>50</v>
      </c>
      <c r="L54" s="468">
        <f>MAX($B$3:$B$5002)</f>
        <v>0</v>
      </c>
      <c r="M54" s="469">
        <f>COUNTIF($B$3:$B$5002,"&gt;="&amp;L54)</f>
        <v>0</v>
      </c>
      <c r="N54" s="469">
        <f>SUM(M$5:M54)</f>
        <v>0</v>
      </c>
      <c r="O54" s="470" t="e">
        <f t="shared" si="4"/>
        <v>#DIV/0!</v>
      </c>
      <c r="P54" s="471" t="e">
        <f t="shared" si="5"/>
        <v>#DIV/0!</v>
      </c>
      <c r="Q54" s="467">
        <v>50</v>
      </c>
      <c r="R54" s="492">
        <f>MAX($C$3:$C$5002)</f>
        <v>0</v>
      </c>
      <c r="S54" s="469">
        <f>COUNTIF($C$3:$C$5002,"&gt;="&amp;R54)</f>
        <v>0</v>
      </c>
      <c r="T54" s="469">
        <f>SUM(S$5:S54)</f>
        <v>0</v>
      </c>
      <c r="U54" s="470" t="e">
        <f t="shared" si="6"/>
        <v>#DIV/0!</v>
      </c>
      <c r="V54" s="471" t="e">
        <f t="shared" si="7"/>
        <v>#DIV/0!</v>
      </c>
      <c r="W54" s="467">
        <v>50</v>
      </c>
      <c r="X54" s="468">
        <f>MAX($D$3:$D$5002)</f>
        <v>0</v>
      </c>
      <c r="Y54" s="469">
        <f>COUNTIF($D$3:$D$5002,"&gt;="&amp;X54)</f>
        <v>0</v>
      </c>
      <c r="Z54" s="469">
        <f>SUM(Y$5:Y54)</f>
        <v>0</v>
      </c>
      <c r="AA54" s="470" t="e">
        <f t="shared" si="8"/>
        <v>#DIV/0!</v>
      </c>
      <c r="AB54" s="471" t="e">
        <f t="shared" si="9"/>
        <v>#DIV/0!</v>
      </c>
      <c r="AC54" s="467">
        <v>50</v>
      </c>
      <c r="AD54" s="492">
        <f>MAX($E$3:$E$5002)</f>
        <v>0</v>
      </c>
      <c r="AE54" s="469">
        <f>COUNTIF($E$3:$E$5002,"&gt;="&amp;AD54)</f>
        <v>0</v>
      </c>
      <c r="AF54" s="469">
        <f>SUM(AE$5:AE54)</f>
        <v>0</v>
      </c>
      <c r="AG54" s="470" t="e">
        <f t="shared" si="10"/>
        <v>#DIV/0!</v>
      </c>
      <c r="AH54" s="471" t="e">
        <f t="shared" si="11"/>
        <v>#DIV/0!</v>
      </c>
    </row>
    <row r="55" spans="1:34" ht="13.5" thickBot="1">
      <c r="A55" s="442">
        <v>53</v>
      </c>
      <c r="B55" s="446"/>
      <c r="C55" s="447"/>
      <c r="D55" s="446"/>
      <c r="E55" s="447"/>
      <c r="K55" s="474" t="s">
        <v>70</v>
      </c>
      <c r="L55" s="475">
        <f>(L54-L5)/(K54-K$5)</f>
        <v>0</v>
      </c>
      <c r="M55" s="476">
        <f>SUM(M5:M54)</f>
        <v>0</v>
      </c>
      <c r="N55" s="477">
        <f>COUNTIF($B$3:$B$5002,"Nėra reikšmės")</f>
        <v>0</v>
      </c>
      <c r="O55" s="478" t="s">
        <v>70</v>
      </c>
      <c r="P55" s="479" t="s">
        <v>70</v>
      </c>
      <c r="Q55" s="474" t="s">
        <v>70</v>
      </c>
      <c r="R55" s="493">
        <f>(R54-R5)/(Q54-Q$5)</f>
        <v>0</v>
      </c>
      <c r="S55" s="476">
        <f>SUM(S5:S54)</f>
        <v>0</v>
      </c>
      <c r="T55" s="477">
        <f>COUNTIF($C$3:$C$5002,"Nėra reikšmės")</f>
        <v>0</v>
      </c>
      <c r="U55" s="478" t="s">
        <v>70</v>
      </c>
      <c r="V55" s="479" t="s">
        <v>70</v>
      </c>
      <c r="W55" s="474" t="s">
        <v>70</v>
      </c>
      <c r="X55" s="475">
        <f>(X54-X5)/(W54-W$5)</f>
        <v>0</v>
      </c>
      <c r="Y55" s="476">
        <f>SUM(Y5:Y54)</f>
        <v>0</v>
      </c>
      <c r="Z55" s="477">
        <f>COUNTIF($D$3:$D$5002,"Nėra reikšmės")</f>
        <v>0</v>
      </c>
      <c r="AA55" s="478" t="s">
        <v>70</v>
      </c>
      <c r="AB55" s="479" t="s">
        <v>70</v>
      </c>
      <c r="AC55" s="474"/>
      <c r="AD55" s="493">
        <f>(AD54-AD5)/(AC54-AC$5)</f>
        <v>0</v>
      </c>
      <c r="AE55" s="476">
        <f>SUM(AE5:AE54)</f>
        <v>0</v>
      </c>
      <c r="AF55" s="477">
        <f>COUNTIF($E$3:$E$5002,"Nėra reikšmės")</f>
        <v>0</v>
      </c>
      <c r="AG55" s="478" t="s">
        <v>70</v>
      </c>
      <c r="AH55" s="479" t="s">
        <v>70</v>
      </c>
    </row>
    <row r="56" spans="1:34">
      <c r="A56" s="442">
        <v>54</v>
      </c>
      <c r="B56" s="446"/>
      <c r="C56" s="447"/>
      <c r="D56" s="446"/>
      <c r="E56" s="447"/>
    </row>
    <row r="57" spans="1:34">
      <c r="A57" s="442">
        <v>55</v>
      </c>
      <c r="B57" s="446"/>
      <c r="C57" s="447"/>
      <c r="D57" s="446"/>
      <c r="E57" s="447"/>
      <c r="L57" s="480"/>
    </row>
    <row r="58" spans="1:34">
      <c r="A58" s="442">
        <v>56</v>
      </c>
      <c r="B58" s="446"/>
      <c r="C58" s="447"/>
      <c r="D58" s="446"/>
      <c r="E58" s="447"/>
    </row>
    <row r="59" spans="1:34">
      <c r="A59" s="442">
        <v>57</v>
      </c>
      <c r="B59" s="446"/>
      <c r="C59" s="447"/>
      <c r="D59" s="446"/>
      <c r="E59" s="447"/>
    </row>
    <row r="60" spans="1:34">
      <c r="A60" s="442">
        <v>58</v>
      </c>
      <c r="B60" s="446"/>
      <c r="C60" s="447"/>
      <c r="D60" s="446"/>
      <c r="E60" s="447"/>
    </row>
    <row r="61" spans="1:34">
      <c r="A61" s="442">
        <v>59</v>
      </c>
      <c r="B61" s="446"/>
      <c r="C61" s="447"/>
      <c r="D61" s="446"/>
      <c r="E61" s="447"/>
    </row>
    <row r="62" spans="1:34">
      <c r="A62" s="442">
        <v>60</v>
      </c>
      <c r="B62" s="446"/>
      <c r="C62" s="447"/>
      <c r="D62" s="446"/>
      <c r="E62" s="447"/>
    </row>
    <row r="63" spans="1:34">
      <c r="A63" s="442">
        <v>61</v>
      </c>
      <c r="B63" s="446"/>
      <c r="C63" s="447"/>
      <c r="D63" s="446"/>
      <c r="E63" s="447"/>
    </row>
    <row r="64" spans="1:34">
      <c r="A64" s="442">
        <v>62</v>
      </c>
      <c r="B64" s="446"/>
      <c r="C64" s="447"/>
      <c r="D64" s="446"/>
      <c r="E64" s="447"/>
    </row>
    <row r="65" spans="1:5">
      <c r="A65" s="442">
        <v>63</v>
      </c>
      <c r="B65" s="446"/>
      <c r="C65" s="447"/>
      <c r="D65" s="446"/>
      <c r="E65" s="447"/>
    </row>
    <row r="66" spans="1:5">
      <c r="A66" s="442">
        <v>64</v>
      </c>
      <c r="B66" s="446"/>
      <c r="C66" s="447"/>
      <c r="D66" s="446"/>
      <c r="E66" s="447"/>
    </row>
    <row r="67" spans="1:5">
      <c r="A67" s="442">
        <v>65</v>
      </c>
      <c r="B67" s="446"/>
      <c r="C67" s="447"/>
      <c r="D67" s="446"/>
      <c r="E67" s="447"/>
    </row>
    <row r="68" spans="1:5">
      <c r="A68" s="442">
        <v>66</v>
      </c>
      <c r="B68" s="446"/>
      <c r="C68" s="447"/>
      <c r="D68" s="446"/>
      <c r="E68" s="447"/>
    </row>
    <row r="69" spans="1:5">
      <c r="A69" s="442">
        <v>67</v>
      </c>
      <c r="B69" s="446"/>
      <c r="C69" s="447"/>
      <c r="D69" s="446"/>
      <c r="E69" s="447"/>
    </row>
    <row r="70" spans="1:5">
      <c r="A70" s="442">
        <v>68</v>
      </c>
      <c r="B70" s="446"/>
      <c r="C70" s="447"/>
      <c r="D70" s="446"/>
      <c r="E70" s="447"/>
    </row>
    <row r="71" spans="1:5">
      <c r="A71" s="442">
        <v>69</v>
      </c>
      <c r="B71" s="446"/>
      <c r="C71" s="447"/>
      <c r="D71" s="446"/>
      <c r="E71" s="447"/>
    </row>
    <row r="72" spans="1:5">
      <c r="A72" s="442">
        <v>70</v>
      </c>
      <c r="B72" s="446"/>
      <c r="C72" s="447"/>
      <c r="D72" s="446"/>
      <c r="E72" s="447"/>
    </row>
    <row r="73" spans="1:5">
      <c r="A73" s="442">
        <v>71</v>
      </c>
      <c r="B73" s="446"/>
      <c r="C73" s="447"/>
      <c r="D73" s="446"/>
      <c r="E73" s="447"/>
    </row>
    <row r="74" spans="1:5">
      <c r="A74" s="442">
        <v>72</v>
      </c>
      <c r="B74" s="446"/>
      <c r="C74" s="447"/>
      <c r="D74" s="446"/>
      <c r="E74" s="447"/>
    </row>
    <row r="75" spans="1:5">
      <c r="A75" s="442">
        <v>73</v>
      </c>
      <c r="B75" s="446"/>
      <c r="C75" s="447"/>
      <c r="D75" s="446"/>
      <c r="E75" s="447"/>
    </row>
    <row r="76" spans="1:5">
      <c r="A76" s="442">
        <v>74</v>
      </c>
      <c r="B76" s="446"/>
      <c r="C76" s="447"/>
      <c r="D76" s="446"/>
      <c r="E76" s="447"/>
    </row>
    <row r="77" spans="1:5">
      <c r="A77" s="442">
        <v>75</v>
      </c>
      <c r="B77" s="446"/>
      <c r="C77" s="447"/>
      <c r="D77" s="446"/>
      <c r="E77" s="447"/>
    </row>
    <row r="78" spans="1:5">
      <c r="A78" s="442">
        <v>76</v>
      </c>
      <c r="B78" s="446"/>
      <c r="C78" s="447"/>
      <c r="D78" s="446"/>
      <c r="E78" s="447"/>
    </row>
    <row r="79" spans="1:5">
      <c r="A79" s="442">
        <v>77</v>
      </c>
      <c r="B79" s="446"/>
      <c r="C79" s="447"/>
      <c r="D79" s="446"/>
      <c r="E79" s="447"/>
    </row>
    <row r="80" spans="1:5">
      <c r="A80" s="442">
        <v>78</v>
      </c>
      <c r="B80" s="446"/>
      <c r="C80" s="447"/>
      <c r="D80" s="446"/>
      <c r="E80" s="447"/>
    </row>
    <row r="81" spans="1:5">
      <c r="A81" s="442">
        <v>79</v>
      </c>
      <c r="B81" s="446"/>
      <c r="C81" s="447"/>
      <c r="D81" s="446"/>
      <c r="E81" s="447"/>
    </row>
    <row r="82" spans="1:5">
      <c r="A82" s="442">
        <v>80</v>
      </c>
      <c r="B82" s="446"/>
      <c r="C82" s="447"/>
      <c r="D82" s="446"/>
      <c r="E82" s="447"/>
    </row>
    <row r="83" spans="1:5">
      <c r="A83" s="442">
        <v>81</v>
      </c>
      <c r="B83" s="446"/>
      <c r="C83" s="447"/>
      <c r="D83" s="446"/>
      <c r="E83" s="447"/>
    </row>
    <row r="84" spans="1:5">
      <c r="A84" s="442">
        <v>82</v>
      </c>
      <c r="B84" s="446"/>
      <c r="C84" s="447"/>
      <c r="D84" s="446"/>
      <c r="E84" s="447"/>
    </row>
    <row r="85" spans="1:5">
      <c r="A85" s="442">
        <v>83</v>
      </c>
      <c r="B85" s="446"/>
      <c r="C85" s="447"/>
      <c r="D85" s="446"/>
      <c r="E85" s="447"/>
    </row>
    <row r="86" spans="1:5">
      <c r="A86" s="442">
        <v>84</v>
      </c>
      <c r="B86" s="446"/>
      <c r="C86" s="447"/>
      <c r="D86" s="446"/>
      <c r="E86" s="447"/>
    </row>
    <row r="87" spans="1:5">
      <c r="A87" s="442">
        <v>85</v>
      </c>
      <c r="B87" s="446"/>
      <c r="C87" s="447"/>
      <c r="D87" s="446"/>
      <c r="E87" s="447"/>
    </row>
    <row r="88" spans="1:5">
      <c r="A88" s="442">
        <v>86</v>
      </c>
      <c r="B88" s="446"/>
      <c r="C88" s="447"/>
      <c r="D88" s="446"/>
      <c r="E88" s="447"/>
    </row>
    <row r="89" spans="1:5">
      <c r="A89" s="442">
        <v>87</v>
      </c>
      <c r="B89" s="446"/>
      <c r="C89" s="447"/>
      <c r="D89" s="446"/>
      <c r="E89" s="447"/>
    </row>
    <row r="90" spans="1:5">
      <c r="A90" s="442">
        <v>88</v>
      </c>
      <c r="B90" s="446"/>
      <c r="C90" s="447"/>
      <c r="D90" s="446"/>
      <c r="E90" s="447"/>
    </row>
    <row r="91" spans="1:5">
      <c r="A91" s="442">
        <v>89</v>
      </c>
      <c r="B91" s="446"/>
      <c r="C91" s="447"/>
      <c r="D91" s="446"/>
      <c r="E91" s="447"/>
    </row>
    <row r="92" spans="1:5">
      <c r="A92" s="442">
        <v>90</v>
      </c>
      <c r="B92" s="446"/>
      <c r="C92" s="447"/>
      <c r="D92" s="446"/>
      <c r="E92" s="447"/>
    </row>
    <row r="93" spans="1:5">
      <c r="A93" s="442">
        <v>91</v>
      </c>
      <c r="B93" s="446"/>
      <c r="C93" s="447"/>
      <c r="D93" s="446"/>
      <c r="E93" s="447"/>
    </row>
    <row r="94" spans="1:5">
      <c r="A94" s="442">
        <v>92</v>
      </c>
      <c r="B94" s="446"/>
      <c r="C94" s="447"/>
      <c r="D94" s="446"/>
      <c r="E94" s="447"/>
    </row>
    <row r="95" spans="1:5">
      <c r="A95" s="442">
        <v>93</v>
      </c>
      <c r="B95" s="446"/>
      <c r="C95" s="447"/>
      <c r="D95" s="446"/>
      <c r="E95" s="447"/>
    </row>
    <row r="96" spans="1:5">
      <c r="A96" s="442">
        <v>94</v>
      </c>
      <c r="B96" s="446"/>
      <c r="C96" s="447"/>
      <c r="D96" s="446"/>
      <c r="E96" s="447"/>
    </row>
    <row r="97" spans="1:5">
      <c r="A97" s="442">
        <v>95</v>
      </c>
      <c r="B97" s="446"/>
      <c r="C97" s="447"/>
      <c r="D97" s="446"/>
      <c r="E97" s="447"/>
    </row>
    <row r="98" spans="1:5">
      <c r="A98" s="442">
        <v>96</v>
      </c>
      <c r="B98" s="446"/>
      <c r="C98" s="447"/>
      <c r="D98" s="446"/>
      <c r="E98" s="447"/>
    </row>
    <row r="99" spans="1:5">
      <c r="A99" s="442">
        <v>97</v>
      </c>
      <c r="B99" s="446"/>
      <c r="C99" s="447"/>
      <c r="D99" s="446"/>
      <c r="E99" s="447"/>
    </row>
    <row r="100" spans="1:5">
      <c r="A100" s="442">
        <v>98</v>
      </c>
      <c r="B100" s="446"/>
      <c r="C100" s="447"/>
      <c r="D100" s="446"/>
      <c r="E100" s="447"/>
    </row>
    <row r="101" spans="1:5">
      <c r="A101" s="442">
        <v>99</v>
      </c>
      <c r="B101" s="446"/>
      <c r="C101" s="447"/>
      <c r="D101" s="446"/>
      <c r="E101" s="447"/>
    </row>
    <row r="102" spans="1:5">
      <c r="A102" s="442">
        <v>100</v>
      </c>
      <c r="B102" s="446"/>
      <c r="C102" s="447"/>
      <c r="D102" s="446"/>
      <c r="E102" s="447"/>
    </row>
    <row r="103" spans="1:5">
      <c r="A103" s="442">
        <v>101</v>
      </c>
      <c r="B103" s="446"/>
      <c r="C103" s="447"/>
      <c r="D103" s="446"/>
      <c r="E103" s="447"/>
    </row>
    <row r="104" spans="1:5">
      <c r="A104" s="442">
        <v>102</v>
      </c>
      <c r="B104" s="446"/>
      <c r="C104" s="447"/>
      <c r="D104" s="446"/>
      <c r="E104" s="447"/>
    </row>
    <row r="105" spans="1:5">
      <c r="A105" s="442">
        <v>103</v>
      </c>
      <c r="B105" s="446"/>
      <c r="C105" s="447"/>
      <c r="D105" s="446"/>
      <c r="E105" s="447"/>
    </row>
    <row r="106" spans="1:5">
      <c r="A106" s="442">
        <v>104</v>
      </c>
      <c r="B106" s="446"/>
      <c r="C106" s="447"/>
      <c r="D106" s="446"/>
      <c r="E106" s="447"/>
    </row>
    <row r="107" spans="1:5">
      <c r="A107" s="442">
        <v>105</v>
      </c>
      <c r="B107" s="446"/>
      <c r="C107" s="447"/>
      <c r="D107" s="446"/>
      <c r="E107" s="447"/>
    </row>
    <row r="108" spans="1:5">
      <c r="A108" s="442">
        <v>106</v>
      </c>
      <c r="B108" s="446"/>
      <c r="C108" s="447"/>
      <c r="D108" s="446"/>
      <c r="E108" s="447"/>
    </row>
    <row r="109" spans="1:5">
      <c r="A109" s="442">
        <v>107</v>
      </c>
      <c r="B109" s="446"/>
      <c r="C109" s="447"/>
      <c r="D109" s="446"/>
      <c r="E109" s="447"/>
    </row>
    <row r="110" spans="1:5">
      <c r="A110" s="442">
        <v>108</v>
      </c>
      <c r="B110" s="446"/>
      <c r="C110" s="447"/>
      <c r="D110" s="446"/>
      <c r="E110" s="447"/>
    </row>
    <row r="111" spans="1:5">
      <c r="A111" s="442">
        <v>109</v>
      </c>
      <c r="B111" s="446"/>
      <c r="C111" s="447"/>
      <c r="D111" s="446"/>
      <c r="E111" s="447"/>
    </row>
    <row r="112" spans="1:5">
      <c r="A112" s="442">
        <v>110</v>
      </c>
      <c r="B112" s="446"/>
      <c r="C112" s="447"/>
      <c r="D112" s="446"/>
      <c r="E112" s="447"/>
    </row>
    <row r="113" spans="1:5">
      <c r="A113" s="442">
        <v>111</v>
      </c>
      <c r="B113" s="446"/>
      <c r="C113" s="447"/>
      <c r="D113" s="446"/>
      <c r="E113" s="447"/>
    </row>
    <row r="114" spans="1:5">
      <c r="A114" s="442">
        <v>112</v>
      </c>
      <c r="B114" s="446"/>
      <c r="C114" s="447"/>
      <c r="D114" s="446"/>
      <c r="E114" s="447"/>
    </row>
    <row r="115" spans="1:5">
      <c r="A115" s="442">
        <v>113</v>
      </c>
      <c r="B115" s="446"/>
      <c r="C115" s="447"/>
      <c r="D115" s="446"/>
      <c r="E115" s="447"/>
    </row>
    <row r="116" spans="1:5">
      <c r="A116" s="442">
        <v>114</v>
      </c>
      <c r="B116" s="446"/>
      <c r="C116" s="447"/>
      <c r="D116" s="446"/>
      <c r="E116" s="447"/>
    </row>
    <row r="117" spans="1:5">
      <c r="A117" s="442">
        <v>115</v>
      </c>
      <c r="B117" s="446"/>
      <c r="C117" s="447"/>
      <c r="D117" s="446"/>
      <c r="E117" s="447"/>
    </row>
    <row r="118" spans="1:5">
      <c r="A118" s="442">
        <v>116</v>
      </c>
      <c r="B118" s="446"/>
      <c r="C118" s="447"/>
      <c r="D118" s="446"/>
      <c r="E118" s="447"/>
    </row>
    <row r="119" spans="1:5">
      <c r="A119" s="442">
        <v>117</v>
      </c>
      <c r="B119" s="446"/>
      <c r="C119" s="447"/>
      <c r="D119" s="446"/>
      <c r="E119" s="447"/>
    </row>
    <row r="120" spans="1:5">
      <c r="A120" s="442">
        <v>118</v>
      </c>
      <c r="B120" s="446"/>
      <c r="C120" s="447"/>
      <c r="D120" s="446"/>
      <c r="E120" s="447"/>
    </row>
    <row r="121" spans="1:5">
      <c r="A121" s="442">
        <v>119</v>
      </c>
      <c r="B121" s="446"/>
      <c r="C121" s="447"/>
      <c r="D121" s="446"/>
      <c r="E121" s="447"/>
    </row>
    <row r="122" spans="1:5">
      <c r="A122" s="442">
        <v>120</v>
      </c>
      <c r="B122" s="446"/>
      <c r="C122" s="447"/>
      <c r="D122" s="446"/>
      <c r="E122" s="447"/>
    </row>
    <row r="123" spans="1:5">
      <c r="A123" s="442">
        <v>121</v>
      </c>
      <c r="B123" s="446"/>
      <c r="C123" s="447"/>
      <c r="D123" s="446"/>
      <c r="E123" s="447"/>
    </row>
    <row r="124" spans="1:5">
      <c r="A124" s="442">
        <v>122</v>
      </c>
      <c r="B124" s="446"/>
      <c r="C124" s="447"/>
      <c r="D124" s="446"/>
      <c r="E124" s="447"/>
    </row>
    <row r="125" spans="1:5">
      <c r="A125" s="442">
        <v>123</v>
      </c>
      <c r="B125" s="446"/>
      <c r="C125" s="447"/>
      <c r="D125" s="446"/>
      <c r="E125" s="447"/>
    </row>
    <row r="126" spans="1:5">
      <c r="A126" s="442">
        <v>124</v>
      </c>
      <c r="B126" s="446"/>
      <c r="C126" s="447"/>
      <c r="D126" s="446"/>
      <c r="E126" s="447"/>
    </row>
    <row r="127" spans="1:5">
      <c r="A127" s="442">
        <v>125</v>
      </c>
      <c r="B127" s="446"/>
      <c r="C127" s="447"/>
      <c r="D127" s="446"/>
      <c r="E127" s="447"/>
    </row>
    <row r="128" spans="1:5">
      <c r="A128" s="442">
        <v>126</v>
      </c>
      <c r="B128" s="446"/>
      <c r="C128" s="447"/>
      <c r="D128" s="446"/>
      <c r="E128" s="447"/>
    </row>
    <row r="129" spans="1:5">
      <c r="A129" s="442">
        <v>127</v>
      </c>
      <c r="B129" s="446"/>
      <c r="C129" s="447"/>
      <c r="D129" s="446"/>
      <c r="E129" s="447"/>
    </row>
    <row r="130" spans="1:5">
      <c r="A130" s="442">
        <v>128</v>
      </c>
      <c r="B130" s="446"/>
      <c r="C130" s="447"/>
      <c r="D130" s="446"/>
      <c r="E130" s="447"/>
    </row>
    <row r="131" spans="1:5">
      <c r="A131" s="442">
        <v>129</v>
      </c>
      <c r="B131" s="446"/>
      <c r="C131" s="447"/>
      <c r="D131" s="446"/>
      <c r="E131" s="447"/>
    </row>
    <row r="132" spans="1:5">
      <c r="A132" s="442">
        <v>130</v>
      </c>
      <c r="B132" s="446"/>
      <c r="C132" s="447"/>
      <c r="D132" s="446"/>
      <c r="E132" s="447"/>
    </row>
    <row r="133" spans="1:5">
      <c r="A133" s="442">
        <v>131</v>
      </c>
      <c r="B133" s="446"/>
      <c r="C133" s="447"/>
      <c r="D133" s="446"/>
      <c r="E133" s="447"/>
    </row>
    <row r="134" spans="1:5">
      <c r="A134" s="442">
        <v>132</v>
      </c>
      <c r="B134" s="446"/>
      <c r="C134" s="447"/>
      <c r="D134" s="446"/>
      <c r="E134" s="447"/>
    </row>
    <row r="135" spans="1:5">
      <c r="A135" s="442">
        <v>133</v>
      </c>
      <c r="B135" s="446"/>
      <c r="C135" s="447"/>
      <c r="D135" s="446"/>
      <c r="E135" s="447"/>
    </row>
    <row r="136" spans="1:5">
      <c r="A136" s="442">
        <v>134</v>
      </c>
      <c r="B136" s="446"/>
      <c r="C136" s="447"/>
      <c r="D136" s="446"/>
      <c r="E136" s="447"/>
    </row>
    <row r="137" spans="1:5">
      <c r="A137" s="442">
        <v>135</v>
      </c>
      <c r="B137" s="446"/>
      <c r="C137" s="447"/>
      <c r="D137" s="446"/>
      <c r="E137" s="447"/>
    </row>
    <row r="138" spans="1:5">
      <c r="A138" s="442">
        <v>136</v>
      </c>
      <c r="B138" s="446"/>
      <c r="C138" s="447"/>
      <c r="D138" s="446"/>
      <c r="E138" s="447"/>
    </row>
    <row r="139" spans="1:5">
      <c r="A139" s="442">
        <v>137</v>
      </c>
      <c r="B139" s="446"/>
      <c r="C139" s="447"/>
      <c r="D139" s="446"/>
      <c r="E139" s="447"/>
    </row>
    <row r="140" spans="1:5">
      <c r="A140" s="442">
        <v>138</v>
      </c>
      <c r="B140" s="446"/>
      <c r="C140" s="447"/>
      <c r="D140" s="446"/>
      <c r="E140" s="447"/>
    </row>
    <row r="141" spans="1:5">
      <c r="A141" s="442">
        <v>139</v>
      </c>
      <c r="B141" s="446"/>
      <c r="C141" s="447"/>
      <c r="D141" s="446"/>
      <c r="E141" s="447"/>
    </row>
    <row r="142" spans="1:5">
      <c r="A142" s="442">
        <v>140</v>
      </c>
      <c r="B142" s="446"/>
      <c r="C142" s="447"/>
      <c r="D142" s="446"/>
      <c r="E142" s="447"/>
    </row>
    <row r="143" spans="1:5">
      <c r="A143" s="442">
        <v>141</v>
      </c>
      <c r="B143" s="446"/>
      <c r="C143" s="447"/>
      <c r="D143" s="446"/>
      <c r="E143" s="447"/>
    </row>
    <row r="144" spans="1:5">
      <c r="A144" s="442">
        <v>142</v>
      </c>
      <c r="B144" s="446"/>
      <c r="C144" s="447"/>
      <c r="D144" s="446"/>
      <c r="E144" s="447"/>
    </row>
    <row r="145" spans="1:5">
      <c r="A145" s="442">
        <v>143</v>
      </c>
      <c r="B145" s="446"/>
      <c r="C145" s="447"/>
      <c r="D145" s="446"/>
      <c r="E145" s="447"/>
    </row>
    <row r="146" spans="1:5">
      <c r="A146" s="442">
        <v>144</v>
      </c>
      <c r="B146" s="446"/>
      <c r="C146" s="447"/>
      <c r="D146" s="446"/>
      <c r="E146" s="447"/>
    </row>
    <row r="147" spans="1:5">
      <c r="A147" s="442">
        <v>145</v>
      </c>
      <c r="B147" s="446"/>
      <c r="C147" s="447"/>
      <c r="D147" s="446"/>
      <c r="E147" s="447"/>
    </row>
    <row r="148" spans="1:5">
      <c r="A148" s="442">
        <v>146</v>
      </c>
      <c r="B148" s="446"/>
      <c r="C148" s="447"/>
      <c r="D148" s="446"/>
      <c r="E148" s="447"/>
    </row>
    <row r="149" spans="1:5">
      <c r="A149" s="442">
        <v>147</v>
      </c>
      <c r="B149" s="446"/>
      <c r="C149" s="447"/>
      <c r="D149" s="446"/>
      <c r="E149" s="447"/>
    </row>
    <row r="150" spans="1:5">
      <c r="A150" s="442">
        <v>148</v>
      </c>
      <c r="B150" s="446"/>
      <c r="C150" s="447"/>
      <c r="D150" s="446"/>
      <c r="E150" s="447"/>
    </row>
    <row r="151" spans="1:5">
      <c r="A151" s="442">
        <v>149</v>
      </c>
      <c r="B151" s="446"/>
      <c r="C151" s="447"/>
      <c r="D151" s="446"/>
      <c r="E151" s="447"/>
    </row>
    <row r="152" spans="1:5">
      <c r="A152" s="442">
        <v>150</v>
      </c>
      <c r="B152" s="446"/>
      <c r="C152" s="447"/>
      <c r="D152" s="446"/>
      <c r="E152" s="447"/>
    </row>
    <row r="153" spans="1:5">
      <c r="A153" s="442">
        <v>151</v>
      </c>
      <c r="B153" s="446"/>
      <c r="C153" s="447"/>
      <c r="D153" s="446"/>
      <c r="E153" s="447"/>
    </row>
    <row r="154" spans="1:5">
      <c r="A154" s="442">
        <v>152</v>
      </c>
      <c r="B154" s="446"/>
      <c r="C154" s="447"/>
      <c r="D154" s="446"/>
      <c r="E154" s="447"/>
    </row>
    <row r="155" spans="1:5">
      <c r="A155" s="442">
        <v>153</v>
      </c>
      <c r="B155" s="446"/>
      <c r="C155" s="447"/>
      <c r="D155" s="446"/>
      <c r="E155" s="447"/>
    </row>
    <row r="156" spans="1:5">
      <c r="A156" s="442">
        <v>154</v>
      </c>
      <c r="B156" s="446"/>
      <c r="C156" s="447"/>
      <c r="D156" s="446"/>
      <c r="E156" s="447"/>
    </row>
    <row r="157" spans="1:5">
      <c r="A157" s="442">
        <v>155</v>
      </c>
      <c r="B157" s="446"/>
      <c r="C157" s="447"/>
      <c r="D157" s="446"/>
      <c r="E157" s="447"/>
    </row>
    <row r="158" spans="1:5">
      <c r="A158" s="442">
        <v>156</v>
      </c>
      <c r="B158" s="446"/>
      <c r="C158" s="447"/>
      <c r="D158" s="446"/>
      <c r="E158" s="447"/>
    </row>
    <row r="159" spans="1:5">
      <c r="A159" s="442">
        <v>157</v>
      </c>
      <c r="B159" s="446"/>
      <c r="C159" s="447"/>
      <c r="D159" s="446"/>
      <c r="E159" s="447"/>
    </row>
    <row r="160" spans="1:5">
      <c r="A160" s="442">
        <v>158</v>
      </c>
      <c r="B160" s="446"/>
      <c r="C160" s="447"/>
      <c r="D160" s="446"/>
      <c r="E160" s="447"/>
    </row>
    <row r="161" spans="1:5">
      <c r="A161" s="442">
        <v>159</v>
      </c>
      <c r="B161" s="446"/>
      <c r="C161" s="447"/>
      <c r="D161" s="446"/>
      <c r="E161" s="447"/>
    </row>
    <row r="162" spans="1:5">
      <c r="A162" s="442">
        <v>160</v>
      </c>
      <c r="B162" s="446"/>
      <c r="C162" s="447"/>
      <c r="D162" s="446"/>
      <c r="E162" s="447"/>
    </row>
    <row r="163" spans="1:5">
      <c r="A163" s="442">
        <v>161</v>
      </c>
      <c r="B163" s="446"/>
      <c r="C163" s="447"/>
      <c r="D163" s="446"/>
      <c r="E163" s="447"/>
    </row>
    <row r="164" spans="1:5">
      <c r="A164" s="442">
        <v>162</v>
      </c>
      <c r="B164" s="446"/>
      <c r="C164" s="447"/>
      <c r="D164" s="446"/>
      <c r="E164" s="447"/>
    </row>
    <row r="165" spans="1:5">
      <c r="A165" s="442">
        <v>163</v>
      </c>
      <c r="B165" s="446"/>
      <c r="C165" s="447"/>
      <c r="D165" s="446"/>
      <c r="E165" s="447"/>
    </row>
    <row r="166" spans="1:5">
      <c r="A166" s="442">
        <v>164</v>
      </c>
      <c r="B166" s="446"/>
      <c r="C166" s="447"/>
      <c r="D166" s="446"/>
      <c r="E166" s="447"/>
    </row>
    <row r="167" spans="1:5">
      <c r="A167" s="442">
        <v>165</v>
      </c>
      <c r="B167" s="446"/>
      <c r="C167" s="447"/>
      <c r="D167" s="446"/>
      <c r="E167" s="447"/>
    </row>
    <row r="168" spans="1:5">
      <c r="A168" s="442">
        <v>166</v>
      </c>
      <c r="B168" s="446"/>
      <c r="C168" s="447"/>
      <c r="D168" s="446"/>
      <c r="E168" s="447"/>
    </row>
    <row r="169" spans="1:5">
      <c r="A169" s="442">
        <v>167</v>
      </c>
      <c r="B169" s="446"/>
      <c r="C169" s="447"/>
      <c r="D169" s="446"/>
      <c r="E169" s="447"/>
    </row>
    <row r="170" spans="1:5">
      <c r="A170" s="442">
        <v>168</v>
      </c>
      <c r="B170" s="446"/>
      <c r="C170" s="447"/>
      <c r="D170" s="446"/>
      <c r="E170" s="447"/>
    </row>
    <row r="171" spans="1:5">
      <c r="A171" s="442">
        <v>169</v>
      </c>
      <c r="B171" s="446"/>
      <c r="C171" s="447"/>
      <c r="D171" s="446"/>
      <c r="E171" s="447"/>
    </row>
    <row r="172" spans="1:5">
      <c r="A172" s="442">
        <v>170</v>
      </c>
      <c r="B172" s="446"/>
      <c r="C172" s="447"/>
      <c r="D172" s="446"/>
      <c r="E172" s="447"/>
    </row>
    <row r="173" spans="1:5">
      <c r="A173" s="442">
        <v>171</v>
      </c>
      <c r="B173" s="446"/>
      <c r="C173" s="447"/>
      <c r="D173" s="446"/>
      <c r="E173" s="447"/>
    </row>
    <row r="174" spans="1:5">
      <c r="A174" s="442">
        <v>172</v>
      </c>
      <c r="B174" s="446"/>
      <c r="C174" s="447"/>
      <c r="D174" s="446"/>
      <c r="E174" s="447"/>
    </row>
    <row r="175" spans="1:5">
      <c r="A175" s="442">
        <v>173</v>
      </c>
      <c r="B175" s="446"/>
      <c r="C175" s="447"/>
      <c r="D175" s="446"/>
      <c r="E175" s="447"/>
    </row>
    <row r="176" spans="1:5">
      <c r="A176" s="442">
        <v>174</v>
      </c>
      <c r="B176" s="446"/>
      <c r="C176" s="447"/>
      <c r="D176" s="446"/>
      <c r="E176" s="447"/>
    </row>
    <row r="177" spans="1:5">
      <c r="A177" s="442">
        <v>175</v>
      </c>
      <c r="B177" s="446"/>
      <c r="C177" s="447"/>
      <c r="D177" s="446"/>
      <c r="E177" s="447"/>
    </row>
    <row r="178" spans="1:5">
      <c r="A178" s="442">
        <v>176</v>
      </c>
      <c r="B178" s="446"/>
      <c r="C178" s="447"/>
      <c r="D178" s="446"/>
      <c r="E178" s="447"/>
    </row>
    <row r="179" spans="1:5">
      <c r="A179" s="442">
        <v>177</v>
      </c>
      <c r="B179" s="446"/>
      <c r="C179" s="447"/>
      <c r="D179" s="446"/>
      <c r="E179" s="447"/>
    </row>
    <row r="180" spans="1:5">
      <c r="A180" s="442">
        <v>178</v>
      </c>
      <c r="B180" s="446"/>
      <c r="C180" s="447"/>
      <c r="D180" s="446"/>
      <c r="E180" s="447"/>
    </row>
    <row r="181" spans="1:5">
      <c r="A181" s="442">
        <v>179</v>
      </c>
      <c r="B181" s="446"/>
      <c r="C181" s="447"/>
      <c r="D181" s="446"/>
      <c r="E181" s="447"/>
    </row>
    <row r="182" spans="1:5">
      <c r="A182" s="442">
        <v>180</v>
      </c>
      <c r="B182" s="446"/>
      <c r="C182" s="447"/>
      <c r="D182" s="446"/>
      <c r="E182" s="447"/>
    </row>
    <row r="183" spans="1:5">
      <c r="A183" s="442">
        <v>181</v>
      </c>
      <c r="B183" s="446"/>
      <c r="C183" s="447"/>
      <c r="D183" s="446"/>
      <c r="E183" s="447"/>
    </row>
    <row r="184" spans="1:5">
      <c r="A184" s="442">
        <v>182</v>
      </c>
      <c r="B184" s="446"/>
      <c r="C184" s="447"/>
      <c r="D184" s="446"/>
      <c r="E184" s="447"/>
    </row>
    <row r="185" spans="1:5">
      <c r="A185" s="442">
        <v>183</v>
      </c>
      <c r="B185" s="446"/>
      <c r="C185" s="447"/>
      <c r="D185" s="446"/>
      <c r="E185" s="447"/>
    </row>
    <row r="186" spans="1:5">
      <c r="A186" s="442">
        <v>184</v>
      </c>
      <c r="B186" s="446"/>
      <c r="C186" s="447"/>
      <c r="D186" s="446"/>
      <c r="E186" s="447"/>
    </row>
    <row r="187" spans="1:5">
      <c r="A187" s="442">
        <v>185</v>
      </c>
      <c r="B187" s="446"/>
      <c r="C187" s="447"/>
      <c r="D187" s="446"/>
      <c r="E187" s="447"/>
    </row>
    <row r="188" spans="1:5">
      <c r="A188" s="442">
        <v>186</v>
      </c>
      <c r="B188" s="446"/>
      <c r="C188" s="447"/>
      <c r="D188" s="446"/>
      <c r="E188" s="447"/>
    </row>
    <row r="189" spans="1:5">
      <c r="A189" s="442">
        <v>187</v>
      </c>
      <c r="B189" s="446"/>
      <c r="C189" s="447"/>
      <c r="D189" s="446"/>
      <c r="E189" s="447"/>
    </row>
    <row r="190" spans="1:5">
      <c r="A190" s="442">
        <v>188</v>
      </c>
      <c r="B190" s="446"/>
      <c r="C190" s="447"/>
      <c r="D190" s="446"/>
      <c r="E190" s="447"/>
    </row>
    <row r="191" spans="1:5">
      <c r="A191" s="442">
        <v>189</v>
      </c>
      <c r="B191" s="446"/>
      <c r="C191" s="447"/>
      <c r="D191" s="446"/>
      <c r="E191" s="447"/>
    </row>
    <row r="192" spans="1:5">
      <c r="A192" s="442">
        <v>190</v>
      </c>
      <c r="B192" s="446"/>
      <c r="C192" s="447"/>
      <c r="D192" s="446"/>
      <c r="E192" s="447"/>
    </row>
    <row r="193" spans="1:5">
      <c r="A193" s="442">
        <v>191</v>
      </c>
      <c r="B193" s="446"/>
      <c r="C193" s="447"/>
      <c r="D193" s="446"/>
      <c r="E193" s="447"/>
    </row>
    <row r="194" spans="1:5">
      <c r="A194" s="442">
        <v>192</v>
      </c>
      <c r="B194" s="446"/>
      <c r="C194" s="447"/>
      <c r="D194" s="446"/>
      <c r="E194" s="447"/>
    </row>
    <row r="195" spans="1:5">
      <c r="A195" s="442">
        <v>193</v>
      </c>
      <c r="B195" s="446"/>
      <c r="C195" s="447"/>
      <c r="D195" s="446"/>
      <c r="E195" s="447"/>
    </row>
    <row r="196" spans="1:5">
      <c r="A196" s="442">
        <v>194</v>
      </c>
      <c r="B196" s="446"/>
      <c r="C196" s="447"/>
      <c r="D196" s="446"/>
      <c r="E196" s="447"/>
    </row>
    <row r="197" spans="1:5">
      <c r="A197" s="442">
        <v>195</v>
      </c>
      <c r="B197" s="446"/>
      <c r="C197" s="447"/>
      <c r="D197" s="446"/>
      <c r="E197" s="447"/>
    </row>
    <row r="198" spans="1:5">
      <c r="A198" s="442">
        <v>196</v>
      </c>
      <c r="B198" s="446"/>
      <c r="C198" s="447"/>
      <c r="D198" s="446"/>
      <c r="E198" s="447"/>
    </row>
    <row r="199" spans="1:5">
      <c r="A199" s="442">
        <v>197</v>
      </c>
      <c r="B199" s="446"/>
      <c r="C199" s="447"/>
      <c r="D199" s="446"/>
      <c r="E199" s="447"/>
    </row>
    <row r="200" spans="1:5">
      <c r="A200" s="442">
        <v>198</v>
      </c>
      <c r="B200" s="446"/>
      <c r="C200" s="447"/>
      <c r="D200" s="446"/>
      <c r="E200" s="447"/>
    </row>
    <row r="201" spans="1:5">
      <c r="A201" s="442">
        <v>199</v>
      </c>
      <c r="B201" s="446"/>
      <c r="C201" s="447"/>
      <c r="D201" s="446"/>
      <c r="E201" s="447"/>
    </row>
    <row r="202" spans="1:5">
      <c r="A202" s="442">
        <v>200</v>
      </c>
      <c r="B202" s="446"/>
      <c r="C202" s="447"/>
      <c r="D202" s="446"/>
      <c r="E202" s="447"/>
    </row>
    <row r="203" spans="1:5">
      <c r="A203" s="442">
        <v>201</v>
      </c>
      <c r="B203" s="446"/>
      <c r="C203" s="447"/>
      <c r="D203" s="446"/>
      <c r="E203" s="447"/>
    </row>
    <row r="204" spans="1:5">
      <c r="A204" s="442">
        <v>202</v>
      </c>
      <c r="B204" s="446"/>
      <c r="C204" s="447"/>
      <c r="D204" s="446"/>
      <c r="E204" s="447"/>
    </row>
    <row r="205" spans="1:5">
      <c r="A205" s="442">
        <v>203</v>
      </c>
      <c r="B205" s="446"/>
      <c r="C205" s="447"/>
      <c r="D205" s="446"/>
      <c r="E205" s="447"/>
    </row>
    <row r="206" spans="1:5">
      <c r="A206" s="442">
        <v>204</v>
      </c>
      <c r="B206" s="446"/>
      <c r="C206" s="447"/>
      <c r="D206" s="446"/>
      <c r="E206" s="447"/>
    </row>
    <row r="207" spans="1:5">
      <c r="A207" s="442">
        <v>205</v>
      </c>
      <c r="B207" s="446"/>
      <c r="C207" s="447"/>
      <c r="D207" s="446"/>
      <c r="E207" s="447"/>
    </row>
    <row r="208" spans="1:5">
      <c r="A208" s="442">
        <v>206</v>
      </c>
      <c r="B208" s="446"/>
      <c r="C208" s="447"/>
      <c r="D208" s="446"/>
      <c r="E208" s="447"/>
    </row>
    <row r="209" spans="1:5">
      <c r="A209" s="442">
        <v>207</v>
      </c>
      <c r="B209" s="446"/>
      <c r="C209" s="447"/>
      <c r="D209" s="446"/>
      <c r="E209" s="447"/>
    </row>
    <row r="210" spans="1:5">
      <c r="A210" s="442">
        <v>208</v>
      </c>
      <c r="B210" s="446"/>
      <c r="C210" s="447"/>
      <c r="D210" s="446"/>
      <c r="E210" s="447"/>
    </row>
    <row r="211" spans="1:5">
      <c r="A211" s="442">
        <v>209</v>
      </c>
      <c r="B211" s="446"/>
      <c r="C211" s="447"/>
      <c r="D211" s="446"/>
      <c r="E211" s="447"/>
    </row>
    <row r="212" spans="1:5">
      <c r="A212" s="442">
        <v>210</v>
      </c>
      <c r="B212" s="446"/>
      <c r="C212" s="447"/>
      <c r="D212" s="446"/>
      <c r="E212" s="447"/>
    </row>
    <row r="213" spans="1:5">
      <c r="A213" s="442">
        <v>211</v>
      </c>
      <c r="B213" s="446"/>
      <c r="C213" s="447"/>
      <c r="D213" s="446"/>
      <c r="E213" s="447"/>
    </row>
    <row r="214" spans="1:5">
      <c r="A214" s="442">
        <v>212</v>
      </c>
      <c r="B214" s="446"/>
      <c r="C214" s="447"/>
      <c r="D214" s="446"/>
      <c r="E214" s="447"/>
    </row>
    <row r="215" spans="1:5">
      <c r="A215" s="442">
        <v>213</v>
      </c>
      <c r="B215" s="446"/>
      <c r="C215" s="447"/>
      <c r="D215" s="446"/>
      <c r="E215" s="447"/>
    </row>
    <row r="216" spans="1:5">
      <c r="A216" s="442">
        <v>214</v>
      </c>
      <c r="B216" s="446"/>
      <c r="C216" s="447"/>
      <c r="D216" s="446"/>
      <c r="E216" s="447"/>
    </row>
    <row r="217" spans="1:5">
      <c r="A217" s="442">
        <v>215</v>
      </c>
      <c r="B217" s="446"/>
      <c r="C217" s="447"/>
      <c r="D217" s="446"/>
      <c r="E217" s="447"/>
    </row>
    <row r="218" spans="1:5">
      <c r="A218" s="442">
        <v>216</v>
      </c>
      <c r="B218" s="446"/>
      <c r="C218" s="447"/>
      <c r="D218" s="446"/>
      <c r="E218" s="447"/>
    </row>
    <row r="219" spans="1:5">
      <c r="A219" s="442">
        <v>217</v>
      </c>
      <c r="B219" s="446"/>
      <c r="C219" s="447"/>
      <c r="D219" s="446"/>
      <c r="E219" s="447"/>
    </row>
    <row r="220" spans="1:5">
      <c r="A220" s="442">
        <v>218</v>
      </c>
      <c r="B220" s="446"/>
      <c r="C220" s="447"/>
      <c r="D220" s="446"/>
      <c r="E220" s="447"/>
    </row>
    <row r="221" spans="1:5">
      <c r="A221" s="442">
        <v>219</v>
      </c>
      <c r="B221" s="446"/>
      <c r="C221" s="447"/>
      <c r="D221" s="446"/>
      <c r="E221" s="447"/>
    </row>
    <row r="222" spans="1:5">
      <c r="A222" s="442">
        <v>220</v>
      </c>
      <c r="B222" s="446"/>
      <c r="C222" s="447"/>
      <c r="D222" s="446"/>
      <c r="E222" s="447"/>
    </row>
    <row r="223" spans="1:5">
      <c r="A223" s="442">
        <v>221</v>
      </c>
      <c r="B223" s="446"/>
      <c r="C223" s="447"/>
      <c r="D223" s="446"/>
      <c r="E223" s="447"/>
    </row>
    <row r="224" spans="1:5">
      <c r="A224" s="442">
        <v>222</v>
      </c>
      <c r="B224" s="446"/>
      <c r="C224" s="447"/>
      <c r="D224" s="446"/>
      <c r="E224" s="447"/>
    </row>
    <row r="225" spans="1:5">
      <c r="A225" s="442">
        <v>223</v>
      </c>
      <c r="B225" s="446"/>
      <c r="C225" s="447"/>
      <c r="D225" s="446"/>
      <c r="E225" s="447"/>
    </row>
    <row r="226" spans="1:5">
      <c r="A226" s="442">
        <v>224</v>
      </c>
      <c r="B226" s="446"/>
      <c r="C226" s="447"/>
      <c r="D226" s="446"/>
      <c r="E226" s="447"/>
    </row>
    <row r="227" spans="1:5">
      <c r="A227" s="442">
        <v>225</v>
      </c>
      <c r="B227" s="446"/>
      <c r="C227" s="447"/>
      <c r="D227" s="446"/>
      <c r="E227" s="447"/>
    </row>
    <row r="228" spans="1:5">
      <c r="A228" s="442">
        <v>226</v>
      </c>
      <c r="B228" s="446"/>
      <c r="C228" s="447"/>
      <c r="D228" s="446"/>
      <c r="E228" s="447"/>
    </row>
    <row r="229" spans="1:5">
      <c r="A229" s="442">
        <v>227</v>
      </c>
      <c r="B229" s="446"/>
      <c r="C229" s="447"/>
      <c r="D229" s="446"/>
      <c r="E229" s="447"/>
    </row>
    <row r="230" spans="1:5">
      <c r="A230" s="442">
        <v>228</v>
      </c>
      <c r="B230" s="446"/>
      <c r="C230" s="447"/>
      <c r="D230" s="446"/>
      <c r="E230" s="447"/>
    </row>
    <row r="231" spans="1:5">
      <c r="A231" s="442">
        <v>229</v>
      </c>
      <c r="B231" s="446"/>
      <c r="C231" s="447"/>
      <c r="D231" s="446"/>
      <c r="E231" s="447"/>
    </row>
    <row r="232" spans="1:5">
      <c r="A232" s="442">
        <v>230</v>
      </c>
      <c r="B232" s="446"/>
      <c r="C232" s="447"/>
      <c r="D232" s="446"/>
      <c r="E232" s="447"/>
    </row>
    <row r="233" spans="1:5">
      <c r="A233" s="442">
        <v>231</v>
      </c>
      <c r="B233" s="446"/>
      <c r="C233" s="447"/>
      <c r="D233" s="446"/>
      <c r="E233" s="447"/>
    </row>
    <row r="234" spans="1:5">
      <c r="A234" s="442">
        <v>232</v>
      </c>
      <c r="B234" s="446"/>
      <c r="C234" s="447"/>
      <c r="D234" s="446"/>
      <c r="E234" s="447"/>
    </row>
    <row r="235" spans="1:5">
      <c r="A235" s="442">
        <v>233</v>
      </c>
      <c r="B235" s="446"/>
      <c r="C235" s="447"/>
      <c r="D235" s="446"/>
      <c r="E235" s="447"/>
    </row>
    <row r="236" spans="1:5">
      <c r="A236" s="442">
        <v>234</v>
      </c>
      <c r="B236" s="446"/>
      <c r="C236" s="447"/>
      <c r="D236" s="446"/>
      <c r="E236" s="447"/>
    </row>
    <row r="237" spans="1:5">
      <c r="A237" s="442">
        <v>235</v>
      </c>
      <c r="B237" s="446"/>
      <c r="C237" s="447"/>
      <c r="D237" s="446"/>
      <c r="E237" s="447"/>
    </row>
    <row r="238" spans="1:5">
      <c r="A238" s="442">
        <v>236</v>
      </c>
      <c r="B238" s="446"/>
      <c r="C238" s="447"/>
      <c r="D238" s="446"/>
      <c r="E238" s="447"/>
    </row>
    <row r="239" spans="1:5">
      <c r="A239" s="442">
        <v>237</v>
      </c>
      <c r="B239" s="446"/>
      <c r="C239" s="447"/>
      <c r="D239" s="446"/>
      <c r="E239" s="447"/>
    </row>
    <row r="240" spans="1:5">
      <c r="A240" s="442">
        <v>238</v>
      </c>
      <c r="B240" s="446"/>
      <c r="C240" s="447"/>
      <c r="D240" s="446"/>
      <c r="E240" s="447"/>
    </row>
    <row r="241" spans="1:5">
      <c r="A241" s="442">
        <v>239</v>
      </c>
      <c r="B241" s="446"/>
      <c r="C241" s="447"/>
      <c r="D241" s="446"/>
      <c r="E241" s="447"/>
    </row>
    <row r="242" spans="1:5">
      <c r="A242" s="442">
        <v>240</v>
      </c>
      <c r="B242" s="446"/>
      <c r="C242" s="447"/>
      <c r="D242" s="446"/>
      <c r="E242" s="447"/>
    </row>
    <row r="243" spans="1:5">
      <c r="A243" s="442">
        <v>241</v>
      </c>
      <c r="B243" s="446"/>
      <c r="C243" s="447"/>
      <c r="D243" s="446"/>
      <c r="E243" s="447"/>
    </row>
    <row r="244" spans="1:5">
      <c r="A244" s="442">
        <v>242</v>
      </c>
      <c r="B244" s="446"/>
      <c r="C244" s="447"/>
      <c r="D244" s="446"/>
      <c r="E244" s="447"/>
    </row>
    <row r="245" spans="1:5">
      <c r="A245" s="442">
        <v>243</v>
      </c>
      <c r="B245" s="446"/>
      <c r="C245" s="447"/>
      <c r="D245" s="446"/>
      <c r="E245" s="447"/>
    </row>
    <row r="246" spans="1:5">
      <c r="A246" s="442">
        <v>244</v>
      </c>
      <c r="B246" s="446"/>
      <c r="C246" s="447"/>
      <c r="D246" s="446"/>
      <c r="E246" s="447"/>
    </row>
    <row r="247" spans="1:5">
      <c r="A247" s="442">
        <v>245</v>
      </c>
      <c r="B247" s="446"/>
      <c r="C247" s="447"/>
      <c r="D247" s="446"/>
      <c r="E247" s="447"/>
    </row>
    <row r="248" spans="1:5">
      <c r="A248" s="442">
        <v>246</v>
      </c>
      <c r="B248" s="446"/>
      <c r="C248" s="447"/>
      <c r="D248" s="446"/>
      <c r="E248" s="447"/>
    </row>
    <row r="249" spans="1:5">
      <c r="A249" s="442">
        <v>247</v>
      </c>
      <c r="B249" s="446"/>
      <c r="C249" s="447"/>
      <c r="D249" s="446"/>
      <c r="E249" s="447"/>
    </row>
    <row r="250" spans="1:5">
      <c r="A250" s="442">
        <v>248</v>
      </c>
      <c r="B250" s="446"/>
      <c r="C250" s="447"/>
      <c r="D250" s="446"/>
      <c r="E250" s="447"/>
    </row>
    <row r="251" spans="1:5">
      <c r="A251" s="442">
        <v>249</v>
      </c>
      <c r="B251" s="446"/>
      <c r="C251" s="447"/>
      <c r="D251" s="446"/>
      <c r="E251" s="447"/>
    </row>
    <row r="252" spans="1:5">
      <c r="A252" s="442">
        <v>250</v>
      </c>
      <c r="B252" s="446"/>
      <c r="C252" s="447"/>
      <c r="D252" s="446"/>
      <c r="E252" s="447"/>
    </row>
    <row r="253" spans="1:5">
      <c r="A253" s="442">
        <v>251</v>
      </c>
      <c r="B253" s="446"/>
      <c r="C253" s="447"/>
      <c r="D253" s="446"/>
      <c r="E253" s="447"/>
    </row>
    <row r="254" spans="1:5">
      <c r="A254" s="442">
        <v>252</v>
      </c>
      <c r="B254" s="446"/>
      <c r="C254" s="447"/>
      <c r="D254" s="446"/>
      <c r="E254" s="447"/>
    </row>
    <row r="255" spans="1:5">
      <c r="A255" s="442">
        <v>253</v>
      </c>
      <c r="B255" s="446"/>
      <c r="C255" s="447"/>
      <c r="D255" s="446"/>
      <c r="E255" s="447"/>
    </row>
    <row r="256" spans="1:5">
      <c r="A256" s="442">
        <v>254</v>
      </c>
      <c r="B256" s="446"/>
      <c r="C256" s="447"/>
      <c r="D256" s="446"/>
      <c r="E256" s="447"/>
    </row>
    <row r="257" spans="1:5">
      <c r="A257" s="442">
        <v>255</v>
      </c>
      <c r="B257" s="446"/>
      <c r="C257" s="447"/>
      <c r="D257" s="446"/>
      <c r="E257" s="447"/>
    </row>
    <row r="258" spans="1:5">
      <c r="A258" s="442">
        <v>256</v>
      </c>
      <c r="B258" s="446"/>
      <c r="C258" s="447"/>
      <c r="D258" s="446"/>
      <c r="E258" s="447"/>
    </row>
    <row r="259" spans="1:5">
      <c r="A259" s="442">
        <v>257</v>
      </c>
      <c r="B259" s="446"/>
      <c r="C259" s="447"/>
      <c r="D259" s="446"/>
      <c r="E259" s="447"/>
    </row>
    <row r="260" spans="1:5">
      <c r="A260" s="442">
        <v>258</v>
      </c>
      <c r="B260" s="446"/>
      <c r="C260" s="447"/>
      <c r="D260" s="446"/>
      <c r="E260" s="447"/>
    </row>
    <row r="261" spans="1:5">
      <c r="A261" s="442">
        <v>259</v>
      </c>
      <c r="B261" s="446"/>
      <c r="C261" s="447"/>
      <c r="D261" s="446"/>
      <c r="E261" s="447"/>
    </row>
    <row r="262" spans="1:5">
      <c r="A262" s="442">
        <v>260</v>
      </c>
      <c r="B262" s="446"/>
      <c r="C262" s="447"/>
      <c r="D262" s="446"/>
      <c r="E262" s="447"/>
    </row>
    <row r="263" spans="1:5">
      <c r="A263" s="442">
        <v>261</v>
      </c>
      <c r="B263" s="446"/>
      <c r="C263" s="447"/>
      <c r="D263" s="446"/>
      <c r="E263" s="447"/>
    </row>
    <row r="264" spans="1:5">
      <c r="A264" s="442">
        <v>262</v>
      </c>
      <c r="B264" s="446"/>
      <c r="C264" s="447"/>
      <c r="D264" s="446"/>
      <c r="E264" s="447"/>
    </row>
    <row r="265" spans="1:5">
      <c r="A265" s="442">
        <v>263</v>
      </c>
      <c r="B265" s="446"/>
      <c r="C265" s="447"/>
      <c r="D265" s="446"/>
      <c r="E265" s="447"/>
    </row>
    <row r="266" spans="1:5">
      <c r="A266" s="442">
        <v>264</v>
      </c>
      <c r="B266" s="446"/>
      <c r="C266" s="447"/>
      <c r="D266" s="446"/>
      <c r="E266" s="447"/>
    </row>
    <row r="267" spans="1:5">
      <c r="A267" s="442">
        <v>265</v>
      </c>
      <c r="B267" s="446"/>
      <c r="C267" s="447"/>
      <c r="D267" s="446"/>
      <c r="E267" s="447"/>
    </row>
    <row r="268" spans="1:5">
      <c r="A268" s="442">
        <v>266</v>
      </c>
      <c r="B268" s="446"/>
      <c r="C268" s="447"/>
      <c r="D268" s="446"/>
      <c r="E268" s="447"/>
    </row>
    <row r="269" spans="1:5">
      <c r="A269" s="442">
        <v>267</v>
      </c>
      <c r="B269" s="446"/>
      <c r="C269" s="447"/>
      <c r="D269" s="446"/>
      <c r="E269" s="447"/>
    </row>
    <row r="270" spans="1:5">
      <c r="A270" s="442">
        <v>268</v>
      </c>
      <c r="B270" s="446"/>
      <c r="C270" s="447"/>
      <c r="D270" s="446"/>
      <c r="E270" s="447"/>
    </row>
    <row r="271" spans="1:5">
      <c r="A271" s="442">
        <v>269</v>
      </c>
      <c r="B271" s="446"/>
      <c r="C271" s="447"/>
      <c r="D271" s="446"/>
      <c r="E271" s="447"/>
    </row>
    <row r="272" spans="1:5">
      <c r="A272" s="442">
        <v>270</v>
      </c>
      <c r="B272" s="446"/>
      <c r="C272" s="447"/>
      <c r="D272" s="446"/>
      <c r="E272" s="447"/>
    </row>
    <row r="273" spans="1:5">
      <c r="A273" s="442">
        <v>271</v>
      </c>
      <c r="B273" s="446"/>
      <c r="C273" s="447"/>
      <c r="D273" s="446"/>
      <c r="E273" s="447"/>
    </row>
    <row r="274" spans="1:5">
      <c r="A274" s="442">
        <v>272</v>
      </c>
      <c r="B274" s="446"/>
      <c r="C274" s="447"/>
      <c r="D274" s="446"/>
      <c r="E274" s="447"/>
    </row>
    <row r="275" spans="1:5">
      <c r="A275" s="442">
        <v>273</v>
      </c>
      <c r="B275" s="446"/>
      <c r="C275" s="447"/>
      <c r="D275" s="446"/>
      <c r="E275" s="447"/>
    </row>
    <row r="276" spans="1:5">
      <c r="A276" s="442">
        <v>274</v>
      </c>
      <c r="B276" s="446"/>
      <c r="C276" s="447"/>
      <c r="D276" s="446"/>
      <c r="E276" s="447"/>
    </row>
    <row r="277" spans="1:5">
      <c r="A277" s="442">
        <v>275</v>
      </c>
      <c r="B277" s="446"/>
      <c r="C277" s="447"/>
      <c r="D277" s="446"/>
      <c r="E277" s="447"/>
    </row>
    <row r="278" spans="1:5">
      <c r="A278" s="442">
        <v>276</v>
      </c>
      <c r="B278" s="446"/>
      <c r="C278" s="447"/>
      <c r="D278" s="446"/>
      <c r="E278" s="447"/>
    </row>
    <row r="279" spans="1:5">
      <c r="A279" s="442">
        <v>277</v>
      </c>
      <c r="B279" s="446"/>
      <c r="C279" s="447"/>
      <c r="D279" s="446"/>
      <c r="E279" s="447"/>
    </row>
    <row r="280" spans="1:5">
      <c r="A280" s="442">
        <v>278</v>
      </c>
      <c r="B280" s="446"/>
      <c r="C280" s="447"/>
      <c r="D280" s="446"/>
      <c r="E280" s="447"/>
    </row>
    <row r="281" spans="1:5">
      <c r="A281" s="442">
        <v>279</v>
      </c>
      <c r="B281" s="446"/>
      <c r="C281" s="447"/>
      <c r="D281" s="446"/>
      <c r="E281" s="447"/>
    </row>
    <row r="282" spans="1:5">
      <c r="A282" s="442">
        <v>280</v>
      </c>
      <c r="B282" s="446"/>
      <c r="C282" s="447"/>
      <c r="D282" s="446"/>
      <c r="E282" s="447"/>
    </row>
    <row r="283" spans="1:5">
      <c r="A283" s="442">
        <v>281</v>
      </c>
      <c r="B283" s="446"/>
      <c r="C283" s="447"/>
      <c r="D283" s="446"/>
      <c r="E283" s="447"/>
    </row>
    <row r="284" spans="1:5">
      <c r="A284" s="442">
        <v>282</v>
      </c>
      <c r="B284" s="446"/>
      <c r="C284" s="447"/>
      <c r="D284" s="446"/>
      <c r="E284" s="447"/>
    </row>
    <row r="285" spans="1:5">
      <c r="A285" s="442">
        <v>283</v>
      </c>
      <c r="B285" s="446"/>
      <c r="C285" s="447"/>
      <c r="D285" s="446"/>
      <c r="E285" s="447"/>
    </row>
    <row r="286" spans="1:5">
      <c r="A286" s="442">
        <v>284</v>
      </c>
      <c r="B286" s="446"/>
      <c r="C286" s="447"/>
      <c r="D286" s="446"/>
      <c r="E286" s="447"/>
    </row>
    <row r="287" spans="1:5">
      <c r="A287" s="442">
        <v>285</v>
      </c>
      <c r="B287" s="446"/>
      <c r="C287" s="447"/>
      <c r="D287" s="446"/>
      <c r="E287" s="447"/>
    </row>
    <row r="288" spans="1:5">
      <c r="A288" s="442">
        <v>286</v>
      </c>
      <c r="B288" s="446"/>
      <c r="C288" s="447"/>
      <c r="D288" s="446"/>
      <c r="E288" s="447"/>
    </row>
    <row r="289" spans="1:5">
      <c r="A289" s="442">
        <v>287</v>
      </c>
      <c r="B289" s="446"/>
      <c r="C289" s="447"/>
      <c r="D289" s="446"/>
      <c r="E289" s="447"/>
    </row>
    <row r="290" spans="1:5">
      <c r="A290" s="442">
        <v>288</v>
      </c>
      <c r="B290" s="446"/>
      <c r="C290" s="447"/>
      <c r="D290" s="446"/>
      <c r="E290" s="447"/>
    </row>
    <row r="291" spans="1:5">
      <c r="A291" s="442">
        <v>289</v>
      </c>
      <c r="B291" s="446"/>
      <c r="C291" s="447"/>
      <c r="D291" s="446"/>
      <c r="E291" s="447"/>
    </row>
    <row r="292" spans="1:5">
      <c r="A292" s="442">
        <v>290</v>
      </c>
      <c r="B292" s="446"/>
      <c r="C292" s="447"/>
      <c r="D292" s="446"/>
      <c r="E292" s="447"/>
    </row>
    <row r="293" spans="1:5">
      <c r="A293" s="442">
        <v>291</v>
      </c>
      <c r="B293" s="446"/>
      <c r="C293" s="447"/>
      <c r="D293" s="446"/>
      <c r="E293" s="447"/>
    </row>
    <row r="294" spans="1:5">
      <c r="A294" s="442">
        <v>292</v>
      </c>
      <c r="B294" s="446"/>
      <c r="C294" s="447"/>
      <c r="D294" s="446"/>
      <c r="E294" s="447"/>
    </row>
    <row r="295" spans="1:5">
      <c r="A295" s="442">
        <v>293</v>
      </c>
      <c r="B295" s="446"/>
      <c r="C295" s="447"/>
      <c r="D295" s="446"/>
      <c r="E295" s="447"/>
    </row>
    <row r="296" spans="1:5">
      <c r="A296" s="442">
        <v>294</v>
      </c>
      <c r="B296" s="446"/>
      <c r="C296" s="447"/>
      <c r="D296" s="446"/>
      <c r="E296" s="447"/>
    </row>
    <row r="297" spans="1:5">
      <c r="A297" s="442">
        <v>295</v>
      </c>
      <c r="B297" s="446"/>
      <c r="C297" s="447"/>
      <c r="D297" s="446"/>
      <c r="E297" s="447"/>
    </row>
    <row r="298" spans="1:5">
      <c r="A298" s="442">
        <v>296</v>
      </c>
      <c r="B298" s="446"/>
      <c r="C298" s="447"/>
      <c r="D298" s="446"/>
      <c r="E298" s="447"/>
    </row>
    <row r="299" spans="1:5">
      <c r="A299" s="442">
        <v>297</v>
      </c>
      <c r="B299" s="446"/>
      <c r="C299" s="447"/>
      <c r="D299" s="446"/>
      <c r="E299" s="447"/>
    </row>
    <row r="300" spans="1:5">
      <c r="A300" s="442">
        <v>298</v>
      </c>
      <c r="B300" s="446"/>
      <c r="C300" s="447"/>
      <c r="D300" s="446"/>
      <c r="E300" s="447"/>
    </row>
    <row r="301" spans="1:5">
      <c r="A301" s="442">
        <v>299</v>
      </c>
      <c r="B301" s="446"/>
      <c r="C301" s="447"/>
      <c r="D301" s="446"/>
      <c r="E301" s="447"/>
    </row>
    <row r="302" spans="1:5">
      <c r="A302" s="442">
        <v>300</v>
      </c>
      <c r="B302" s="446"/>
      <c r="C302" s="447"/>
      <c r="D302" s="446"/>
      <c r="E302" s="447"/>
    </row>
    <row r="303" spans="1:5">
      <c r="A303" s="442">
        <v>301</v>
      </c>
      <c r="B303" s="446"/>
      <c r="C303" s="447"/>
      <c r="D303" s="446"/>
      <c r="E303" s="447"/>
    </row>
    <row r="304" spans="1:5">
      <c r="A304" s="442">
        <v>302</v>
      </c>
      <c r="B304" s="446"/>
      <c r="C304" s="447"/>
      <c r="D304" s="446"/>
      <c r="E304" s="447"/>
    </row>
    <row r="305" spans="1:5">
      <c r="A305" s="442">
        <v>303</v>
      </c>
      <c r="B305" s="446"/>
      <c r="C305" s="447"/>
      <c r="D305" s="446"/>
      <c r="E305" s="447"/>
    </row>
    <row r="306" spans="1:5">
      <c r="A306" s="442">
        <v>304</v>
      </c>
      <c r="B306" s="446"/>
      <c r="C306" s="447"/>
      <c r="D306" s="446"/>
      <c r="E306" s="447"/>
    </row>
    <row r="307" spans="1:5">
      <c r="A307" s="442">
        <v>305</v>
      </c>
      <c r="B307" s="446"/>
      <c r="C307" s="447"/>
      <c r="D307" s="446"/>
      <c r="E307" s="447"/>
    </row>
    <row r="308" spans="1:5">
      <c r="A308" s="442">
        <v>306</v>
      </c>
      <c r="B308" s="446"/>
      <c r="C308" s="447"/>
      <c r="D308" s="446"/>
      <c r="E308" s="447"/>
    </row>
    <row r="309" spans="1:5">
      <c r="A309" s="442">
        <v>307</v>
      </c>
      <c r="B309" s="446"/>
      <c r="C309" s="447"/>
      <c r="D309" s="446"/>
      <c r="E309" s="447"/>
    </row>
    <row r="310" spans="1:5">
      <c r="A310" s="442">
        <v>308</v>
      </c>
      <c r="B310" s="446"/>
      <c r="C310" s="447"/>
      <c r="D310" s="446"/>
      <c r="E310" s="447"/>
    </row>
    <row r="311" spans="1:5">
      <c r="A311" s="442">
        <v>309</v>
      </c>
      <c r="B311" s="446"/>
      <c r="C311" s="447"/>
      <c r="D311" s="446"/>
      <c r="E311" s="447"/>
    </row>
    <row r="312" spans="1:5">
      <c r="A312" s="442">
        <v>310</v>
      </c>
      <c r="B312" s="446"/>
      <c r="C312" s="447"/>
      <c r="D312" s="446"/>
      <c r="E312" s="447"/>
    </row>
    <row r="313" spans="1:5">
      <c r="A313" s="442">
        <v>311</v>
      </c>
      <c r="B313" s="446"/>
      <c r="C313" s="447"/>
      <c r="D313" s="446"/>
      <c r="E313" s="447"/>
    </row>
    <row r="314" spans="1:5">
      <c r="A314" s="442">
        <v>312</v>
      </c>
      <c r="B314" s="446"/>
      <c r="C314" s="447"/>
      <c r="D314" s="446"/>
      <c r="E314" s="447"/>
    </row>
    <row r="315" spans="1:5">
      <c r="A315" s="442">
        <v>313</v>
      </c>
      <c r="B315" s="446"/>
      <c r="C315" s="447"/>
      <c r="D315" s="446"/>
      <c r="E315" s="447"/>
    </row>
    <row r="316" spans="1:5">
      <c r="A316" s="442">
        <v>314</v>
      </c>
      <c r="B316" s="446"/>
      <c r="C316" s="447"/>
      <c r="D316" s="446"/>
      <c r="E316" s="447"/>
    </row>
    <row r="317" spans="1:5">
      <c r="A317" s="442">
        <v>315</v>
      </c>
      <c r="B317" s="446"/>
      <c r="C317" s="447"/>
      <c r="D317" s="446"/>
      <c r="E317" s="447"/>
    </row>
    <row r="318" spans="1:5">
      <c r="A318" s="442">
        <v>316</v>
      </c>
      <c r="B318" s="446"/>
      <c r="C318" s="447"/>
      <c r="D318" s="446"/>
      <c r="E318" s="447"/>
    </row>
    <row r="319" spans="1:5">
      <c r="A319" s="442">
        <v>317</v>
      </c>
      <c r="B319" s="446"/>
      <c r="C319" s="447"/>
      <c r="D319" s="446"/>
      <c r="E319" s="447"/>
    </row>
    <row r="320" spans="1:5">
      <c r="A320" s="442">
        <v>318</v>
      </c>
      <c r="B320" s="446"/>
      <c r="C320" s="447"/>
      <c r="D320" s="446"/>
      <c r="E320" s="447"/>
    </row>
    <row r="321" spans="1:5">
      <c r="A321" s="442">
        <v>319</v>
      </c>
      <c r="B321" s="446"/>
      <c r="C321" s="447"/>
      <c r="D321" s="446"/>
      <c r="E321" s="447"/>
    </row>
    <row r="322" spans="1:5">
      <c r="A322" s="442">
        <v>320</v>
      </c>
      <c r="B322" s="446"/>
      <c r="C322" s="447"/>
      <c r="D322" s="446"/>
      <c r="E322" s="447"/>
    </row>
    <row r="323" spans="1:5">
      <c r="A323" s="442">
        <v>321</v>
      </c>
      <c r="B323" s="446"/>
      <c r="C323" s="447"/>
      <c r="D323" s="446"/>
      <c r="E323" s="447"/>
    </row>
    <row r="324" spans="1:5">
      <c r="A324" s="442">
        <v>322</v>
      </c>
      <c r="B324" s="446"/>
      <c r="C324" s="447"/>
      <c r="D324" s="446"/>
      <c r="E324" s="447"/>
    </row>
    <row r="325" spans="1:5">
      <c r="A325" s="442">
        <v>323</v>
      </c>
      <c r="B325" s="446"/>
      <c r="C325" s="447"/>
      <c r="D325" s="446"/>
      <c r="E325" s="447"/>
    </row>
    <row r="326" spans="1:5">
      <c r="A326" s="442">
        <v>324</v>
      </c>
      <c r="B326" s="446"/>
      <c r="C326" s="447"/>
      <c r="D326" s="446"/>
      <c r="E326" s="447"/>
    </row>
    <row r="327" spans="1:5">
      <c r="A327" s="442">
        <v>325</v>
      </c>
      <c r="B327" s="446"/>
      <c r="C327" s="447"/>
      <c r="D327" s="446"/>
      <c r="E327" s="447"/>
    </row>
    <row r="328" spans="1:5">
      <c r="A328" s="442">
        <v>326</v>
      </c>
      <c r="B328" s="446"/>
      <c r="C328" s="447"/>
      <c r="D328" s="446"/>
      <c r="E328" s="447"/>
    </row>
    <row r="329" spans="1:5">
      <c r="A329" s="442">
        <v>327</v>
      </c>
      <c r="B329" s="446"/>
      <c r="C329" s="447"/>
      <c r="D329" s="446"/>
      <c r="E329" s="447"/>
    </row>
    <row r="330" spans="1:5">
      <c r="A330" s="442">
        <v>328</v>
      </c>
      <c r="B330" s="446"/>
      <c r="C330" s="447"/>
      <c r="D330" s="446"/>
      <c r="E330" s="447"/>
    </row>
    <row r="331" spans="1:5">
      <c r="A331" s="442">
        <v>329</v>
      </c>
      <c r="B331" s="446"/>
      <c r="C331" s="447"/>
      <c r="D331" s="446"/>
      <c r="E331" s="447"/>
    </row>
    <row r="332" spans="1:5">
      <c r="A332" s="442">
        <v>330</v>
      </c>
      <c r="B332" s="446"/>
      <c r="C332" s="447"/>
      <c r="D332" s="446"/>
      <c r="E332" s="447"/>
    </row>
    <row r="333" spans="1:5">
      <c r="A333" s="442">
        <v>331</v>
      </c>
      <c r="B333" s="446"/>
      <c r="C333" s="447"/>
      <c r="D333" s="446"/>
      <c r="E333" s="447"/>
    </row>
    <row r="334" spans="1:5">
      <c r="A334" s="442">
        <v>332</v>
      </c>
      <c r="B334" s="446"/>
      <c r="C334" s="447"/>
      <c r="D334" s="446"/>
      <c r="E334" s="447"/>
    </row>
    <row r="335" spans="1:5">
      <c r="A335" s="442">
        <v>333</v>
      </c>
      <c r="B335" s="446"/>
      <c r="C335" s="447"/>
      <c r="D335" s="446"/>
      <c r="E335" s="447"/>
    </row>
    <row r="336" spans="1:5">
      <c r="A336" s="442">
        <v>334</v>
      </c>
      <c r="B336" s="446"/>
      <c r="C336" s="447"/>
      <c r="D336" s="446"/>
      <c r="E336" s="447"/>
    </row>
    <row r="337" spans="1:5">
      <c r="A337" s="442">
        <v>335</v>
      </c>
      <c r="B337" s="446"/>
      <c r="C337" s="447"/>
      <c r="D337" s="446"/>
      <c r="E337" s="447"/>
    </row>
    <row r="338" spans="1:5">
      <c r="A338" s="442">
        <v>336</v>
      </c>
      <c r="B338" s="446"/>
      <c r="C338" s="447"/>
      <c r="D338" s="446"/>
      <c r="E338" s="447"/>
    </row>
    <row r="339" spans="1:5">
      <c r="A339" s="442">
        <v>337</v>
      </c>
      <c r="B339" s="446"/>
      <c r="C339" s="447"/>
      <c r="D339" s="446"/>
      <c r="E339" s="447"/>
    </row>
    <row r="340" spans="1:5">
      <c r="A340" s="442">
        <v>338</v>
      </c>
      <c r="B340" s="446"/>
      <c r="C340" s="447"/>
      <c r="D340" s="446"/>
      <c r="E340" s="447"/>
    </row>
    <row r="341" spans="1:5">
      <c r="A341" s="442">
        <v>339</v>
      </c>
      <c r="B341" s="446"/>
      <c r="C341" s="447"/>
      <c r="D341" s="446"/>
      <c r="E341" s="447"/>
    </row>
    <row r="342" spans="1:5">
      <c r="A342" s="442">
        <v>340</v>
      </c>
      <c r="B342" s="446"/>
      <c r="C342" s="447"/>
      <c r="D342" s="446"/>
      <c r="E342" s="447"/>
    </row>
    <row r="343" spans="1:5">
      <c r="A343" s="442">
        <v>341</v>
      </c>
      <c r="B343" s="446"/>
      <c r="C343" s="447"/>
      <c r="D343" s="446"/>
      <c r="E343" s="447"/>
    </row>
    <row r="344" spans="1:5">
      <c r="A344" s="442">
        <v>342</v>
      </c>
      <c r="B344" s="446"/>
      <c r="C344" s="447"/>
      <c r="D344" s="446"/>
      <c r="E344" s="447"/>
    </row>
    <row r="345" spans="1:5">
      <c r="A345" s="442">
        <v>343</v>
      </c>
      <c r="B345" s="446"/>
      <c r="C345" s="447"/>
      <c r="D345" s="446"/>
      <c r="E345" s="447"/>
    </row>
    <row r="346" spans="1:5">
      <c r="A346" s="442">
        <v>344</v>
      </c>
      <c r="B346" s="446"/>
      <c r="C346" s="447"/>
      <c r="D346" s="446"/>
      <c r="E346" s="447"/>
    </row>
    <row r="347" spans="1:5">
      <c r="A347" s="442">
        <v>345</v>
      </c>
      <c r="B347" s="446"/>
      <c r="C347" s="447"/>
      <c r="D347" s="446"/>
      <c r="E347" s="447"/>
    </row>
    <row r="348" spans="1:5">
      <c r="A348" s="442">
        <v>346</v>
      </c>
      <c r="B348" s="446"/>
      <c r="C348" s="447"/>
      <c r="D348" s="446"/>
      <c r="E348" s="447"/>
    </row>
    <row r="349" spans="1:5">
      <c r="A349" s="442">
        <v>347</v>
      </c>
      <c r="B349" s="446"/>
      <c r="C349" s="447"/>
      <c r="D349" s="446"/>
      <c r="E349" s="447"/>
    </row>
    <row r="350" spans="1:5">
      <c r="A350" s="442">
        <v>348</v>
      </c>
      <c r="B350" s="446"/>
      <c r="C350" s="447"/>
      <c r="D350" s="446"/>
      <c r="E350" s="447"/>
    </row>
    <row r="351" spans="1:5">
      <c r="A351" s="442">
        <v>349</v>
      </c>
      <c r="B351" s="446"/>
      <c r="C351" s="447"/>
      <c r="D351" s="446"/>
      <c r="E351" s="447"/>
    </row>
    <row r="352" spans="1:5">
      <c r="A352" s="442">
        <v>350</v>
      </c>
      <c r="B352" s="446"/>
      <c r="C352" s="447"/>
      <c r="D352" s="446"/>
      <c r="E352" s="447"/>
    </row>
    <row r="353" spans="1:5">
      <c r="A353" s="442">
        <v>351</v>
      </c>
      <c r="B353" s="446"/>
      <c r="C353" s="447"/>
      <c r="D353" s="446"/>
      <c r="E353" s="447"/>
    </row>
    <row r="354" spans="1:5">
      <c r="A354" s="442">
        <v>352</v>
      </c>
      <c r="B354" s="446"/>
      <c r="C354" s="447"/>
      <c r="D354" s="446"/>
      <c r="E354" s="447"/>
    </row>
    <row r="355" spans="1:5">
      <c r="A355" s="442">
        <v>353</v>
      </c>
      <c r="B355" s="446"/>
      <c r="C355" s="447"/>
      <c r="D355" s="446"/>
      <c r="E355" s="447"/>
    </row>
    <row r="356" spans="1:5">
      <c r="A356" s="442">
        <v>354</v>
      </c>
      <c r="B356" s="446"/>
      <c r="C356" s="447"/>
      <c r="D356" s="446"/>
      <c r="E356" s="447"/>
    </row>
    <row r="357" spans="1:5">
      <c r="A357" s="442">
        <v>355</v>
      </c>
      <c r="B357" s="446"/>
      <c r="C357" s="447"/>
      <c r="D357" s="446"/>
      <c r="E357" s="447"/>
    </row>
    <row r="358" spans="1:5">
      <c r="A358" s="442">
        <v>356</v>
      </c>
      <c r="B358" s="446"/>
      <c r="C358" s="447"/>
      <c r="D358" s="446"/>
      <c r="E358" s="447"/>
    </row>
    <row r="359" spans="1:5">
      <c r="A359" s="442">
        <v>357</v>
      </c>
      <c r="B359" s="446"/>
      <c r="C359" s="447"/>
      <c r="D359" s="446"/>
      <c r="E359" s="447"/>
    </row>
    <row r="360" spans="1:5">
      <c r="A360" s="442">
        <v>358</v>
      </c>
      <c r="B360" s="446"/>
      <c r="C360" s="447"/>
      <c r="D360" s="446"/>
      <c r="E360" s="447"/>
    </row>
    <row r="361" spans="1:5">
      <c r="A361" s="442">
        <v>359</v>
      </c>
      <c r="B361" s="446"/>
      <c r="C361" s="447"/>
      <c r="D361" s="446"/>
      <c r="E361" s="447"/>
    </row>
    <row r="362" spans="1:5">
      <c r="A362" s="442">
        <v>360</v>
      </c>
      <c r="B362" s="446"/>
      <c r="C362" s="447"/>
      <c r="D362" s="446"/>
      <c r="E362" s="447"/>
    </row>
    <row r="363" spans="1:5">
      <c r="A363" s="442">
        <v>361</v>
      </c>
      <c r="B363" s="446"/>
      <c r="C363" s="447"/>
      <c r="D363" s="446"/>
      <c r="E363" s="447"/>
    </row>
    <row r="364" spans="1:5">
      <c r="A364" s="442">
        <v>362</v>
      </c>
      <c r="B364" s="446"/>
      <c r="C364" s="447"/>
      <c r="D364" s="446"/>
      <c r="E364" s="447"/>
    </row>
    <row r="365" spans="1:5">
      <c r="A365" s="442">
        <v>363</v>
      </c>
      <c r="B365" s="446"/>
      <c r="C365" s="447"/>
      <c r="D365" s="446"/>
      <c r="E365" s="447"/>
    </row>
    <row r="366" spans="1:5">
      <c r="A366" s="442">
        <v>364</v>
      </c>
      <c r="B366" s="446"/>
      <c r="C366" s="447"/>
      <c r="D366" s="446"/>
      <c r="E366" s="447"/>
    </row>
    <row r="367" spans="1:5">
      <c r="A367" s="442">
        <v>365</v>
      </c>
      <c r="B367" s="446"/>
      <c r="C367" s="447"/>
      <c r="D367" s="446"/>
      <c r="E367" s="447"/>
    </row>
    <row r="368" spans="1:5">
      <c r="A368" s="442">
        <v>366</v>
      </c>
      <c r="B368" s="446"/>
      <c r="C368" s="447"/>
      <c r="D368" s="446"/>
      <c r="E368" s="447"/>
    </row>
    <row r="369" spans="1:5">
      <c r="A369" s="442">
        <v>367</v>
      </c>
      <c r="B369" s="446"/>
      <c r="C369" s="447"/>
      <c r="D369" s="446"/>
      <c r="E369" s="447"/>
    </row>
    <row r="370" spans="1:5">
      <c r="A370" s="442">
        <v>368</v>
      </c>
      <c r="B370" s="446"/>
      <c r="C370" s="447"/>
      <c r="D370" s="446"/>
      <c r="E370" s="447"/>
    </row>
    <row r="371" spans="1:5">
      <c r="A371" s="442">
        <v>369</v>
      </c>
      <c r="B371" s="446"/>
      <c r="C371" s="447"/>
      <c r="D371" s="446"/>
      <c r="E371" s="447"/>
    </row>
    <row r="372" spans="1:5">
      <c r="A372" s="442">
        <v>370</v>
      </c>
      <c r="B372" s="446"/>
      <c r="C372" s="447"/>
      <c r="D372" s="446"/>
      <c r="E372" s="447"/>
    </row>
    <row r="373" spans="1:5">
      <c r="A373" s="442">
        <v>371</v>
      </c>
      <c r="B373" s="446"/>
      <c r="C373" s="447"/>
      <c r="D373" s="446"/>
      <c r="E373" s="447"/>
    </row>
    <row r="374" spans="1:5">
      <c r="A374" s="442">
        <v>372</v>
      </c>
      <c r="B374" s="446"/>
      <c r="C374" s="447"/>
      <c r="D374" s="446"/>
      <c r="E374" s="447"/>
    </row>
    <row r="375" spans="1:5">
      <c r="A375" s="442">
        <v>373</v>
      </c>
      <c r="B375" s="446"/>
      <c r="C375" s="447"/>
      <c r="D375" s="446"/>
      <c r="E375" s="447"/>
    </row>
    <row r="376" spans="1:5">
      <c r="A376" s="442">
        <v>374</v>
      </c>
      <c r="B376" s="446"/>
      <c r="C376" s="447"/>
      <c r="D376" s="446"/>
      <c r="E376" s="447"/>
    </row>
    <row r="377" spans="1:5">
      <c r="A377" s="442">
        <v>375</v>
      </c>
      <c r="B377" s="446"/>
      <c r="C377" s="447"/>
      <c r="D377" s="446"/>
      <c r="E377" s="447"/>
    </row>
    <row r="378" spans="1:5">
      <c r="A378" s="442">
        <v>376</v>
      </c>
      <c r="B378" s="446"/>
      <c r="C378" s="447"/>
      <c r="D378" s="446"/>
      <c r="E378" s="447"/>
    </row>
    <row r="379" spans="1:5">
      <c r="A379" s="442">
        <v>377</v>
      </c>
      <c r="B379" s="446"/>
      <c r="C379" s="447"/>
      <c r="D379" s="446"/>
      <c r="E379" s="447"/>
    </row>
    <row r="380" spans="1:5">
      <c r="A380" s="442">
        <v>378</v>
      </c>
      <c r="B380" s="446"/>
      <c r="C380" s="447"/>
      <c r="D380" s="446"/>
      <c r="E380" s="447"/>
    </row>
    <row r="381" spans="1:5">
      <c r="A381" s="442">
        <v>379</v>
      </c>
      <c r="B381" s="446"/>
      <c r="C381" s="447"/>
      <c r="D381" s="446"/>
      <c r="E381" s="447"/>
    </row>
    <row r="382" spans="1:5">
      <c r="A382" s="442">
        <v>380</v>
      </c>
      <c r="B382" s="446"/>
      <c r="C382" s="447"/>
      <c r="D382" s="446"/>
      <c r="E382" s="447"/>
    </row>
    <row r="383" spans="1:5">
      <c r="A383" s="442">
        <v>381</v>
      </c>
      <c r="B383" s="446"/>
      <c r="C383" s="447"/>
      <c r="D383" s="446"/>
      <c r="E383" s="447"/>
    </row>
    <row r="384" spans="1:5">
      <c r="A384" s="442">
        <v>382</v>
      </c>
      <c r="B384" s="446"/>
      <c r="C384" s="447"/>
      <c r="D384" s="446"/>
      <c r="E384" s="447"/>
    </row>
    <row r="385" spans="1:5">
      <c r="A385" s="442">
        <v>383</v>
      </c>
      <c r="B385" s="446"/>
      <c r="C385" s="447"/>
      <c r="D385" s="446"/>
      <c r="E385" s="447"/>
    </row>
    <row r="386" spans="1:5">
      <c r="A386" s="442">
        <v>384</v>
      </c>
      <c r="B386" s="446"/>
      <c r="C386" s="447"/>
      <c r="D386" s="446"/>
      <c r="E386" s="447"/>
    </row>
    <row r="387" spans="1:5">
      <c r="A387" s="442">
        <v>385</v>
      </c>
      <c r="B387" s="446"/>
      <c r="C387" s="447"/>
      <c r="D387" s="446"/>
      <c r="E387" s="447"/>
    </row>
    <row r="388" spans="1:5">
      <c r="A388" s="442">
        <v>386</v>
      </c>
      <c r="B388" s="446"/>
      <c r="C388" s="447"/>
      <c r="D388" s="446"/>
      <c r="E388" s="447"/>
    </row>
    <row r="389" spans="1:5">
      <c r="A389" s="442">
        <v>387</v>
      </c>
      <c r="B389" s="446"/>
      <c r="C389" s="447"/>
      <c r="D389" s="446"/>
      <c r="E389" s="447"/>
    </row>
    <row r="390" spans="1:5">
      <c r="A390" s="442">
        <v>388</v>
      </c>
      <c r="B390" s="446"/>
      <c r="C390" s="447"/>
      <c r="D390" s="446"/>
      <c r="E390" s="447"/>
    </row>
    <row r="391" spans="1:5">
      <c r="A391" s="442">
        <v>389</v>
      </c>
      <c r="B391" s="446"/>
      <c r="C391" s="447"/>
      <c r="D391" s="446"/>
      <c r="E391" s="447"/>
    </row>
    <row r="392" spans="1:5">
      <c r="A392" s="442">
        <v>390</v>
      </c>
      <c r="B392" s="446"/>
      <c r="C392" s="447"/>
      <c r="D392" s="446"/>
      <c r="E392" s="447"/>
    </row>
    <row r="393" spans="1:5">
      <c r="A393" s="442">
        <v>391</v>
      </c>
      <c r="B393" s="446"/>
      <c r="C393" s="447"/>
      <c r="D393" s="446"/>
      <c r="E393" s="447"/>
    </row>
    <row r="394" spans="1:5">
      <c r="A394" s="442">
        <v>392</v>
      </c>
      <c r="B394" s="446"/>
      <c r="C394" s="447"/>
      <c r="D394" s="446"/>
      <c r="E394" s="447"/>
    </row>
    <row r="395" spans="1:5">
      <c r="A395" s="442">
        <v>393</v>
      </c>
      <c r="B395" s="446"/>
      <c r="C395" s="447"/>
      <c r="D395" s="446"/>
      <c r="E395" s="447"/>
    </row>
    <row r="396" spans="1:5">
      <c r="A396" s="442">
        <v>394</v>
      </c>
      <c r="B396" s="446"/>
      <c r="C396" s="447"/>
      <c r="D396" s="446"/>
      <c r="E396" s="447"/>
    </row>
    <row r="397" spans="1:5">
      <c r="A397" s="442">
        <v>395</v>
      </c>
      <c r="B397" s="446"/>
      <c r="C397" s="447"/>
      <c r="D397" s="446"/>
      <c r="E397" s="447"/>
    </row>
    <row r="398" spans="1:5">
      <c r="A398" s="442">
        <v>396</v>
      </c>
      <c r="B398" s="446"/>
      <c r="C398" s="447"/>
      <c r="D398" s="446"/>
      <c r="E398" s="447"/>
    </row>
    <row r="399" spans="1:5">
      <c r="A399" s="442">
        <v>397</v>
      </c>
      <c r="B399" s="446"/>
      <c r="C399" s="447"/>
      <c r="D399" s="446"/>
      <c r="E399" s="447"/>
    </row>
    <row r="400" spans="1:5">
      <c r="A400" s="442">
        <v>398</v>
      </c>
      <c r="B400" s="446"/>
      <c r="C400" s="447"/>
      <c r="D400" s="446"/>
      <c r="E400" s="447"/>
    </row>
    <row r="401" spans="1:5">
      <c r="A401" s="442">
        <v>399</v>
      </c>
      <c r="B401" s="446"/>
      <c r="C401" s="447"/>
      <c r="D401" s="446"/>
      <c r="E401" s="447"/>
    </row>
    <row r="402" spans="1:5">
      <c r="A402" s="442">
        <v>400</v>
      </c>
      <c r="B402" s="446"/>
      <c r="C402" s="447"/>
      <c r="D402" s="446"/>
      <c r="E402" s="447"/>
    </row>
    <row r="403" spans="1:5">
      <c r="A403" s="442">
        <v>401</v>
      </c>
      <c r="B403" s="446"/>
      <c r="C403" s="447"/>
      <c r="D403" s="446"/>
      <c r="E403" s="447"/>
    </row>
    <row r="404" spans="1:5">
      <c r="A404" s="442">
        <v>402</v>
      </c>
      <c r="B404" s="446"/>
      <c r="C404" s="447"/>
      <c r="D404" s="446"/>
      <c r="E404" s="447"/>
    </row>
    <row r="405" spans="1:5">
      <c r="A405" s="442">
        <v>403</v>
      </c>
      <c r="B405" s="446"/>
      <c r="C405" s="447"/>
      <c r="D405" s="446"/>
      <c r="E405" s="447"/>
    </row>
    <row r="406" spans="1:5">
      <c r="A406" s="442">
        <v>404</v>
      </c>
      <c r="B406" s="446"/>
      <c r="C406" s="447"/>
      <c r="D406" s="446"/>
      <c r="E406" s="447"/>
    </row>
    <row r="407" spans="1:5">
      <c r="A407" s="442">
        <v>405</v>
      </c>
      <c r="B407" s="446"/>
      <c r="C407" s="447"/>
      <c r="D407" s="446"/>
      <c r="E407" s="447"/>
    </row>
    <row r="408" spans="1:5">
      <c r="A408" s="442">
        <v>406</v>
      </c>
      <c r="B408" s="446"/>
      <c r="C408" s="447"/>
      <c r="D408" s="446"/>
      <c r="E408" s="447"/>
    </row>
    <row r="409" spans="1:5">
      <c r="A409" s="442">
        <v>407</v>
      </c>
      <c r="B409" s="446"/>
      <c r="C409" s="447"/>
      <c r="D409" s="446"/>
      <c r="E409" s="447"/>
    </row>
    <row r="410" spans="1:5">
      <c r="A410" s="442">
        <v>408</v>
      </c>
      <c r="B410" s="446"/>
      <c r="C410" s="447"/>
      <c r="D410" s="446"/>
      <c r="E410" s="447"/>
    </row>
    <row r="411" spans="1:5">
      <c r="A411" s="442">
        <v>409</v>
      </c>
      <c r="B411" s="446"/>
      <c r="C411" s="447"/>
      <c r="D411" s="446"/>
      <c r="E411" s="447"/>
    </row>
    <row r="412" spans="1:5">
      <c r="A412" s="442">
        <v>410</v>
      </c>
      <c r="B412" s="446"/>
      <c r="C412" s="447"/>
      <c r="D412" s="446"/>
      <c r="E412" s="447"/>
    </row>
    <row r="413" spans="1:5">
      <c r="A413" s="442">
        <v>411</v>
      </c>
      <c r="B413" s="446"/>
      <c r="C413" s="447"/>
      <c r="D413" s="446"/>
      <c r="E413" s="447"/>
    </row>
    <row r="414" spans="1:5">
      <c r="A414" s="442">
        <v>412</v>
      </c>
      <c r="B414" s="446"/>
      <c r="C414" s="447"/>
      <c r="D414" s="446"/>
      <c r="E414" s="447"/>
    </row>
    <row r="415" spans="1:5">
      <c r="A415" s="442">
        <v>413</v>
      </c>
      <c r="B415" s="446"/>
      <c r="C415" s="447"/>
      <c r="D415" s="446"/>
      <c r="E415" s="447"/>
    </row>
    <row r="416" spans="1:5">
      <c r="A416" s="442">
        <v>414</v>
      </c>
      <c r="B416" s="446"/>
      <c r="C416" s="447"/>
      <c r="D416" s="446"/>
      <c r="E416" s="447"/>
    </row>
    <row r="417" spans="1:5">
      <c r="A417" s="442">
        <v>415</v>
      </c>
      <c r="B417" s="446"/>
      <c r="C417" s="447"/>
      <c r="D417" s="446"/>
      <c r="E417" s="447"/>
    </row>
    <row r="418" spans="1:5">
      <c r="A418" s="442">
        <v>416</v>
      </c>
      <c r="B418" s="446"/>
      <c r="C418" s="447"/>
      <c r="D418" s="446"/>
      <c r="E418" s="447"/>
    </row>
    <row r="419" spans="1:5">
      <c r="A419" s="442">
        <v>417</v>
      </c>
      <c r="B419" s="446"/>
      <c r="C419" s="447"/>
      <c r="D419" s="446"/>
      <c r="E419" s="447"/>
    </row>
    <row r="420" spans="1:5">
      <c r="A420" s="442">
        <v>418</v>
      </c>
      <c r="B420" s="446"/>
      <c r="C420" s="447"/>
      <c r="D420" s="446"/>
      <c r="E420" s="447"/>
    </row>
    <row r="421" spans="1:5">
      <c r="A421" s="442">
        <v>419</v>
      </c>
      <c r="B421" s="446"/>
      <c r="C421" s="447"/>
      <c r="D421" s="446"/>
      <c r="E421" s="447"/>
    </row>
    <row r="422" spans="1:5">
      <c r="A422" s="442">
        <v>420</v>
      </c>
      <c r="B422" s="446"/>
      <c r="C422" s="447"/>
      <c r="D422" s="446"/>
      <c r="E422" s="447"/>
    </row>
    <row r="423" spans="1:5">
      <c r="A423" s="442">
        <v>421</v>
      </c>
      <c r="B423" s="446"/>
      <c r="C423" s="447"/>
      <c r="D423" s="446"/>
      <c r="E423" s="447"/>
    </row>
    <row r="424" spans="1:5">
      <c r="A424" s="442">
        <v>422</v>
      </c>
      <c r="B424" s="446"/>
      <c r="C424" s="447"/>
      <c r="D424" s="446"/>
      <c r="E424" s="447"/>
    </row>
    <row r="425" spans="1:5">
      <c r="A425" s="442">
        <v>423</v>
      </c>
      <c r="B425" s="446"/>
      <c r="C425" s="447"/>
      <c r="D425" s="446"/>
      <c r="E425" s="447"/>
    </row>
    <row r="426" spans="1:5">
      <c r="A426" s="442">
        <v>424</v>
      </c>
      <c r="B426" s="446"/>
      <c r="C426" s="447"/>
      <c r="D426" s="446"/>
      <c r="E426" s="447"/>
    </row>
    <row r="427" spans="1:5">
      <c r="A427" s="442">
        <v>425</v>
      </c>
      <c r="B427" s="446"/>
      <c r="C427" s="447"/>
      <c r="D427" s="446"/>
      <c r="E427" s="447"/>
    </row>
    <row r="428" spans="1:5">
      <c r="A428" s="442">
        <v>426</v>
      </c>
      <c r="B428" s="446"/>
      <c r="C428" s="447"/>
      <c r="D428" s="446"/>
      <c r="E428" s="447"/>
    </row>
    <row r="429" spans="1:5">
      <c r="A429" s="442">
        <v>427</v>
      </c>
      <c r="B429" s="446"/>
      <c r="C429" s="447"/>
      <c r="D429" s="446"/>
      <c r="E429" s="447"/>
    </row>
    <row r="430" spans="1:5">
      <c r="A430" s="442">
        <v>428</v>
      </c>
      <c r="B430" s="446"/>
      <c r="C430" s="447"/>
      <c r="D430" s="446"/>
      <c r="E430" s="447"/>
    </row>
    <row r="431" spans="1:5">
      <c r="A431" s="442">
        <v>429</v>
      </c>
      <c r="B431" s="446"/>
      <c r="C431" s="447"/>
      <c r="D431" s="446"/>
      <c r="E431" s="447"/>
    </row>
    <row r="432" spans="1:5">
      <c r="A432" s="442">
        <v>430</v>
      </c>
      <c r="B432" s="446"/>
      <c r="C432" s="447"/>
      <c r="D432" s="446"/>
      <c r="E432" s="447"/>
    </row>
    <row r="433" spans="1:5">
      <c r="A433" s="442">
        <v>431</v>
      </c>
      <c r="B433" s="446"/>
      <c r="C433" s="447"/>
      <c r="D433" s="446"/>
      <c r="E433" s="447"/>
    </row>
    <row r="434" spans="1:5">
      <c r="A434" s="442">
        <v>432</v>
      </c>
      <c r="B434" s="446"/>
      <c r="C434" s="447"/>
      <c r="D434" s="446"/>
      <c r="E434" s="447"/>
    </row>
    <row r="435" spans="1:5">
      <c r="A435" s="442">
        <v>433</v>
      </c>
      <c r="B435" s="446"/>
      <c r="C435" s="447"/>
      <c r="D435" s="446"/>
      <c r="E435" s="447"/>
    </row>
    <row r="436" spans="1:5">
      <c r="A436" s="442">
        <v>434</v>
      </c>
      <c r="B436" s="446"/>
      <c r="C436" s="447"/>
      <c r="D436" s="446"/>
      <c r="E436" s="447"/>
    </row>
    <row r="437" spans="1:5">
      <c r="A437" s="442">
        <v>435</v>
      </c>
      <c r="B437" s="446"/>
      <c r="C437" s="447"/>
      <c r="D437" s="446"/>
      <c r="E437" s="447"/>
    </row>
    <row r="438" spans="1:5">
      <c r="A438" s="442">
        <v>436</v>
      </c>
      <c r="B438" s="446"/>
      <c r="C438" s="447"/>
      <c r="D438" s="446"/>
      <c r="E438" s="447"/>
    </row>
    <row r="439" spans="1:5">
      <c r="A439" s="442">
        <v>437</v>
      </c>
      <c r="B439" s="446"/>
      <c r="C439" s="447"/>
      <c r="D439" s="446"/>
      <c r="E439" s="447"/>
    </row>
    <row r="440" spans="1:5">
      <c r="A440" s="442">
        <v>438</v>
      </c>
      <c r="B440" s="446"/>
      <c r="C440" s="447"/>
      <c r="D440" s="446"/>
      <c r="E440" s="447"/>
    </row>
    <row r="441" spans="1:5">
      <c r="A441" s="442">
        <v>439</v>
      </c>
      <c r="B441" s="446"/>
      <c r="C441" s="447"/>
      <c r="D441" s="446"/>
      <c r="E441" s="447"/>
    </row>
    <row r="442" spans="1:5">
      <c r="A442" s="442">
        <v>440</v>
      </c>
      <c r="B442" s="446"/>
      <c r="C442" s="447"/>
      <c r="D442" s="446"/>
      <c r="E442" s="447"/>
    </row>
    <row r="443" spans="1:5">
      <c r="A443" s="442">
        <v>441</v>
      </c>
      <c r="B443" s="446"/>
      <c r="C443" s="447"/>
      <c r="D443" s="446"/>
      <c r="E443" s="447"/>
    </row>
    <row r="444" spans="1:5">
      <c r="A444" s="442">
        <v>442</v>
      </c>
      <c r="B444" s="446"/>
      <c r="C444" s="447"/>
      <c r="D444" s="446"/>
      <c r="E444" s="447"/>
    </row>
    <row r="445" spans="1:5">
      <c r="A445" s="442">
        <v>443</v>
      </c>
      <c r="B445" s="446"/>
      <c r="C445" s="447"/>
      <c r="D445" s="446"/>
      <c r="E445" s="447"/>
    </row>
    <row r="446" spans="1:5">
      <c r="A446" s="442">
        <v>444</v>
      </c>
      <c r="B446" s="446"/>
      <c r="C446" s="447"/>
      <c r="D446" s="446"/>
      <c r="E446" s="447"/>
    </row>
    <row r="447" spans="1:5">
      <c r="A447" s="442">
        <v>445</v>
      </c>
      <c r="B447" s="446"/>
      <c r="C447" s="447"/>
      <c r="D447" s="446"/>
      <c r="E447" s="447"/>
    </row>
    <row r="448" spans="1:5">
      <c r="A448" s="442">
        <v>446</v>
      </c>
      <c r="B448" s="446"/>
      <c r="C448" s="447"/>
      <c r="D448" s="446"/>
      <c r="E448" s="447"/>
    </row>
    <row r="449" spans="1:5">
      <c r="A449" s="442">
        <v>447</v>
      </c>
      <c r="B449" s="446"/>
      <c r="C449" s="447"/>
      <c r="D449" s="446"/>
      <c r="E449" s="447"/>
    </row>
    <row r="450" spans="1:5">
      <c r="A450" s="442">
        <v>448</v>
      </c>
      <c r="B450" s="446"/>
      <c r="C450" s="447"/>
      <c r="D450" s="446"/>
      <c r="E450" s="447"/>
    </row>
    <row r="451" spans="1:5">
      <c r="A451" s="442">
        <v>449</v>
      </c>
      <c r="B451" s="446"/>
      <c r="C451" s="447"/>
      <c r="D451" s="446"/>
      <c r="E451" s="447"/>
    </row>
    <row r="452" spans="1:5">
      <c r="A452" s="442">
        <v>450</v>
      </c>
      <c r="B452" s="446"/>
      <c r="C452" s="447"/>
      <c r="D452" s="446"/>
      <c r="E452" s="447"/>
    </row>
    <row r="453" spans="1:5">
      <c r="A453" s="442">
        <v>451</v>
      </c>
      <c r="B453" s="446"/>
      <c r="C453" s="447"/>
      <c r="D453" s="446"/>
      <c r="E453" s="447"/>
    </row>
    <row r="454" spans="1:5">
      <c r="A454" s="442">
        <v>452</v>
      </c>
      <c r="B454" s="446"/>
      <c r="C454" s="447"/>
      <c r="D454" s="446"/>
      <c r="E454" s="447"/>
    </row>
    <row r="455" spans="1:5">
      <c r="A455" s="442">
        <v>453</v>
      </c>
      <c r="B455" s="446"/>
      <c r="C455" s="447"/>
      <c r="D455" s="446"/>
      <c r="E455" s="447"/>
    </row>
    <row r="456" spans="1:5">
      <c r="A456" s="442">
        <v>454</v>
      </c>
      <c r="B456" s="446"/>
      <c r="C456" s="447"/>
      <c r="D456" s="446"/>
      <c r="E456" s="447"/>
    </row>
    <row r="457" spans="1:5">
      <c r="A457" s="442">
        <v>455</v>
      </c>
      <c r="B457" s="446"/>
      <c r="C457" s="447"/>
      <c r="D457" s="446"/>
      <c r="E457" s="447"/>
    </row>
    <row r="458" spans="1:5">
      <c r="A458" s="442">
        <v>456</v>
      </c>
      <c r="B458" s="446"/>
      <c r="C458" s="447"/>
      <c r="D458" s="446"/>
      <c r="E458" s="447"/>
    </row>
    <row r="459" spans="1:5">
      <c r="A459" s="442">
        <v>457</v>
      </c>
      <c r="B459" s="446"/>
      <c r="C459" s="447"/>
      <c r="D459" s="446"/>
      <c r="E459" s="447"/>
    </row>
    <row r="460" spans="1:5">
      <c r="A460" s="442">
        <v>458</v>
      </c>
      <c r="B460" s="446"/>
      <c r="C460" s="447"/>
      <c r="D460" s="446"/>
      <c r="E460" s="447"/>
    </row>
    <row r="461" spans="1:5">
      <c r="A461" s="442">
        <v>459</v>
      </c>
      <c r="B461" s="446"/>
      <c r="C461" s="447"/>
      <c r="D461" s="446"/>
      <c r="E461" s="447"/>
    </row>
    <row r="462" spans="1:5">
      <c r="A462" s="442">
        <v>460</v>
      </c>
      <c r="B462" s="446"/>
      <c r="C462" s="447"/>
      <c r="D462" s="446"/>
      <c r="E462" s="447"/>
    </row>
    <row r="463" spans="1:5">
      <c r="A463" s="442">
        <v>461</v>
      </c>
      <c r="B463" s="446"/>
      <c r="C463" s="447"/>
      <c r="D463" s="446"/>
      <c r="E463" s="447"/>
    </row>
    <row r="464" spans="1:5">
      <c r="A464" s="442">
        <v>462</v>
      </c>
      <c r="B464" s="446"/>
      <c r="C464" s="447"/>
      <c r="D464" s="446"/>
      <c r="E464" s="447"/>
    </row>
    <row r="465" spans="1:5">
      <c r="A465" s="442">
        <v>463</v>
      </c>
      <c r="B465" s="446"/>
      <c r="C465" s="447"/>
      <c r="D465" s="446"/>
      <c r="E465" s="447"/>
    </row>
    <row r="466" spans="1:5">
      <c r="A466" s="442">
        <v>464</v>
      </c>
      <c r="B466" s="446"/>
      <c r="C466" s="447"/>
      <c r="D466" s="446"/>
      <c r="E466" s="447"/>
    </row>
    <row r="467" spans="1:5">
      <c r="A467" s="442">
        <v>465</v>
      </c>
      <c r="B467" s="446"/>
      <c r="C467" s="447"/>
      <c r="D467" s="446"/>
      <c r="E467" s="447"/>
    </row>
    <row r="468" spans="1:5">
      <c r="A468" s="442">
        <v>466</v>
      </c>
      <c r="B468" s="446"/>
      <c r="C468" s="447"/>
      <c r="D468" s="446"/>
      <c r="E468" s="447"/>
    </row>
    <row r="469" spans="1:5">
      <c r="A469" s="442">
        <v>467</v>
      </c>
      <c r="B469" s="446"/>
      <c r="C469" s="447"/>
      <c r="D469" s="446"/>
      <c r="E469" s="447"/>
    </row>
    <row r="470" spans="1:5">
      <c r="A470" s="442">
        <v>468</v>
      </c>
      <c r="B470" s="446"/>
      <c r="C470" s="447"/>
      <c r="D470" s="446"/>
      <c r="E470" s="447"/>
    </row>
    <row r="471" spans="1:5">
      <c r="A471" s="442">
        <v>469</v>
      </c>
      <c r="B471" s="446"/>
      <c r="C471" s="447"/>
      <c r="D471" s="446"/>
      <c r="E471" s="447"/>
    </row>
    <row r="472" spans="1:5">
      <c r="A472" s="442">
        <v>470</v>
      </c>
      <c r="B472" s="446"/>
      <c r="C472" s="447"/>
      <c r="D472" s="446"/>
      <c r="E472" s="447"/>
    </row>
    <row r="473" spans="1:5">
      <c r="A473" s="442">
        <v>471</v>
      </c>
      <c r="B473" s="446"/>
      <c r="C473" s="447"/>
      <c r="D473" s="446"/>
      <c r="E473" s="447"/>
    </row>
    <row r="474" spans="1:5">
      <c r="A474" s="442">
        <v>472</v>
      </c>
      <c r="B474" s="446"/>
      <c r="C474" s="447"/>
      <c r="D474" s="446"/>
      <c r="E474" s="447"/>
    </row>
    <row r="475" spans="1:5">
      <c r="A475" s="442">
        <v>473</v>
      </c>
      <c r="B475" s="446"/>
      <c r="C475" s="447"/>
      <c r="D475" s="446"/>
      <c r="E475" s="447"/>
    </row>
    <row r="476" spans="1:5">
      <c r="A476" s="442">
        <v>474</v>
      </c>
      <c r="B476" s="446"/>
      <c r="C476" s="447"/>
      <c r="D476" s="446"/>
      <c r="E476" s="447"/>
    </row>
    <row r="477" spans="1:5">
      <c r="A477" s="442">
        <v>475</v>
      </c>
      <c r="B477" s="446"/>
      <c r="C477" s="447"/>
      <c r="D477" s="446"/>
      <c r="E477" s="447"/>
    </row>
    <row r="478" spans="1:5">
      <c r="A478" s="442">
        <v>476</v>
      </c>
      <c r="B478" s="446"/>
      <c r="C478" s="447"/>
      <c r="D478" s="446"/>
      <c r="E478" s="447"/>
    </row>
    <row r="479" spans="1:5">
      <c r="A479" s="442">
        <v>477</v>
      </c>
      <c r="B479" s="446"/>
      <c r="C479" s="447"/>
      <c r="D479" s="446"/>
      <c r="E479" s="447"/>
    </row>
    <row r="480" spans="1:5">
      <c r="A480" s="442">
        <v>478</v>
      </c>
      <c r="B480" s="446"/>
      <c r="C480" s="447"/>
      <c r="D480" s="446"/>
      <c r="E480" s="447"/>
    </row>
    <row r="481" spans="1:5">
      <c r="A481" s="442">
        <v>479</v>
      </c>
      <c r="B481" s="446"/>
      <c r="C481" s="447"/>
      <c r="D481" s="446"/>
      <c r="E481" s="447"/>
    </row>
    <row r="482" spans="1:5">
      <c r="A482" s="442">
        <v>480</v>
      </c>
      <c r="B482" s="446"/>
      <c r="C482" s="447"/>
      <c r="D482" s="446"/>
      <c r="E482" s="447"/>
    </row>
    <row r="483" spans="1:5">
      <c r="A483" s="442">
        <v>481</v>
      </c>
      <c r="B483" s="446"/>
      <c r="C483" s="447"/>
      <c r="D483" s="446"/>
      <c r="E483" s="447"/>
    </row>
    <row r="484" spans="1:5">
      <c r="A484" s="442">
        <v>482</v>
      </c>
      <c r="B484" s="446"/>
      <c r="C484" s="447"/>
      <c r="D484" s="446"/>
      <c r="E484" s="447"/>
    </row>
    <row r="485" spans="1:5">
      <c r="A485" s="442">
        <v>483</v>
      </c>
      <c r="B485" s="446"/>
      <c r="C485" s="447"/>
      <c r="D485" s="446"/>
      <c r="E485" s="447"/>
    </row>
    <row r="486" spans="1:5">
      <c r="A486" s="442">
        <v>484</v>
      </c>
      <c r="B486" s="446"/>
      <c r="C486" s="447"/>
      <c r="D486" s="446"/>
      <c r="E486" s="447"/>
    </row>
    <row r="487" spans="1:5">
      <c r="A487" s="442">
        <v>485</v>
      </c>
      <c r="B487" s="446"/>
      <c r="C487" s="447"/>
      <c r="D487" s="446"/>
      <c r="E487" s="447"/>
    </row>
    <row r="488" spans="1:5">
      <c r="A488" s="442">
        <v>486</v>
      </c>
      <c r="B488" s="446"/>
      <c r="C488" s="447"/>
      <c r="D488" s="446"/>
      <c r="E488" s="447"/>
    </row>
    <row r="489" spans="1:5">
      <c r="A489" s="442">
        <v>487</v>
      </c>
      <c r="B489" s="446"/>
      <c r="C489" s="447"/>
      <c r="D489" s="446"/>
      <c r="E489" s="447"/>
    </row>
    <row r="490" spans="1:5">
      <c r="A490" s="442">
        <v>488</v>
      </c>
      <c r="B490" s="446"/>
      <c r="C490" s="447"/>
      <c r="D490" s="446"/>
      <c r="E490" s="447"/>
    </row>
    <row r="491" spans="1:5">
      <c r="A491" s="442">
        <v>489</v>
      </c>
      <c r="B491" s="446"/>
      <c r="C491" s="447"/>
      <c r="D491" s="446"/>
      <c r="E491" s="447"/>
    </row>
    <row r="492" spans="1:5">
      <c r="A492" s="442">
        <v>490</v>
      </c>
      <c r="B492" s="446"/>
      <c r="C492" s="447"/>
      <c r="D492" s="446"/>
      <c r="E492" s="447"/>
    </row>
    <row r="493" spans="1:5">
      <c r="A493" s="442">
        <v>491</v>
      </c>
      <c r="B493" s="446"/>
      <c r="C493" s="447"/>
      <c r="D493" s="446"/>
      <c r="E493" s="447"/>
    </row>
    <row r="494" spans="1:5">
      <c r="A494" s="442">
        <v>492</v>
      </c>
      <c r="B494" s="446"/>
      <c r="C494" s="447"/>
      <c r="D494" s="446"/>
      <c r="E494" s="447"/>
    </row>
    <row r="495" spans="1:5">
      <c r="A495" s="442">
        <v>493</v>
      </c>
      <c r="B495" s="446"/>
      <c r="C495" s="447"/>
      <c r="D495" s="446"/>
      <c r="E495" s="447"/>
    </row>
    <row r="496" spans="1:5">
      <c r="A496" s="442">
        <v>494</v>
      </c>
      <c r="B496" s="446"/>
      <c r="C496" s="447"/>
      <c r="D496" s="446"/>
      <c r="E496" s="447"/>
    </row>
    <row r="497" spans="1:5">
      <c r="A497" s="442">
        <v>495</v>
      </c>
      <c r="B497" s="446"/>
      <c r="C497" s="447"/>
      <c r="D497" s="446"/>
      <c r="E497" s="447"/>
    </row>
    <row r="498" spans="1:5">
      <c r="A498" s="442">
        <v>496</v>
      </c>
      <c r="B498" s="446"/>
      <c r="C498" s="447"/>
      <c r="D498" s="446"/>
      <c r="E498" s="447"/>
    </row>
    <row r="499" spans="1:5">
      <c r="A499" s="442">
        <v>497</v>
      </c>
      <c r="B499" s="446"/>
      <c r="C499" s="447"/>
      <c r="D499" s="446"/>
      <c r="E499" s="447"/>
    </row>
    <row r="500" spans="1:5">
      <c r="A500" s="442">
        <v>498</v>
      </c>
      <c r="B500" s="446"/>
      <c r="C500" s="447"/>
      <c r="D500" s="446"/>
      <c r="E500" s="447"/>
    </row>
    <row r="501" spans="1:5">
      <c r="A501" s="442">
        <v>499</v>
      </c>
      <c r="B501" s="446"/>
      <c r="C501" s="447"/>
      <c r="D501" s="446"/>
      <c r="E501" s="447"/>
    </row>
    <row r="502" spans="1:5">
      <c r="A502" s="442">
        <v>500</v>
      </c>
      <c r="B502" s="446"/>
      <c r="C502" s="447"/>
      <c r="D502" s="446"/>
      <c r="E502" s="447"/>
    </row>
    <row r="503" spans="1:5">
      <c r="A503" s="442">
        <v>501</v>
      </c>
      <c r="B503" s="446"/>
      <c r="C503" s="447"/>
      <c r="D503" s="446"/>
      <c r="E503" s="447"/>
    </row>
    <row r="504" spans="1:5">
      <c r="A504" s="442">
        <v>502</v>
      </c>
      <c r="B504" s="446"/>
      <c r="C504" s="447"/>
      <c r="D504" s="446"/>
      <c r="E504" s="447"/>
    </row>
    <row r="505" spans="1:5">
      <c r="A505" s="442">
        <v>503</v>
      </c>
      <c r="B505" s="446"/>
      <c r="C505" s="447"/>
      <c r="D505" s="446"/>
      <c r="E505" s="447"/>
    </row>
    <row r="506" spans="1:5">
      <c r="A506" s="442">
        <v>504</v>
      </c>
      <c r="B506" s="446"/>
      <c r="C506" s="447"/>
      <c r="D506" s="446"/>
      <c r="E506" s="447"/>
    </row>
    <row r="507" spans="1:5">
      <c r="A507" s="442">
        <v>505</v>
      </c>
      <c r="B507" s="446"/>
      <c r="C507" s="447"/>
      <c r="D507" s="446"/>
      <c r="E507" s="447"/>
    </row>
    <row r="508" spans="1:5">
      <c r="A508" s="442">
        <v>506</v>
      </c>
      <c r="B508" s="446"/>
      <c r="C508" s="447"/>
      <c r="D508" s="446"/>
      <c r="E508" s="447"/>
    </row>
    <row r="509" spans="1:5">
      <c r="A509" s="442">
        <v>507</v>
      </c>
      <c r="B509" s="446"/>
      <c r="C509" s="447"/>
      <c r="D509" s="446"/>
      <c r="E509" s="447"/>
    </row>
    <row r="510" spans="1:5">
      <c r="A510" s="442">
        <v>508</v>
      </c>
      <c r="B510" s="446"/>
      <c r="C510" s="447"/>
      <c r="D510" s="446"/>
      <c r="E510" s="447"/>
    </row>
    <row r="511" spans="1:5">
      <c r="A511" s="442">
        <v>509</v>
      </c>
      <c r="B511" s="446"/>
      <c r="C511" s="447"/>
      <c r="D511" s="446"/>
      <c r="E511" s="447"/>
    </row>
    <row r="512" spans="1:5">
      <c r="A512" s="442">
        <v>510</v>
      </c>
      <c r="B512" s="446"/>
      <c r="C512" s="447"/>
      <c r="D512" s="446"/>
      <c r="E512" s="447"/>
    </row>
    <row r="513" spans="1:5">
      <c r="A513" s="442">
        <v>511</v>
      </c>
      <c r="B513" s="446"/>
      <c r="C513" s="447"/>
      <c r="D513" s="446"/>
      <c r="E513" s="447"/>
    </row>
    <row r="514" spans="1:5">
      <c r="A514" s="442">
        <v>512</v>
      </c>
      <c r="B514" s="446"/>
      <c r="C514" s="447"/>
      <c r="D514" s="446"/>
      <c r="E514" s="447"/>
    </row>
    <row r="515" spans="1:5">
      <c r="A515" s="442">
        <v>513</v>
      </c>
      <c r="B515" s="446"/>
      <c r="C515" s="447"/>
      <c r="D515" s="446"/>
      <c r="E515" s="447"/>
    </row>
    <row r="516" spans="1:5">
      <c r="A516" s="442">
        <v>514</v>
      </c>
      <c r="B516" s="446"/>
      <c r="C516" s="447"/>
      <c r="D516" s="446"/>
      <c r="E516" s="447"/>
    </row>
    <row r="517" spans="1:5">
      <c r="A517" s="442">
        <v>515</v>
      </c>
      <c r="B517" s="446"/>
      <c r="C517" s="447"/>
      <c r="D517" s="446"/>
      <c r="E517" s="447"/>
    </row>
    <row r="518" spans="1:5">
      <c r="A518" s="442">
        <v>516</v>
      </c>
      <c r="B518" s="446"/>
      <c r="C518" s="447"/>
      <c r="D518" s="446"/>
      <c r="E518" s="447"/>
    </row>
    <row r="519" spans="1:5">
      <c r="A519" s="442">
        <v>517</v>
      </c>
      <c r="B519" s="446"/>
      <c r="C519" s="447"/>
      <c r="D519" s="446"/>
      <c r="E519" s="447"/>
    </row>
    <row r="520" spans="1:5">
      <c r="A520" s="442">
        <v>518</v>
      </c>
      <c r="B520" s="446"/>
      <c r="C520" s="447"/>
      <c r="D520" s="446"/>
      <c r="E520" s="447"/>
    </row>
    <row r="521" spans="1:5">
      <c r="A521" s="442">
        <v>519</v>
      </c>
      <c r="B521" s="446"/>
      <c r="C521" s="447"/>
      <c r="D521" s="446"/>
      <c r="E521" s="447"/>
    </row>
    <row r="522" spans="1:5">
      <c r="A522" s="442">
        <v>520</v>
      </c>
      <c r="B522" s="446"/>
      <c r="C522" s="447"/>
      <c r="D522" s="446"/>
      <c r="E522" s="447"/>
    </row>
    <row r="523" spans="1:5">
      <c r="A523" s="442">
        <v>521</v>
      </c>
      <c r="B523" s="446"/>
      <c r="C523" s="447"/>
      <c r="D523" s="446"/>
      <c r="E523" s="447"/>
    </row>
    <row r="524" spans="1:5">
      <c r="A524" s="442">
        <v>522</v>
      </c>
      <c r="B524" s="446"/>
      <c r="C524" s="447"/>
      <c r="D524" s="446"/>
      <c r="E524" s="447"/>
    </row>
    <row r="525" spans="1:5">
      <c r="A525" s="442">
        <v>523</v>
      </c>
      <c r="B525" s="446"/>
      <c r="C525" s="447"/>
      <c r="D525" s="446"/>
      <c r="E525" s="447"/>
    </row>
    <row r="526" spans="1:5">
      <c r="A526" s="442">
        <v>524</v>
      </c>
      <c r="B526" s="446"/>
      <c r="C526" s="447"/>
      <c r="D526" s="446"/>
      <c r="E526" s="447"/>
    </row>
    <row r="527" spans="1:5">
      <c r="A527" s="442">
        <v>525</v>
      </c>
      <c r="B527" s="446"/>
      <c r="C527" s="447"/>
      <c r="D527" s="446"/>
      <c r="E527" s="447"/>
    </row>
    <row r="528" spans="1:5">
      <c r="A528" s="442">
        <v>526</v>
      </c>
      <c r="B528" s="446"/>
      <c r="C528" s="447"/>
      <c r="D528" s="446"/>
      <c r="E528" s="447"/>
    </row>
    <row r="529" spans="1:5">
      <c r="A529" s="442">
        <v>527</v>
      </c>
      <c r="B529" s="446"/>
      <c r="C529" s="447"/>
      <c r="D529" s="446"/>
      <c r="E529" s="447"/>
    </row>
    <row r="530" spans="1:5">
      <c r="A530" s="442">
        <v>528</v>
      </c>
      <c r="B530" s="446"/>
      <c r="C530" s="447"/>
      <c r="D530" s="446"/>
      <c r="E530" s="447"/>
    </row>
    <row r="531" spans="1:5">
      <c r="A531" s="442">
        <v>529</v>
      </c>
      <c r="B531" s="446"/>
      <c r="C531" s="447"/>
      <c r="D531" s="446"/>
      <c r="E531" s="447"/>
    </row>
    <row r="532" spans="1:5">
      <c r="A532" s="442">
        <v>530</v>
      </c>
      <c r="B532" s="446"/>
      <c r="C532" s="447"/>
      <c r="D532" s="446"/>
      <c r="E532" s="447"/>
    </row>
    <row r="533" spans="1:5">
      <c r="A533" s="442">
        <v>531</v>
      </c>
      <c r="B533" s="446"/>
      <c r="C533" s="447"/>
      <c r="D533" s="446"/>
      <c r="E533" s="447"/>
    </row>
    <row r="534" spans="1:5">
      <c r="A534" s="442">
        <v>532</v>
      </c>
      <c r="B534" s="446"/>
      <c r="C534" s="447"/>
      <c r="D534" s="446"/>
      <c r="E534" s="447"/>
    </row>
    <row r="535" spans="1:5">
      <c r="A535" s="442">
        <v>533</v>
      </c>
      <c r="B535" s="446"/>
      <c r="C535" s="447"/>
      <c r="D535" s="446"/>
      <c r="E535" s="447"/>
    </row>
    <row r="536" spans="1:5">
      <c r="A536" s="442">
        <v>534</v>
      </c>
      <c r="B536" s="446"/>
      <c r="C536" s="447"/>
      <c r="D536" s="446"/>
      <c r="E536" s="447"/>
    </row>
    <row r="537" spans="1:5">
      <c r="A537" s="442">
        <v>535</v>
      </c>
      <c r="B537" s="446"/>
      <c r="C537" s="447"/>
      <c r="D537" s="446"/>
      <c r="E537" s="447"/>
    </row>
    <row r="538" spans="1:5">
      <c r="A538" s="442">
        <v>536</v>
      </c>
      <c r="B538" s="446"/>
      <c r="C538" s="447"/>
      <c r="D538" s="446"/>
      <c r="E538" s="447"/>
    </row>
    <row r="539" spans="1:5">
      <c r="A539" s="442">
        <v>537</v>
      </c>
      <c r="B539" s="446"/>
      <c r="C539" s="447"/>
      <c r="D539" s="446"/>
      <c r="E539" s="447"/>
    </row>
    <row r="540" spans="1:5">
      <c r="A540" s="442">
        <v>538</v>
      </c>
      <c r="B540" s="446"/>
      <c r="C540" s="447"/>
      <c r="D540" s="446"/>
      <c r="E540" s="447"/>
    </row>
    <row r="541" spans="1:5">
      <c r="A541" s="442">
        <v>539</v>
      </c>
      <c r="B541" s="446"/>
      <c r="C541" s="447"/>
      <c r="D541" s="446"/>
      <c r="E541" s="447"/>
    </row>
    <row r="542" spans="1:5">
      <c r="A542" s="442">
        <v>540</v>
      </c>
      <c r="B542" s="446"/>
      <c r="C542" s="447"/>
      <c r="D542" s="446"/>
      <c r="E542" s="447"/>
    </row>
    <row r="543" spans="1:5">
      <c r="A543" s="442">
        <v>541</v>
      </c>
      <c r="B543" s="446"/>
      <c r="C543" s="447"/>
      <c r="D543" s="446"/>
      <c r="E543" s="447"/>
    </row>
    <row r="544" spans="1:5">
      <c r="A544" s="442">
        <v>542</v>
      </c>
      <c r="B544" s="446"/>
      <c r="C544" s="447"/>
      <c r="D544" s="446"/>
      <c r="E544" s="447"/>
    </row>
    <row r="545" spans="1:5">
      <c r="A545" s="442">
        <v>543</v>
      </c>
      <c r="B545" s="446"/>
      <c r="C545" s="447"/>
      <c r="D545" s="446"/>
      <c r="E545" s="447"/>
    </row>
    <row r="546" spans="1:5">
      <c r="A546" s="442">
        <v>544</v>
      </c>
      <c r="B546" s="446"/>
      <c r="C546" s="447"/>
      <c r="D546" s="446"/>
      <c r="E546" s="447"/>
    </row>
    <row r="547" spans="1:5">
      <c r="A547" s="442">
        <v>545</v>
      </c>
      <c r="B547" s="446"/>
      <c r="C547" s="447"/>
      <c r="D547" s="446"/>
      <c r="E547" s="447"/>
    </row>
    <row r="548" spans="1:5">
      <c r="A548" s="442">
        <v>546</v>
      </c>
      <c r="B548" s="446"/>
      <c r="C548" s="447"/>
      <c r="D548" s="446"/>
      <c r="E548" s="447"/>
    </row>
    <row r="549" spans="1:5">
      <c r="A549" s="442">
        <v>547</v>
      </c>
      <c r="B549" s="446"/>
      <c r="C549" s="447"/>
      <c r="D549" s="446"/>
      <c r="E549" s="447"/>
    </row>
    <row r="550" spans="1:5">
      <c r="A550" s="442">
        <v>548</v>
      </c>
      <c r="B550" s="446"/>
      <c r="C550" s="447"/>
      <c r="D550" s="446"/>
      <c r="E550" s="447"/>
    </row>
    <row r="551" spans="1:5">
      <c r="A551" s="442">
        <v>549</v>
      </c>
      <c r="B551" s="446"/>
      <c r="C551" s="447"/>
      <c r="D551" s="446"/>
      <c r="E551" s="447"/>
    </row>
    <row r="552" spans="1:5">
      <c r="A552" s="442">
        <v>550</v>
      </c>
      <c r="B552" s="446"/>
      <c r="C552" s="447"/>
      <c r="D552" s="446"/>
      <c r="E552" s="447"/>
    </row>
    <row r="553" spans="1:5">
      <c r="A553" s="442">
        <v>551</v>
      </c>
      <c r="B553" s="446"/>
      <c r="C553" s="447"/>
      <c r="D553" s="446"/>
      <c r="E553" s="447"/>
    </row>
    <row r="554" spans="1:5">
      <c r="A554" s="442">
        <v>552</v>
      </c>
      <c r="B554" s="446"/>
      <c r="C554" s="447"/>
      <c r="D554" s="446"/>
      <c r="E554" s="447"/>
    </row>
    <row r="555" spans="1:5">
      <c r="A555" s="442">
        <v>553</v>
      </c>
      <c r="B555" s="446"/>
      <c r="C555" s="447"/>
      <c r="D555" s="446"/>
      <c r="E555" s="447"/>
    </row>
    <row r="556" spans="1:5">
      <c r="A556" s="442">
        <v>554</v>
      </c>
      <c r="B556" s="446"/>
      <c r="C556" s="447"/>
      <c r="D556" s="446"/>
      <c r="E556" s="447"/>
    </row>
    <row r="557" spans="1:5">
      <c r="A557" s="442">
        <v>555</v>
      </c>
      <c r="B557" s="446"/>
      <c r="C557" s="447"/>
      <c r="D557" s="446"/>
      <c r="E557" s="447"/>
    </row>
    <row r="558" spans="1:5">
      <c r="A558" s="442">
        <v>556</v>
      </c>
      <c r="B558" s="446"/>
      <c r="C558" s="447"/>
      <c r="D558" s="446"/>
      <c r="E558" s="447"/>
    </row>
    <row r="559" spans="1:5">
      <c r="A559" s="442">
        <v>557</v>
      </c>
      <c r="B559" s="446"/>
      <c r="C559" s="447"/>
      <c r="D559" s="446"/>
      <c r="E559" s="447"/>
    </row>
    <row r="560" spans="1:5">
      <c r="A560" s="442">
        <v>558</v>
      </c>
      <c r="B560" s="446"/>
      <c r="C560" s="447"/>
      <c r="D560" s="446"/>
      <c r="E560" s="447"/>
    </row>
    <row r="561" spans="1:5">
      <c r="A561" s="442">
        <v>559</v>
      </c>
      <c r="B561" s="446"/>
      <c r="C561" s="447"/>
      <c r="D561" s="446"/>
      <c r="E561" s="447"/>
    </row>
    <row r="562" spans="1:5">
      <c r="A562" s="442">
        <v>560</v>
      </c>
      <c r="B562" s="446"/>
      <c r="C562" s="447"/>
      <c r="D562" s="446"/>
      <c r="E562" s="447"/>
    </row>
    <row r="563" spans="1:5">
      <c r="A563" s="442">
        <v>561</v>
      </c>
      <c r="B563" s="446"/>
      <c r="C563" s="447"/>
      <c r="D563" s="446"/>
      <c r="E563" s="447"/>
    </row>
    <row r="564" spans="1:5">
      <c r="A564" s="442">
        <v>562</v>
      </c>
      <c r="B564" s="446"/>
      <c r="C564" s="447"/>
      <c r="D564" s="446"/>
      <c r="E564" s="447"/>
    </row>
    <row r="565" spans="1:5">
      <c r="A565" s="442">
        <v>563</v>
      </c>
      <c r="B565" s="446"/>
      <c r="C565" s="447"/>
      <c r="D565" s="446"/>
      <c r="E565" s="447"/>
    </row>
    <row r="566" spans="1:5">
      <c r="A566" s="442">
        <v>564</v>
      </c>
      <c r="B566" s="446"/>
      <c r="C566" s="447"/>
      <c r="D566" s="446"/>
      <c r="E566" s="447"/>
    </row>
    <row r="567" spans="1:5">
      <c r="A567" s="442">
        <v>565</v>
      </c>
      <c r="B567" s="446"/>
      <c r="C567" s="447"/>
      <c r="D567" s="446"/>
      <c r="E567" s="447"/>
    </row>
    <row r="568" spans="1:5">
      <c r="A568" s="442">
        <v>566</v>
      </c>
      <c r="B568" s="446"/>
      <c r="C568" s="447"/>
      <c r="D568" s="446"/>
      <c r="E568" s="447"/>
    </row>
    <row r="569" spans="1:5">
      <c r="A569" s="442">
        <v>567</v>
      </c>
      <c r="B569" s="446"/>
      <c r="C569" s="447"/>
      <c r="D569" s="446"/>
      <c r="E569" s="447"/>
    </row>
    <row r="570" spans="1:5">
      <c r="A570" s="442">
        <v>568</v>
      </c>
      <c r="B570" s="446"/>
      <c r="C570" s="447"/>
      <c r="D570" s="446"/>
      <c r="E570" s="447"/>
    </row>
    <row r="571" spans="1:5">
      <c r="A571" s="442">
        <v>569</v>
      </c>
      <c r="B571" s="446"/>
      <c r="C571" s="447"/>
      <c r="D571" s="446"/>
      <c r="E571" s="447"/>
    </row>
    <row r="572" spans="1:5">
      <c r="A572" s="442">
        <v>570</v>
      </c>
      <c r="B572" s="446"/>
      <c r="C572" s="447"/>
      <c r="D572" s="446"/>
      <c r="E572" s="447"/>
    </row>
    <row r="573" spans="1:5">
      <c r="A573" s="442">
        <v>571</v>
      </c>
      <c r="B573" s="446"/>
      <c r="C573" s="447"/>
      <c r="D573" s="446"/>
      <c r="E573" s="447"/>
    </row>
    <row r="574" spans="1:5">
      <c r="A574" s="442">
        <v>572</v>
      </c>
      <c r="B574" s="446"/>
      <c r="C574" s="447"/>
      <c r="D574" s="446"/>
      <c r="E574" s="447"/>
    </row>
    <row r="575" spans="1:5">
      <c r="A575" s="442">
        <v>573</v>
      </c>
      <c r="B575" s="446"/>
      <c r="C575" s="447"/>
      <c r="D575" s="446"/>
      <c r="E575" s="447"/>
    </row>
    <row r="576" spans="1:5">
      <c r="A576" s="442">
        <v>574</v>
      </c>
      <c r="B576" s="446"/>
      <c r="C576" s="447"/>
      <c r="D576" s="446"/>
      <c r="E576" s="447"/>
    </row>
    <row r="577" spans="1:5">
      <c r="A577" s="442">
        <v>575</v>
      </c>
      <c r="B577" s="446"/>
      <c r="C577" s="447"/>
      <c r="D577" s="446"/>
      <c r="E577" s="447"/>
    </row>
    <row r="578" spans="1:5">
      <c r="A578" s="442">
        <v>576</v>
      </c>
      <c r="B578" s="446"/>
      <c r="C578" s="447"/>
      <c r="D578" s="446"/>
      <c r="E578" s="447"/>
    </row>
    <row r="579" spans="1:5">
      <c r="A579" s="442">
        <v>577</v>
      </c>
      <c r="B579" s="446"/>
      <c r="C579" s="447"/>
      <c r="D579" s="446"/>
      <c r="E579" s="447"/>
    </row>
    <row r="580" spans="1:5">
      <c r="A580" s="442">
        <v>578</v>
      </c>
      <c r="B580" s="446"/>
      <c r="C580" s="447"/>
      <c r="D580" s="446"/>
      <c r="E580" s="447"/>
    </row>
    <row r="581" spans="1:5">
      <c r="A581" s="442">
        <v>579</v>
      </c>
      <c r="B581" s="446"/>
      <c r="C581" s="447"/>
      <c r="D581" s="446"/>
      <c r="E581" s="447"/>
    </row>
    <row r="582" spans="1:5">
      <c r="A582" s="442">
        <v>580</v>
      </c>
      <c r="B582" s="446"/>
      <c r="C582" s="447"/>
      <c r="D582" s="446"/>
      <c r="E582" s="447"/>
    </row>
    <row r="583" spans="1:5">
      <c r="A583" s="442">
        <v>581</v>
      </c>
      <c r="B583" s="446"/>
      <c r="C583" s="447"/>
      <c r="D583" s="446"/>
      <c r="E583" s="447"/>
    </row>
    <row r="584" spans="1:5">
      <c r="A584" s="442">
        <v>582</v>
      </c>
      <c r="B584" s="446"/>
      <c r="C584" s="447"/>
      <c r="D584" s="446"/>
      <c r="E584" s="447"/>
    </row>
    <row r="585" spans="1:5">
      <c r="A585" s="442">
        <v>583</v>
      </c>
      <c r="B585" s="446"/>
      <c r="C585" s="447"/>
      <c r="D585" s="446"/>
      <c r="E585" s="447"/>
    </row>
    <row r="586" spans="1:5">
      <c r="A586" s="442">
        <v>584</v>
      </c>
      <c r="B586" s="446"/>
      <c r="C586" s="447"/>
      <c r="D586" s="446"/>
      <c r="E586" s="447"/>
    </row>
    <row r="587" spans="1:5">
      <c r="A587" s="442">
        <v>585</v>
      </c>
      <c r="B587" s="446"/>
      <c r="C587" s="447"/>
      <c r="D587" s="446"/>
      <c r="E587" s="447"/>
    </row>
    <row r="588" spans="1:5">
      <c r="A588" s="442">
        <v>586</v>
      </c>
      <c r="B588" s="446"/>
      <c r="C588" s="447"/>
      <c r="D588" s="446"/>
      <c r="E588" s="447"/>
    </row>
    <row r="589" spans="1:5">
      <c r="A589" s="442">
        <v>587</v>
      </c>
      <c r="B589" s="446"/>
      <c r="C589" s="447"/>
      <c r="D589" s="446"/>
      <c r="E589" s="447"/>
    </row>
    <row r="590" spans="1:5">
      <c r="A590" s="442">
        <v>588</v>
      </c>
      <c r="B590" s="446"/>
      <c r="C590" s="447"/>
      <c r="D590" s="446"/>
      <c r="E590" s="447"/>
    </row>
    <row r="591" spans="1:5">
      <c r="A591" s="442">
        <v>589</v>
      </c>
      <c r="B591" s="446"/>
      <c r="C591" s="447"/>
      <c r="D591" s="446"/>
      <c r="E591" s="447"/>
    </row>
    <row r="592" spans="1:5">
      <c r="A592" s="442">
        <v>590</v>
      </c>
      <c r="B592" s="446"/>
      <c r="C592" s="447"/>
      <c r="D592" s="446"/>
      <c r="E592" s="447"/>
    </row>
    <row r="593" spans="1:5">
      <c r="A593" s="442">
        <v>591</v>
      </c>
      <c r="B593" s="446"/>
      <c r="C593" s="447"/>
      <c r="D593" s="446"/>
      <c r="E593" s="447"/>
    </row>
    <row r="594" spans="1:5">
      <c r="A594" s="442">
        <v>592</v>
      </c>
      <c r="B594" s="446"/>
      <c r="C594" s="447"/>
      <c r="D594" s="446"/>
      <c r="E594" s="447"/>
    </row>
    <row r="595" spans="1:5">
      <c r="A595" s="442">
        <v>593</v>
      </c>
      <c r="B595" s="446"/>
      <c r="C595" s="447"/>
      <c r="D595" s="446"/>
      <c r="E595" s="447"/>
    </row>
    <row r="596" spans="1:5">
      <c r="A596" s="442">
        <v>594</v>
      </c>
      <c r="B596" s="446"/>
      <c r="C596" s="447"/>
      <c r="D596" s="446"/>
      <c r="E596" s="447"/>
    </row>
    <row r="597" spans="1:5">
      <c r="A597" s="442">
        <v>595</v>
      </c>
      <c r="B597" s="446"/>
      <c r="C597" s="447"/>
      <c r="D597" s="446"/>
      <c r="E597" s="447"/>
    </row>
    <row r="598" spans="1:5">
      <c r="A598" s="442">
        <v>596</v>
      </c>
      <c r="B598" s="446"/>
      <c r="C598" s="447"/>
      <c r="D598" s="446"/>
      <c r="E598" s="447"/>
    </row>
    <row r="599" spans="1:5">
      <c r="A599" s="442">
        <v>597</v>
      </c>
      <c r="B599" s="446"/>
      <c r="C599" s="447"/>
      <c r="D599" s="446"/>
      <c r="E599" s="447"/>
    </row>
    <row r="600" spans="1:5">
      <c r="A600" s="442">
        <v>598</v>
      </c>
      <c r="B600" s="446"/>
      <c r="C600" s="447"/>
      <c r="D600" s="446"/>
      <c r="E600" s="447"/>
    </row>
    <row r="601" spans="1:5">
      <c r="A601" s="442">
        <v>599</v>
      </c>
      <c r="B601" s="446"/>
      <c r="C601" s="447"/>
      <c r="D601" s="446"/>
      <c r="E601" s="447"/>
    </row>
    <row r="602" spans="1:5">
      <c r="A602" s="442">
        <v>600</v>
      </c>
      <c r="B602" s="446"/>
      <c r="C602" s="447"/>
      <c r="D602" s="446"/>
      <c r="E602" s="447"/>
    </row>
    <row r="603" spans="1:5">
      <c r="A603" s="442">
        <v>601</v>
      </c>
      <c r="B603" s="446"/>
      <c r="C603" s="447"/>
      <c r="D603" s="446"/>
      <c r="E603" s="447"/>
    </row>
    <row r="604" spans="1:5">
      <c r="A604" s="442">
        <v>602</v>
      </c>
      <c r="B604" s="446"/>
      <c r="C604" s="447"/>
      <c r="D604" s="446"/>
      <c r="E604" s="447"/>
    </row>
    <row r="605" spans="1:5">
      <c r="A605" s="442">
        <v>603</v>
      </c>
      <c r="B605" s="446"/>
      <c r="C605" s="447"/>
      <c r="D605" s="446"/>
      <c r="E605" s="447"/>
    </row>
    <row r="606" spans="1:5">
      <c r="A606" s="442">
        <v>604</v>
      </c>
      <c r="B606" s="446"/>
      <c r="C606" s="447"/>
      <c r="D606" s="446"/>
      <c r="E606" s="447"/>
    </row>
    <row r="607" spans="1:5">
      <c r="A607" s="442">
        <v>605</v>
      </c>
      <c r="B607" s="446"/>
      <c r="C607" s="447"/>
      <c r="D607" s="446"/>
      <c r="E607" s="447"/>
    </row>
    <row r="608" spans="1:5">
      <c r="A608" s="442">
        <v>606</v>
      </c>
      <c r="B608" s="446"/>
      <c r="C608" s="447"/>
      <c r="D608" s="446"/>
      <c r="E608" s="447"/>
    </row>
    <row r="609" spans="1:5">
      <c r="A609" s="442">
        <v>607</v>
      </c>
      <c r="B609" s="446"/>
      <c r="C609" s="447"/>
      <c r="D609" s="446"/>
      <c r="E609" s="447"/>
    </row>
    <row r="610" spans="1:5">
      <c r="A610" s="442">
        <v>608</v>
      </c>
      <c r="B610" s="446"/>
      <c r="C610" s="447"/>
      <c r="D610" s="446"/>
      <c r="E610" s="447"/>
    </row>
    <row r="611" spans="1:5">
      <c r="A611" s="442">
        <v>609</v>
      </c>
      <c r="B611" s="446"/>
      <c r="C611" s="447"/>
      <c r="D611" s="446"/>
      <c r="E611" s="447"/>
    </row>
    <row r="612" spans="1:5">
      <c r="A612" s="442">
        <v>610</v>
      </c>
      <c r="B612" s="446"/>
      <c r="C612" s="447"/>
      <c r="D612" s="446"/>
      <c r="E612" s="447"/>
    </row>
    <row r="613" spans="1:5">
      <c r="A613" s="442">
        <v>611</v>
      </c>
      <c r="B613" s="446"/>
      <c r="C613" s="447"/>
      <c r="D613" s="446"/>
      <c r="E613" s="447"/>
    </row>
    <row r="614" spans="1:5">
      <c r="A614" s="442">
        <v>612</v>
      </c>
      <c r="B614" s="446"/>
      <c r="C614" s="447"/>
      <c r="D614" s="446"/>
      <c r="E614" s="447"/>
    </row>
    <row r="615" spans="1:5">
      <c r="A615" s="442">
        <v>613</v>
      </c>
      <c r="B615" s="446"/>
      <c r="C615" s="447"/>
      <c r="D615" s="446"/>
      <c r="E615" s="447"/>
    </row>
    <row r="616" spans="1:5">
      <c r="A616" s="442">
        <v>614</v>
      </c>
      <c r="B616" s="446"/>
      <c r="C616" s="447"/>
      <c r="D616" s="446"/>
      <c r="E616" s="447"/>
    </row>
    <row r="617" spans="1:5">
      <c r="A617" s="442">
        <v>615</v>
      </c>
      <c r="B617" s="446"/>
      <c r="C617" s="447"/>
      <c r="D617" s="446"/>
      <c r="E617" s="447"/>
    </row>
    <row r="618" spans="1:5">
      <c r="A618" s="442">
        <v>616</v>
      </c>
      <c r="B618" s="446"/>
      <c r="C618" s="447"/>
      <c r="D618" s="446"/>
      <c r="E618" s="447"/>
    </row>
    <row r="619" spans="1:5">
      <c r="A619" s="442">
        <v>617</v>
      </c>
      <c r="B619" s="446"/>
      <c r="C619" s="447"/>
      <c r="D619" s="446"/>
      <c r="E619" s="447"/>
    </row>
    <row r="620" spans="1:5">
      <c r="A620" s="442">
        <v>618</v>
      </c>
      <c r="B620" s="446"/>
      <c r="C620" s="447"/>
      <c r="D620" s="446"/>
      <c r="E620" s="447"/>
    </row>
    <row r="621" spans="1:5">
      <c r="A621" s="442">
        <v>619</v>
      </c>
      <c r="B621" s="446"/>
      <c r="C621" s="447"/>
      <c r="D621" s="446"/>
      <c r="E621" s="447"/>
    </row>
    <row r="622" spans="1:5">
      <c r="A622" s="442">
        <v>620</v>
      </c>
      <c r="B622" s="446"/>
      <c r="C622" s="447"/>
      <c r="D622" s="446"/>
      <c r="E622" s="447"/>
    </row>
    <row r="623" spans="1:5">
      <c r="A623" s="442">
        <v>621</v>
      </c>
      <c r="B623" s="446"/>
      <c r="C623" s="447"/>
      <c r="D623" s="446"/>
      <c r="E623" s="447"/>
    </row>
    <row r="624" spans="1:5">
      <c r="A624" s="442">
        <v>622</v>
      </c>
      <c r="B624" s="446"/>
      <c r="C624" s="447"/>
      <c r="D624" s="446"/>
      <c r="E624" s="447"/>
    </row>
    <row r="625" spans="1:5">
      <c r="A625" s="442">
        <v>623</v>
      </c>
      <c r="B625" s="446"/>
      <c r="C625" s="447"/>
      <c r="D625" s="446"/>
      <c r="E625" s="447"/>
    </row>
    <row r="626" spans="1:5">
      <c r="A626" s="442">
        <v>624</v>
      </c>
      <c r="B626" s="446"/>
      <c r="C626" s="447"/>
      <c r="D626" s="446"/>
      <c r="E626" s="447"/>
    </row>
    <row r="627" spans="1:5">
      <c r="A627" s="442">
        <v>625</v>
      </c>
      <c r="B627" s="446"/>
      <c r="C627" s="447"/>
      <c r="D627" s="446"/>
      <c r="E627" s="447"/>
    </row>
    <row r="628" spans="1:5">
      <c r="A628" s="442">
        <v>626</v>
      </c>
      <c r="B628" s="446"/>
      <c r="C628" s="447"/>
      <c r="D628" s="446"/>
      <c r="E628" s="447"/>
    </row>
    <row r="629" spans="1:5">
      <c r="A629" s="442">
        <v>627</v>
      </c>
      <c r="B629" s="446"/>
      <c r="C629" s="447"/>
      <c r="D629" s="446"/>
      <c r="E629" s="447"/>
    </row>
    <row r="630" spans="1:5">
      <c r="A630" s="442">
        <v>628</v>
      </c>
      <c r="B630" s="446"/>
      <c r="C630" s="447"/>
      <c r="D630" s="446"/>
      <c r="E630" s="447"/>
    </row>
    <row r="631" spans="1:5">
      <c r="A631" s="442">
        <v>629</v>
      </c>
      <c r="B631" s="446"/>
      <c r="C631" s="447"/>
      <c r="D631" s="446"/>
      <c r="E631" s="447"/>
    </row>
    <row r="632" spans="1:5">
      <c r="A632" s="442">
        <v>630</v>
      </c>
      <c r="B632" s="446"/>
      <c r="C632" s="447"/>
      <c r="D632" s="446"/>
      <c r="E632" s="447"/>
    </row>
    <row r="633" spans="1:5">
      <c r="A633" s="442">
        <v>631</v>
      </c>
      <c r="B633" s="446"/>
      <c r="C633" s="447"/>
      <c r="D633" s="446"/>
      <c r="E633" s="447"/>
    </row>
    <row r="634" spans="1:5">
      <c r="A634" s="442">
        <v>632</v>
      </c>
      <c r="B634" s="446"/>
      <c r="C634" s="447"/>
      <c r="D634" s="446"/>
      <c r="E634" s="447"/>
    </row>
    <row r="635" spans="1:5">
      <c r="A635" s="442">
        <v>633</v>
      </c>
      <c r="B635" s="446"/>
      <c r="C635" s="447"/>
      <c r="D635" s="446"/>
      <c r="E635" s="447"/>
    </row>
    <row r="636" spans="1:5">
      <c r="A636" s="442">
        <v>634</v>
      </c>
      <c r="B636" s="446"/>
      <c r="C636" s="447"/>
      <c r="D636" s="446"/>
      <c r="E636" s="447"/>
    </row>
    <row r="637" spans="1:5">
      <c r="A637" s="442">
        <v>635</v>
      </c>
      <c r="B637" s="446"/>
      <c r="C637" s="447"/>
      <c r="D637" s="446"/>
      <c r="E637" s="447"/>
    </row>
    <row r="638" spans="1:5">
      <c r="A638" s="442">
        <v>636</v>
      </c>
      <c r="B638" s="446"/>
      <c r="C638" s="447"/>
      <c r="D638" s="446"/>
      <c r="E638" s="447"/>
    </row>
    <row r="639" spans="1:5">
      <c r="A639" s="442">
        <v>637</v>
      </c>
      <c r="B639" s="446"/>
      <c r="C639" s="447"/>
      <c r="D639" s="446"/>
      <c r="E639" s="447"/>
    </row>
    <row r="640" spans="1:5">
      <c r="A640" s="442">
        <v>638</v>
      </c>
      <c r="B640" s="446"/>
      <c r="C640" s="447"/>
      <c r="D640" s="446"/>
      <c r="E640" s="447"/>
    </row>
    <row r="641" spans="1:5">
      <c r="A641" s="442">
        <v>639</v>
      </c>
      <c r="B641" s="446"/>
      <c r="C641" s="447"/>
      <c r="D641" s="446"/>
      <c r="E641" s="447"/>
    </row>
    <row r="642" spans="1:5">
      <c r="A642" s="442">
        <v>640</v>
      </c>
      <c r="B642" s="446"/>
      <c r="C642" s="447"/>
      <c r="D642" s="446"/>
      <c r="E642" s="447"/>
    </row>
    <row r="643" spans="1:5">
      <c r="A643" s="442">
        <v>641</v>
      </c>
      <c r="B643" s="446"/>
      <c r="C643" s="447"/>
      <c r="D643" s="446"/>
      <c r="E643" s="447"/>
    </row>
    <row r="644" spans="1:5">
      <c r="A644" s="442">
        <v>642</v>
      </c>
      <c r="B644" s="446"/>
      <c r="C644" s="447"/>
      <c r="D644" s="446"/>
      <c r="E644" s="447"/>
    </row>
    <row r="645" spans="1:5">
      <c r="A645" s="442">
        <v>643</v>
      </c>
      <c r="B645" s="446"/>
      <c r="C645" s="447"/>
      <c r="D645" s="446"/>
      <c r="E645" s="447"/>
    </row>
    <row r="646" spans="1:5">
      <c r="A646" s="442">
        <v>644</v>
      </c>
      <c r="B646" s="446"/>
      <c r="C646" s="447"/>
      <c r="D646" s="446"/>
      <c r="E646" s="447"/>
    </row>
    <row r="647" spans="1:5">
      <c r="A647" s="442">
        <v>645</v>
      </c>
      <c r="B647" s="446"/>
      <c r="C647" s="447"/>
      <c r="D647" s="446"/>
      <c r="E647" s="447"/>
    </row>
    <row r="648" spans="1:5">
      <c r="A648" s="442">
        <v>646</v>
      </c>
      <c r="B648" s="446"/>
      <c r="C648" s="447"/>
      <c r="D648" s="446"/>
      <c r="E648" s="447"/>
    </row>
    <row r="649" spans="1:5">
      <c r="A649" s="442">
        <v>647</v>
      </c>
      <c r="B649" s="446"/>
      <c r="C649" s="447"/>
      <c r="D649" s="446"/>
      <c r="E649" s="447"/>
    </row>
    <row r="650" spans="1:5">
      <c r="A650" s="442">
        <v>648</v>
      </c>
      <c r="B650" s="446"/>
      <c r="C650" s="447"/>
      <c r="D650" s="446"/>
      <c r="E650" s="447"/>
    </row>
    <row r="651" spans="1:5">
      <c r="A651" s="442">
        <v>649</v>
      </c>
      <c r="B651" s="446"/>
      <c r="C651" s="447"/>
      <c r="D651" s="446"/>
      <c r="E651" s="447"/>
    </row>
    <row r="652" spans="1:5">
      <c r="A652" s="442">
        <v>650</v>
      </c>
      <c r="B652" s="446"/>
      <c r="C652" s="447"/>
      <c r="D652" s="446"/>
      <c r="E652" s="447"/>
    </row>
    <row r="653" spans="1:5">
      <c r="A653" s="442">
        <v>651</v>
      </c>
      <c r="B653" s="446"/>
      <c r="C653" s="447"/>
      <c r="D653" s="446"/>
      <c r="E653" s="447"/>
    </row>
    <row r="654" spans="1:5">
      <c r="A654" s="442">
        <v>652</v>
      </c>
      <c r="B654" s="446"/>
      <c r="C654" s="447"/>
      <c r="D654" s="446"/>
      <c r="E654" s="447"/>
    </row>
    <row r="655" spans="1:5">
      <c r="A655" s="442">
        <v>653</v>
      </c>
      <c r="B655" s="446"/>
      <c r="C655" s="447"/>
      <c r="D655" s="446"/>
      <c r="E655" s="447"/>
    </row>
    <row r="656" spans="1:5">
      <c r="A656" s="442">
        <v>654</v>
      </c>
      <c r="B656" s="446"/>
      <c r="C656" s="447"/>
      <c r="D656" s="446"/>
      <c r="E656" s="447"/>
    </row>
    <row r="657" spans="1:5">
      <c r="A657" s="442">
        <v>655</v>
      </c>
      <c r="B657" s="446"/>
      <c r="C657" s="447"/>
      <c r="D657" s="446"/>
      <c r="E657" s="447"/>
    </row>
    <row r="658" spans="1:5">
      <c r="A658" s="442">
        <v>656</v>
      </c>
      <c r="B658" s="446"/>
      <c r="C658" s="447"/>
      <c r="D658" s="446"/>
      <c r="E658" s="447"/>
    </row>
    <row r="659" spans="1:5">
      <c r="A659" s="442">
        <v>657</v>
      </c>
      <c r="B659" s="446"/>
      <c r="C659" s="447"/>
      <c r="D659" s="446"/>
      <c r="E659" s="447"/>
    </row>
    <row r="660" spans="1:5">
      <c r="A660" s="442">
        <v>658</v>
      </c>
      <c r="B660" s="446"/>
      <c r="C660" s="447"/>
      <c r="D660" s="446"/>
      <c r="E660" s="447"/>
    </row>
    <row r="661" spans="1:5">
      <c r="A661" s="442">
        <v>659</v>
      </c>
      <c r="B661" s="446"/>
      <c r="C661" s="447"/>
      <c r="D661" s="446"/>
      <c r="E661" s="447"/>
    </row>
    <row r="662" spans="1:5">
      <c r="A662" s="442">
        <v>660</v>
      </c>
      <c r="B662" s="446"/>
      <c r="C662" s="447"/>
      <c r="D662" s="446"/>
      <c r="E662" s="447"/>
    </row>
    <row r="663" spans="1:5">
      <c r="A663" s="442">
        <v>661</v>
      </c>
      <c r="B663" s="446"/>
      <c r="C663" s="447"/>
      <c r="D663" s="446"/>
      <c r="E663" s="447"/>
    </row>
    <row r="664" spans="1:5">
      <c r="A664" s="442">
        <v>662</v>
      </c>
      <c r="B664" s="446"/>
      <c r="C664" s="447"/>
      <c r="D664" s="446"/>
      <c r="E664" s="447"/>
    </row>
    <row r="665" spans="1:5">
      <c r="A665" s="442">
        <v>663</v>
      </c>
      <c r="B665" s="446"/>
      <c r="C665" s="447"/>
      <c r="D665" s="446"/>
      <c r="E665" s="447"/>
    </row>
    <row r="666" spans="1:5">
      <c r="A666" s="442">
        <v>664</v>
      </c>
      <c r="B666" s="446"/>
      <c r="C666" s="447"/>
      <c r="D666" s="446"/>
      <c r="E666" s="447"/>
    </row>
    <row r="667" spans="1:5">
      <c r="A667" s="442">
        <v>665</v>
      </c>
      <c r="B667" s="446"/>
      <c r="C667" s="447"/>
      <c r="D667" s="446"/>
      <c r="E667" s="447"/>
    </row>
    <row r="668" spans="1:5">
      <c r="A668" s="442">
        <v>666</v>
      </c>
      <c r="B668" s="446"/>
      <c r="C668" s="447"/>
      <c r="D668" s="446"/>
      <c r="E668" s="447"/>
    </row>
    <row r="669" spans="1:5">
      <c r="A669" s="442">
        <v>667</v>
      </c>
      <c r="B669" s="446"/>
      <c r="C669" s="447"/>
      <c r="D669" s="446"/>
      <c r="E669" s="447"/>
    </row>
    <row r="670" spans="1:5">
      <c r="A670" s="442">
        <v>668</v>
      </c>
      <c r="B670" s="446"/>
      <c r="C670" s="447"/>
      <c r="D670" s="446"/>
      <c r="E670" s="447"/>
    </row>
    <row r="671" spans="1:5">
      <c r="A671" s="442">
        <v>669</v>
      </c>
      <c r="B671" s="446"/>
      <c r="C671" s="447"/>
      <c r="D671" s="446"/>
      <c r="E671" s="447"/>
    </row>
    <row r="672" spans="1:5">
      <c r="A672" s="442">
        <v>670</v>
      </c>
      <c r="B672" s="446"/>
      <c r="C672" s="447"/>
      <c r="D672" s="446"/>
      <c r="E672" s="447"/>
    </row>
    <row r="673" spans="1:5">
      <c r="A673" s="442">
        <v>671</v>
      </c>
      <c r="B673" s="446"/>
      <c r="C673" s="447"/>
      <c r="D673" s="446"/>
      <c r="E673" s="447"/>
    </row>
    <row r="674" spans="1:5">
      <c r="A674" s="442">
        <v>672</v>
      </c>
      <c r="B674" s="446"/>
      <c r="C674" s="447"/>
      <c r="D674" s="446"/>
      <c r="E674" s="447"/>
    </row>
    <row r="675" spans="1:5">
      <c r="A675" s="442">
        <v>673</v>
      </c>
      <c r="B675" s="446"/>
      <c r="C675" s="447"/>
      <c r="D675" s="446"/>
      <c r="E675" s="447"/>
    </row>
    <row r="676" spans="1:5">
      <c r="A676" s="442">
        <v>674</v>
      </c>
      <c r="B676" s="446"/>
      <c r="C676" s="447"/>
      <c r="D676" s="446"/>
      <c r="E676" s="447"/>
    </row>
    <row r="677" spans="1:5">
      <c r="A677" s="442">
        <v>675</v>
      </c>
      <c r="B677" s="446"/>
      <c r="C677" s="447"/>
      <c r="D677" s="446"/>
      <c r="E677" s="447"/>
    </row>
    <row r="678" spans="1:5">
      <c r="A678" s="442">
        <v>676</v>
      </c>
      <c r="B678" s="446"/>
      <c r="C678" s="447"/>
      <c r="D678" s="446"/>
      <c r="E678" s="447"/>
    </row>
    <row r="679" spans="1:5">
      <c r="A679" s="442">
        <v>677</v>
      </c>
      <c r="B679" s="446"/>
      <c r="C679" s="447"/>
      <c r="D679" s="446"/>
      <c r="E679" s="447"/>
    </row>
    <row r="680" spans="1:5">
      <c r="A680" s="442">
        <v>678</v>
      </c>
      <c r="B680" s="446"/>
      <c r="C680" s="447"/>
      <c r="D680" s="446"/>
      <c r="E680" s="447"/>
    </row>
    <row r="681" spans="1:5">
      <c r="A681" s="442">
        <v>679</v>
      </c>
      <c r="B681" s="446"/>
      <c r="C681" s="447"/>
      <c r="D681" s="446"/>
      <c r="E681" s="447"/>
    </row>
    <row r="682" spans="1:5">
      <c r="A682" s="442">
        <v>680</v>
      </c>
      <c r="B682" s="446"/>
      <c r="C682" s="447"/>
      <c r="D682" s="446"/>
      <c r="E682" s="447"/>
    </row>
    <row r="683" spans="1:5">
      <c r="A683" s="442">
        <v>681</v>
      </c>
      <c r="B683" s="446"/>
      <c r="C683" s="447"/>
      <c r="D683" s="446"/>
      <c r="E683" s="447"/>
    </row>
    <row r="684" spans="1:5">
      <c r="A684" s="442">
        <v>682</v>
      </c>
      <c r="B684" s="446"/>
      <c r="C684" s="447"/>
      <c r="D684" s="446"/>
      <c r="E684" s="447"/>
    </row>
    <row r="685" spans="1:5">
      <c r="A685" s="442">
        <v>683</v>
      </c>
      <c r="B685" s="446"/>
      <c r="C685" s="447"/>
      <c r="D685" s="446"/>
      <c r="E685" s="447"/>
    </row>
    <row r="686" spans="1:5">
      <c r="A686" s="442">
        <v>684</v>
      </c>
      <c r="B686" s="446"/>
      <c r="C686" s="447"/>
      <c r="D686" s="446"/>
      <c r="E686" s="447"/>
    </row>
    <row r="687" spans="1:5">
      <c r="A687" s="442">
        <v>685</v>
      </c>
      <c r="B687" s="446"/>
      <c r="C687" s="447"/>
      <c r="D687" s="446"/>
      <c r="E687" s="447"/>
    </row>
    <row r="688" spans="1:5">
      <c r="A688" s="442">
        <v>686</v>
      </c>
      <c r="B688" s="446"/>
      <c r="C688" s="447"/>
      <c r="D688" s="446"/>
      <c r="E688" s="447"/>
    </row>
    <row r="689" spans="1:5">
      <c r="A689" s="442">
        <v>687</v>
      </c>
      <c r="B689" s="446"/>
      <c r="C689" s="447"/>
      <c r="D689" s="446"/>
      <c r="E689" s="447"/>
    </row>
    <row r="690" spans="1:5">
      <c r="A690" s="442">
        <v>688</v>
      </c>
      <c r="B690" s="446"/>
      <c r="C690" s="447"/>
      <c r="D690" s="446"/>
      <c r="E690" s="447"/>
    </row>
    <row r="691" spans="1:5">
      <c r="A691" s="442">
        <v>689</v>
      </c>
      <c r="B691" s="446"/>
      <c r="C691" s="447"/>
      <c r="D691" s="446"/>
      <c r="E691" s="447"/>
    </row>
    <row r="692" spans="1:5">
      <c r="A692" s="442">
        <v>690</v>
      </c>
      <c r="B692" s="446"/>
      <c r="C692" s="447"/>
      <c r="D692" s="446"/>
      <c r="E692" s="447"/>
    </row>
    <row r="693" spans="1:5">
      <c r="A693" s="442">
        <v>691</v>
      </c>
      <c r="B693" s="446"/>
      <c r="C693" s="447"/>
      <c r="D693" s="446"/>
      <c r="E693" s="447"/>
    </row>
    <row r="694" spans="1:5">
      <c r="A694" s="442">
        <v>692</v>
      </c>
      <c r="B694" s="446"/>
      <c r="C694" s="447"/>
      <c r="D694" s="446"/>
      <c r="E694" s="447"/>
    </row>
    <row r="695" spans="1:5">
      <c r="A695" s="442">
        <v>693</v>
      </c>
      <c r="B695" s="446"/>
      <c r="C695" s="447"/>
      <c r="D695" s="446"/>
      <c r="E695" s="447"/>
    </row>
    <row r="696" spans="1:5">
      <c r="A696" s="442">
        <v>694</v>
      </c>
      <c r="B696" s="446"/>
      <c r="C696" s="447"/>
      <c r="D696" s="446"/>
      <c r="E696" s="447"/>
    </row>
    <row r="697" spans="1:5">
      <c r="A697" s="442">
        <v>695</v>
      </c>
      <c r="B697" s="446"/>
      <c r="C697" s="447"/>
      <c r="D697" s="446"/>
      <c r="E697" s="447"/>
    </row>
    <row r="698" spans="1:5">
      <c r="A698" s="442">
        <v>696</v>
      </c>
      <c r="B698" s="446"/>
      <c r="C698" s="447"/>
      <c r="D698" s="446"/>
      <c r="E698" s="447"/>
    </row>
    <row r="699" spans="1:5">
      <c r="A699" s="442">
        <v>697</v>
      </c>
      <c r="B699" s="446"/>
      <c r="C699" s="447"/>
      <c r="D699" s="446"/>
      <c r="E699" s="447"/>
    </row>
    <row r="700" spans="1:5">
      <c r="A700" s="442">
        <v>698</v>
      </c>
      <c r="B700" s="446"/>
      <c r="C700" s="447"/>
      <c r="D700" s="446"/>
      <c r="E700" s="447"/>
    </row>
    <row r="701" spans="1:5">
      <c r="A701" s="442">
        <v>699</v>
      </c>
      <c r="B701" s="446"/>
      <c r="C701" s="447"/>
      <c r="D701" s="446"/>
      <c r="E701" s="447"/>
    </row>
    <row r="702" spans="1:5">
      <c r="A702" s="442">
        <v>700</v>
      </c>
      <c r="B702" s="446"/>
      <c r="C702" s="447"/>
      <c r="D702" s="446"/>
      <c r="E702" s="447"/>
    </row>
    <row r="703" spans="1:5">
      <c r="A703" s="442">
        <v>701</v>
      </c>
      <c r="B703" s="446"/>
      <c r="C703" s="447"/>
      <c r="D703" s="446"/>
      <c r="E703" s="447"/>
    </row>
    <row r="704" spans="1:5">
      <c r="A704" s="442">
        <v>702</v>
      </c>
      <c r="B704" s="446"/>
      <c r="C704" s="447"/>
      <c r="D704" s="446"/>
      <c r="E704" s="447"/>
    </row>
    <row r="705" spans="1:5">
      <c r="A705" s="442">
        <v>703</v>
      </c>
      <c r="B705" s="446"/>
      <c r="C705" s="447"/>
      <c r="D705" s="446"/>
      <c r="E705" s="447"/>
    </row>
    <row r="706" spans="1:5">
      <c r="A706" s="442">
        <v>704</v>
      </c>
      <c r="B706" s="446"/>
      <c r="C706" s="447"/>
      <c r="D706" s="446"/>
      <c r="E706" s="447"/>
    </row>
    <row r="707" spans="1:5">
      <c r="A707" s="442">
        <v>705</v>
      </c>
      <c r="B707" s="446"/>
      <c r="C707" s="447"/>
      <c r="D707" s="446"/>
      <c r="E707" s="447"/>
    </row>
    <row r="708" spans="1:5">
      <c r="A708" s="442">
        <v>706</v>
      </c>
      <c r="B708" s="446"/>
      <c r="C708" s="447"/>
      <c r="D708" s="446"/>
      <c r="E708" s="447"/>
    </row>
    <row r="709" spans="1:5">
      <c r="A709" s="442">
        <v>707</v>
      </c>
      <c r="B709" s="446"/>
      <c r="C709" s="447"/>
      <c r="D709" s="446"/>
      <c r="E709" s="447"/>
    </row>
    <row r="710" spans="1:5">
      <c r="A710" s="442">
        <v>708</v>
      </c>
      <c r="B710" s="446"/>
      <c r="C710" s="447"/>
      <c r="D710" s="446"/>
      <c r="E710" s="447"/>
    </row>
    <row r="711" spans="1:5">
      <c r="A711" s="442">
        <v>709</v>
      </c>
      <c r="B711" s="446"/>
      <c r="C711" s="447"/>
      <c r="D711" s="446"/>
      <c r="E711" s="447"/>
    </row>
    <row r="712" spans="1:5">
      <c r="A712" s="442">
        <v>710</v>
      </c>
      <c r="B712" s="446"/>
      <c r="C712" s="447"/>
      <c r="D712" s="446"/>
      <c r="E712" s="447"/>
    </row>
    <row r="713" spans="1:5">
      <c r="A713" s="442">
        <v>711</v>
      </c>
      <c r="B713" s="446"/>
      <c r="C713" s="447"/>
      <c r="D713" s="446"/>
      <c r="E713" s="447"/>
    </row>
    <row r="714" spans="1:5">
      <c r="A714" s="442">
        <v>712</v>
      </c>
      <c r="B714" s="446"/>
      <c r="C714" s="447"/>
      <c r="D714" s="446"/>
      <c r="E714" s="447"/>
    </row>
    <row r="715" spans="1:5">
      <c r="A715" s="442">
        <v>713</v>
      </c>
      <c r="B715" s="446"/>
      <c r="C715" s="447"/>
      <c r="D715" s="446"/>
      <c r="E715" s="447"/>
    </row>
    <row r="716" spans="1:5">
      <c r="A716" s="442">
        <v>714</v>
      </c>
      <c r="B716" s="446"/>
      <c r="C716" s="447"/>
      <c r="D716" s="446"/>
      <c r="E716" s="447"/>
    </row>
    <row r="717" spans="1:5">
      <c r="A717" s="442">
        <v>715</v>
      </c>
      <c r="B717" s="446"/>
      <c r="C717" s="447"/>
      <c r="D717" s="446"/>
      <c r="E717" s="447"/>
    </row>
    <row r="718" spans="1:5">
      <c r="A718" s="442">
        <v>716</v>
      </c>
      <c r="B718" s="446"/>
      <c r="C718" s="447"/>
      <c r="D718" s="446"/>
      <c r="E718" s="447"/>
    </row>
    <row r="719" spans="1:5">
      <c r="A719" s="442">
        <v>717</v>
      </c>
      <c r="B719" s="446"/>
      <c r="C719" s="447"/>
      <c r="D719" s="446"/>
      <c r="E719" s="447"/>
    </row>
    <row r="720" spans="1:5">
      <c r="A720" s="442">
        <v>718</v>
      </c>
      <c r="B720" s="446"/>
      <c r="C720" s="447"/>
      <c r="D720" s="446"/>
      <c r="E720" s="447"/>
    </row>
    <row r="721" spans="1:5">
      <c r="A721" s="442">
        <v>719</v>
      </c>
      <c r="B721" s="446"/>
      <c r="C721" s="447"/>
      <c r="D721" s="446"/>
      <c r="E721" s="447"/>
    </row>
    <row r="722" spans="1:5">
      <c r="A722" s="442">
        <v>720</v>
      </c>
      <c r="B722" s="446"/>
      <c r="C722" s="447"/>
      <c r="D722" s="446"/>
      <c r="E722" s="447"/>
    </row>
    <row r="723" spans="1:5">
      <c r="A723" s="442">
        <v>721</v>
      </c>
      <c r="B723" s="446"/>
      <c r="C723" s="447"/>
      <c r="D723" s="446"/>
      <c r="E723" s="447"/>
    </row>
    <row r="724" spans="1:5">
      <c r="A724" s="442">
        <v>722</v>
      </c>
      <c r="B724" s="446"/>
      <c r="C724" s="447"/>
      <c r="D724" s="446"/>
      <c r="E724" s="447"/>
    </row>
    <row r="725" spans="1:5">
      <c r="A725" s="442">
        <v>723</v>
      </c>
      <c r="B725" s="446"/>
      <c r="C725" s="447"/>
      <c r="D725" s="446"/>
      <c r="E725" s="447"/>
    </row>
    <row r="726" spans="1:5">
      <c r="A726" s="442">
        <v>724</v>
      </c>
      <c r="B726" s="446"/>
      <c r="C726" s="447"/>
      <c r="D726" s="446"/>
      <c r="E726" s="447"/>
    </row>
    <row r="727" spans="1:5">
      <c r="A727" s="442">
        <v>725</v>
      </c>
      <c r="B727" s="446"/>
      <c r="C727" s="447"/>
      <c r="D727" s="446"/>
      <c r="E727" s="447"/>
    </row>
    <row r="728" spans="1:5">
      <c r="A728" s="442">
        <v>726</v>
      </c>
      <c r="B728" s="446"/>
      <c r="C728" s="447"/>
      <c r="D728" s="446"/>
      <c r="E728" s="447"/>
    </row>
    <row r="729" spans="1:5">
      <c r="A729" s="442">
        <v>727</v>
      </c>
      <c r="B729" s="446"/>
      <c r="C729" s="447"/>
      <c r="D729" s="446"/>
      <c r="E729" s="447"/>
    </row>
    <row r="730" spans="1:5">
      <c r="A730" s="442">
        <v>728</v>
      </c>
      <c r="B730" s="446"/>
      <c r="C730" s="447"/>
      <c r="D730" s="446"/>
      <c r="E730" s="447"/>
    </row>
    <row r="731" spans="1:5">
      <c r="A731" s="442">
        <v>729</v>
      </c>
      <c r="B731" s="446"/>
      <c r="C731" s="447"/>
      <c r="D731" s="446"/>
      <c r="E731" s="447"/>
    </row>
    <row r="732" spans="1:5">
      <c r="A732" s="442">
        <v>730</v>
      </c>
      <c r="B732" s="446"/>
      <c r="C732" s="447"/>
      <c r="D732" s="446"/>
      <c r="E732" s="447"/>
    </row>
    <row r="733" spans="1:5">
      <c r="A733" s="442">
        <v>731</v>
      </c>
      <c r="B733" s="446"/>
      <c r="C733" s="447"/>
      <c r="D733" s="446"/>
      <c r="E733" s="447"/>
    </row>
    <row r="734" spans="1:5">
      <c r="A734" s="442">
        <v>732</v>
      </c>
      <c r="B734" s="446"/>
      <c r="C734" s="447"/>
      <c r="D734" s="446"/>
      <c r="E734" s="447"/>
    </row>
    <row r="735" spans="1:5">
      <c r="A735" s="442">
        <v>733</v>
      </c>
      <c r="B735" s="446"/>
      <c r="C735" s="447"/>
      <c r="D735" s="446"/>
      <c r="E735" s="447"/>
    </row>
    <row r="736" spans="1:5">
      <c r="A736" s="442">
        <v>734</v>
      </c>
      <c r="B736" s="446"/>
      <c r="C736" s="447"/>
      <c r="D736" s="446"/>
      <c r="E736" s="447"/>
    </row>
    <row r="737" spans="1:5">
      <c r="A737" s="442">
        <v>735</v>
      </c>
      <c r="B737" s="446"/>
      <c r="C737" s="447"/>
      <c r="D737" s="446"/>
      <c r="E737" s="447"/>
    </row>
    <row r="738" spans="1:5">
      <c r="A738" s="442">
        <v>736</v>
      </c>
      <c r="B738" s="446"/>
      <c r="C738" s="447"/>
      <c r="D738" s="446"/>
      <c r="E738" s="447"/>
    </row>
    <row r="739" spans="1:5">
      <c r="A739" s="442">
        <v>737</v>
      </c>
      <c r="B739" s="446"/>
      <c r="C739" s="447"/>
      <c r="D739" s="446"/>
      <c r="E739" s="447"/>
    </row>
    <row r="740" spans="1:5">
      <c r="A740" s="442">
        <v>738</v>
      </c>
      <c r="B740" s="446"/>
      <c r="C740" s="447"/>
      <c r="D740" s="446"/>
      <c r="E740" s="447"/>
    </row>
    <row r="741" spans="1:5">
      <c r="A741" s="442">
        <v>739</v>
      </c>
      <c r="B741" s="446"/>
      <c r="C741" s="447"/>
      <c r="D741" s="446"/>
      <c r="E741" s="447"/>
    </row>
    <row r="742" spans="1:5">
      <c r="A742" s="442">
        <v>740</v>
      </c>
      <c r="B742" s="446"/>
      <c r="C742" s="447"/>
      <c r="D742" s="446"/>
      <c r="E742" s="447"/>
    </row>
    <row r="743" spans="1:5">
      <c r="A743" s="442">
        <v>741</v>
      </c>
      <c r="B743" s="446"/>
      <c r="C743" s="447"/>
      <c r="D743" s="446"/>
      <c r="E743" s="447"/>
    </row>
    <row r="744" spans="1:5">
      <c r="A744" s="442">
        <v>742</v>
      </c>
      <c r="B744" s="446"/>
      <c r="C744" s="447"/>
      <c r="D744" s="446"/>
      <c r="E744" s="447"/>
    </row>
    <row r="745" spans="1:5">
      <c r="A745" s="442">
        <v>743</v>
      </c>
      <c r="B745" s="446"/>
      <c r="C745" s="447"/>
      <c r="D745" s="446"/>
      <c r="E745" s="447"/>
    </row>
    <row r="746" spans="1:5">
      <c r="A746" s="442">
        <v>744</v>
      </c>
      <c r="B746" s="446"/>
      <c r="C746" s="447"/>
      <c r="D746" s="446"/>
      <c r="E746" s="447"/>
    </row>
    <row r="747" spans="1:5">
      <c r="A747" s="442">
        <v>745</v>
      </c>
      <c r="B747" s="446"/>
      <c r="C747" s="447"/>
      <c r="D747" s="446"/>
      <c r="E747" s="447"/>
    </row>
    <row r="748" spans="1:5">
      <c r="A748" s="442">
        <v>746</v>
      </c>
      <c r="B748" s="446"/>
      <c r="C748" s="447"/>
      <c r="D748" s="446"/>
      <c r="E748" s="447"/>
    </row>
    <row r="749" spans="1:5">
      <c r="A749" s="442">
        <v>747</v>
      </c>
      <c r="B749" s="446"/>
      <c r="C749" s="447"/>
      <c r="D749" s="446"/>
      <c r="E749" s="447"/>
    </row>
    <row r="750" spans="1:5">
      <c r="A750" s="442">
        <v>748</v>
      </c>
      <c r="B750" s="446"/>
      <c r="C750" s="447"/>
      <c r="D750" s="446"/>
      <c r="E750" s="447"/>
    </row>
    <row r="751" spans="1:5">
      <c r="A751" s="442">
        <v>749</v>
      </c>
      <c r="B751" s="446"/>
      <c r="C751" s="447"/>
      <c r="D751" s="446"/>
      <c r="E751" s="447"/>
    </row>
    <row r="752" spans="1:5">
      <c r="A752" s="442">
        <v>750</v>
      </c>
      <c r="B752" s="446"/>
      <c r="C752" s="447"/>
      <c r="D752" s="446"/>
      <c r="E752" s="447"/>
    </row>
    <row r="753" spans="1:5">
      <c r="A753" s="442">
        <v>751</v>
      </c>
      <c r="B753" s="446"/>
      <c r="C753" s="447"/>
      <c r="D753" s="446"/>
      <c r="E753" s="447"/>
    </row>
    <row r="754" spans="1:5">
      <c r="A754" s="442">
        <v>752</v>
      </c>
      <c r="B754" s="446"/>
      <c r="C754" s="447"/>
      <c r="D754" s="446"/>
      <c r="E754" s="447"/>
    </row>
    <row r="755" spans="1:5">
      <c r="A755" s="442">
        <v>753</v>
      </c>
      <c r="B755" s="446"/>
      <c r="C755" s="447"/>
      <c r="D755" s="446"/>
      <c r="E755" s="447"/>
    </row>
    <row r="756" spans="1:5">
      <c r="A756" s="442">
        <v>754</v>
      </c>
      <c r="B756" s="446"/>
      <c r="C756" s="447"/>
      <c r="D756" s="446"/>
      <c r="E756" s="447"/>
    </row>
    <row r="757" spans="1:5">
      <c r="A757" s="442">
        <v>755</v>
      </c>
      <c r="B757" s="446"/>
      <c r="C757" s="447"/>
      <c r="D757" s="446"/>
      <c r="E757" s="447"/>
    </row>
    <row r="758" spans="1:5">
      <c r="A758" s="442">
        <v>756</v>
      </c>
      <c r="B758" s="446"/>
      <c r="C758" s="447"/>
      <c r="D758" s="446"/>
      <c r="E758" s="447"/>
    </row>
    <row r="759" spans="1:5">
      <c r="A759" s="442">
        <v>757</v>
      </c>
      <c r="B759" s="446"/>
      <c r="C759" s="447"/>
      <c r="D759" s="446"/>
      <c r="E759" s="447"/>
    </row>
    <row r="760" spans="1:5">
      <c r="A760" s="442">
        <v>758</v>
      </c>
      <c r="B760" s="446"/>
      <c r="C760" s="447"/>
      <c r="D760" s="446"/>
      <c r="E760" s="447"/>
    </row>
    <row r="761" spans="1:5">
      <c r="A761" s="442">
        <v>759</v>
      </c>
      <c r="B761" s="446"/>
      <c r="C761" s="447"/>
      <c r="D761" s="446"/>
      <c r="E761" s="447"/>
    </row>
    <row r="762" spans="1:5">
      <c r="A762" s="442">
        <v>760</v>
      </c>
      <c r="B762" s="446"/>
      <c r="C762" s="447"/>
      <c r="D762" s="446"/>
      <c r="E762" s="447"/>
    </row>
    <row r="763" spans="1:5">
      <c r="A763" s="442">
        <v>761</v>
      </c>
      <c r="B763" s="446"/>
      <c r="C763" s="447"/>
      <c r="D763" s="446"/>
      <c r="E763" s="447"/>
    </row>
    <row r="764" spans="1:5">
      <c r="A764" s="442">
        <v>762</v>
      </c>
      <c r="B764" s="446"/>
      <c r="C764" s="447"/>
      <c r="D764" s="446"/>
      <c r="E764" s="447"/>
    </row>
    <row r="765" spans="1:5">
      <c r="A765" s="442">
        <v>763</v>
      </c>
      <c r="B765" s="446"/>
      <c r="C765" s="447"/>
      <c r="D765" s="446"/>
      <c r="E765" s="447"/>
    </row>
    <row r="766" spans="1:5">
      <c r="A766" s="442">
        <v>764</v>
      </c>
      <c r="B766" s="446"/>
      <c r="C766" s="447"/>
      <c r="D766" s="446"/>
      <c r="E766" s="447"/>
    </row>
    <row r="767" spans="1:5">
      <c r="A767" s="442">
        <v>765</v>
      </c>
      <c r="B767" s="446"/>
      <c r="C767" s="447"/>
      <c r="D767" s="446"/>
      <c r="E767" s="447"/>
    </row>
    <row r="768" spans="1:5">
      <c r="A768" s="442">
        <v>766</v>
      </c>
      <c r="B768" s="446"/>
      <c r="C768" s="447"/>
      <c r="D768" s="446"/>
      <c r="E768" s="447"/>
    </row>
    <row r="769" spans="1:5">
      <c r="A769" s="442">
        <v>767</v>
      </c>
      <c r="B769" s="446"/>
      <c r="C769" s="447"/>
      <c r="D769" s="446"/>
      <c r="E769" s="447"/>
    </row>
    <row r="770" spans="1:5">
      <c r="A770" s="442">
        <v>768</v>
      </c>
      <c r="B770" s="446"/>
      <c r="C770" s="447"/>
      <c r="D770" s="446"/>
      <c r="E770" s="447"/>
    </row>
    <row r="771" spans="1:5">
      <c r="A771" s="442">
        <v>769</v>
      </c>
      <c r="B771" s="446"/>
      <c r="C771" s="447"/>
      <c r="D771" s="446"/>
      <c r="E771" s="447"/>
    </row>
    <row r="772" spans="1:5">
      <c r="A772" s="442">
        <v>770</v>
      </c>
      <c r="B772" s="446"/>
      <c r="C772" s="447"/>
      <c r="D772" s="446"/>
      <c r="E772" s="447"/>
    </row>
    <row r="773" spans="1:5">
      <c r="A773" s="442">
        <v>771</v>
      </c>
      <c r="B773" s="446"/>
      <c r="C773" s="447"/>
      <c r="D773" s="446"/>
      <c r="E773" s="447"/>
    </row>
    <row r="774" spans="1:5">
      <c r="A774" s="442">
        <v>772</v>
      </c>
      <c r="B774" s="446"/>
      <c r="C774" s="447"/>
      <c r="D774" s="446"/>
      <c r="E774" s="447"/>
    </row>
    <row r="775" spans="1:5">
      <c r="A775" s="442">
        <v>773</v>
      </c>
      <c r="B775" s="446"/>
      <c r="C775" s="447"/>
      <c r="D775" s="446"/>
      <c r="E775" s="447"/>
    </row>
    <row r="776" spans="1:5">
      <c r="A776" s="442">
        <v>774</v>
      </c>
      <c r="B776" s="446"/>
      <c r="C776" s="447"/>
      <c r="D776" s="446"/>
      <c r="E776" s="447"/>
    </row>
    <row r="777" spans="1:5">
      <c r="A777" s="442">
        <v>775</v>
      </c>
      <c r="B777" s="446"/>
      <c r="C777" s="447"/>
      <c r="D777" s="446"/>
      <c r="E777" s="447"/>
    </row>
    <row r="778" spans="1:5">
      <c r="A778" s="442">
        <v>776</v>
      </c>
      <c r="B778" s="446"/>
      <c r="C778" s="447"/>
      <c r="D778" s="446"/>
      <c r="E778" s="447"/>
    </row>
    <row r="779" spans="1:5">
      <c r="A779" s="442">
        <v>777</v>
      </c>
      <c r="B779" s="446"/>
      <c r="C779" s="447"/>
      <c r="D779" s="446"/>
      <c r="E779" s="447"/>
    </row>
    <row r="780" spans="1:5">
      <c r="A780" s="442">
        <v>778</v>
      </c>
      <c r="B780" s="446"/>
      <c r="C780" s="447"/>
      <c r="D780" s="446"/>
      <c r="E780" s="447"/>
    </row>
    <row r="781" spans="1:5">
      <c r="A781" s="442">
        <v>779</v>
      </c>
      <c r="B781" s="446"/>
      <c r="C781" s="447"/>
      <c r="D781" s="446"/>
      <c r="E781" s="447"/>
    </row>
    <row r="782" spans="1:5">
      <c r="A782" s="442">
        <v>780</v>
      </c>
      <c r="B782" s="446"/>
      <c r="C782" s="447"/>
      <c r="D782" s="446"/>
      <c r="E782" s="447"/>
    </row>
    <row r="783" spans="1:5">
      <c r="A783" s="442">
        <v>781</v>
      </c>
      <c r="B783" s="446"/>
      <c r="C783" s="447"/>
      <c r="D783" s="446"/>
      <c r="E783" s="447"/>
    </row>
    <row r="784" spans="1:5">
      <c r="A784" s="442">
        <v>782</v>
      </c>
      <c r="B784" s="446"/>
      <c r="C784" s="447"/>
      <c r="D784" s="446"/>
      <c r="E784" s="447"/>
    </row>
    <row r="785" spans="1:5">
      <c r="A785" s="442">
        <v>783</v>
      </c>
      <c r="B785" s="446"/>
      <c r="C785" s="447"/>
      <c r="D785" s="446"/>
      <c r="E785" s="447"/>
    </row>
    <row r="786" spans="1:5">
      <c r="A786" s="442">
        <v>784</v>
      </c>
      <c r="B786" s="446"/>
      <c r="C786" s="447"/>
      <c r="D786" s="446"/>
      <c r="E786" s="447"/>
    </row>
    <row r="787" spans="1:5">
      <c r="A787" s="442">
        <v>785</v>
      </c>
      <c r="B787" s="446"/>
      <c r="C787" s="447"/>
      <c r="D787" s="446"/>
      <c r="E787" s="447"/>
    </row>
    <row r="788" spans="1:5">
      <c r="A788" s="442">
        <v>786</v>
      </c>
      <c r="B788" s="446"/>
      <c r="C788" s="447"/>
      <c r="D788" s="446"/>
      <c r="E788" s="447"/>
    </row>
    <row r="789" spans="1:5">
      <c r="A789" s="442">
        <v>787</v>
      </c>
      <c r="B789" s="446"/>
      <c r="C789" s="447"/>
      <c r="D789" s="446"/>
      <c r="E789" s="447"/>
    </row>
    <row r="790" spans="1:5">
      <c r="A790" s="442">
        <v>788</v>
      </c>
      <c r="B790" s="446"/>
      <c r="C790" s="447"/>
      <c r="D790" s="446"/>
      <c r="E790" s="447"/>
    </row>
    <row r="791" spans="1:5">
      <c r="A791" s="442">
        <v>789</v>
      </c>
      <c r="B791" s="446"/>
      <c r="C791" s="447"/>
      <c r="D791" s="446"/>
      <c r="E791" s="447"/>
    </row>
    <row r="792" spans="1:5">
      <c r="A792" s="442">
        <v>790</v>
      </c>
      <c r="B792" s="446"/>
      <c r="C792" s="447"/>
      <c r="D792" s="446"/>
      <c r="E792" s="447"/>
    </row>
    <row r="793" spans="1:5">
      <c r="A793" s="442">
        <v>791</v>
      </c>
      <c r="B793" s="446"/>
      <c r="C793" s="447"/>
      <c r="D793" s="446"/>
      <c r="E793" s="447"/>
    </row>
    <row r="794" spans="1:5">
      <c r="A794" s="442">
        <v>792</v>
      </c>
      <c r="B794" s="446"/>
      <c r="C794" s="447"/>
      <c r="D794" s="446"/>
      <c r="E794" s="447"/>
    </row>
    <row r="795" spans="1:5">
      <c r="A795" s="442">
        <v>793</v>
      </c>
      <c r="B795" s="446"/>
      <c r="C795" s="447"/>
      <c r="D795" s="446"/>
      <c r="E795" s="447"/>
    </row>
    <row r="796" spans="1:5">
      <c r="A796" s="442">
        <v>794</v>
      </c>
      <c r="B796" s="446"/>
      <c r="C796" s="447"/>
      <c r="D796" s="446"/>
      <c r="E796" s="447"/>
    </row>
    <row r="797" spans="1:5">
      <c r="A797" s="442">
        <v>795</v>
      </c>
      <c r="B797" s="446"/>
      <c r="C797" s="447"/>
      <c r="D797" s="446"/>
      <c r="E797" s="447"/>
    </row>
    <row r="798" spans="1:5">
      <c r="A798" s="442">
        <v>796</v>
      </c>
      <c r="B798" s="446"/>
      <c r="C798" s="447"/>
      <c r="D798" s="446"/>
      <c r="E798" s="447"/>
    </row>
    <row r="799" spans="1:5">
      <c r="A799" s="442">
        <v>797</v>
      </c>
      <c r="B799" s="446"/>
      <c r="C799" s="447"/>
      <c r="D799" s="446"/>
      <c r="E799" s="447"/>
    </row>
    <row r="800" spans="1:5">
      <c r="A800" s="442">
        <v>798</v>
      </c>
      <c r="B800" s="446"/>
      <c r="C800" s="447"/>
      <c r="D800" s="446"/>
      <c r="E800" s="447"/>
    </row>
    <row r="801" spans="1:5">
      <c r="A801" s="442">
        <v>799</v>
      </c>
      <c r="B801" s="446"/>
      <c r="C801" s="447"/>
      <c r="D801" s="446"/>
      <c r="E801" s="447"/>
    </row>
    <row r="802" spans="1:5">
      <c r="A802" s="442">
        <v>800</v>
      </c>
      <c r="B802" s="446"/>
      <c r="C802" s="447"/>
      <c r="D802" s="446"/>
      <c r="E802" s="447"/>
    </row>
    <row r="803" spans="1:5">
      <c r="A803" s="442">
        <v>801</v>
      </c>
      <c r="B803" s="446"/>
      <c r="C803" s="447"/>
      <c r="D803" s="446"/>
      <c r="E803" s="447"/>
    </row>
    <row r="804" spans="1:5">
      <c r="A804" s="442">
        <v>802</v>
      </c>
      <c r="B804" s="446"/>
      <c r="C804" s="447"/>
      <c r="D804" s="446"/>
      <c r="E804" s="447"/>
    </row>
    <row r="805" spans="1:5">
      <c r="A805" s="442">
        <v>803</v>
      </c>
      <c r="B805" s="446"/>
      <c r="C805" s="447"/>
      <c r="D805" s="446"/>
      <c r="E805" s="447"/>
    </row>
    <row r="806" spans="1:5">
      <c r="A806" s="442">
        <v>804</v>
      </c>
      <c r="B806" s="446"/>
      <c r="C806" s="447"/>
      <c r="D806" s="446"/>
      <c r="E806" s="447"/>
    </row>
    <row r="807" spans="1:5">
      <c r="A807" s="442">
        <v>805</v>
      </c>
      <c r="B807" s="446"/>
      <c r="C807" s="447"/>
      <c r="D807" s="446"/>
      <c r="E807" s="447"/>
    </row>
    <row r="808" spans="1:5">
      <c r="A808" s="442">
        <v>806</v>
      </c>
      <c r="B808" s="446"/>
      <c r="C808" s="447"/>
      <c r="D808" s="446"/>
      <c r="E808" s="447"/>
    </row>
    <row r="809" spans="1:5">
      <c r="A809" s="442">
        <v>807</v>
      </c>
      <c r="B809" s="446"/>
      <c r="C809" s="447"/>
      <c r="D809" s="446"/>
      <c r="E809" s="447"/>
    </row>
    <row r="810" spans="1:5">
      <c r="A810" s="442">
        <v>808</v>
      </c>
      <c r="B810" s="446"/>
      <c r="C810" s="447"/>
      <c r="D810" s="446"/>
      <c r="E810" s="447"/>
    </row>
    <row r="811" spans="1:5">
      <c r="A811" s="442">
        <v>809</v>
      </c>
      <c r="B811" s="446"/>
      <c r="C811" s="447"/>
      <c r="D811" s="446"/>
      <c r="E811" s="447"/>
    </row>
    <row r="812" spans="1:5">
      <c r="A812" s="442">
        <v>810</v>
      </c>
      <c r="B812" s="446"/>
      <c r="C812" s="447"/>
      <c r="D812" s="446"/>
      <c r="E812" s="447"/>
    </row>
    <row r="813" spans="1:5">
      <c r="A813" s="442">
        <v>811</v>
      </c>
      <c r="B813" s="446"/>
      <c r="C813" s="447"/>
      <c r="D813" s="446"/>
      <c r="E813" s="447"/>
    </row>
    <row r="814" spans="1:5">
      <c r="A814" s="442">
        <v>812</v>
      </c>
      <c r="B814" s="446"/>
      <c r="C814" s="447"/>
      <c r="D814" s="446"/>
      <c r="E814" s="447"/>
    </row>
    <row r="815" spans="1:5">
      <c r="A815" s="442">
        <v>813</v>
      </c>
      <c r="B815" s="446"/>
      <c r="C815" s="447"/>
      <c r="D815" s="446"/>
      <c r="E815" s="447"/>
    </row>
    <row r="816" spans="1:5">
      <c r="A816" s="442">
        <v>814</v>
      </c>
      <c r="B816" s="446"/>
      <c r="C816" s="447"/>
      <c r="D816" s="446"/>
      <c r="E816" s="447"/>
    </row>
    <row r="817" spans="1:5">
      <c r="A817" s="442">
        <v>815</v>
      </c>
      <c r="B817" s="446"/>
      <c r="C817" s="447"/>
      <c r="D817" s="446"/>
      <c r="E817" s="447"/>
    </row>
    <row r="818" spans="1:5">
      <c r="A818" s="442">
        <v>816</v>
      </c>
      <c r="B818" s="446"/>
      <c r="C818" s="447"/>
      <c r="D818" s="446"/>
      <c r="E818" s="447"/>
    </row>
    <row r="819" spans="1:5">
      <c r="A819" s="442">
        <v>817</v>
      </c>
      <c r="B819" s="446"/>
      <c r="C819" s="447"/>
      <c r="D819" s="446"/>
      <c r="E819" s="447"/>
    </row>
    <row r="820" spans="1:5">
      <c r="A820" s="442">
        <v>818</v>
      </c>
      <c r="B820" s="446"/>
      <c r="C820" s="447"/>
      <c r="D820" s="446"/>
      <c r="E820" s="447"/>
    </row>
    <row r="821" spans="1:5">
      <c r="A821" s="442">
        <v>819</v>
      </c>
      <c r="B821" s="446"/>
      <c r="C821" s="447"/>
      <c r="D821" s="446"/>
      <c r="E821" s="447"/>
    </row>
    <row r="822" spans="1:5">
      <c r="A822" s="442">
        <v>820</v>
      </c>
      <c r="B822" s="446"/>
      <c r="C822" s="447"/>
      <c r="D822" s="446"/>
      <c r="E822" s="447"/>
    </row>
    <row r="823" spans="1:5">
      <c r="A823" s="442">
        <v>821</v>
      </c>
      <c r="B823" s="446"/>
      <c r="C823" s="447"/>
      <c r="D823" s="446"/>
      <c r="E823" s="447"/>
    </row>
    <row r="824" spans="1:5">
      <c r="A824" s="442">
        <v>822</v>
      </c>
      <c r="B824" s="446"/>
      <c r="C824" s="447"/>
      <c r="D824" s="446"/>
      <c r="E824" s="447"/>
    </row>
    <row r="825" spans="1:5">
      <c r="A825" s="442">
        <v>823</v>
      </c>
      <c r="B825" s="446"/>
      <c r="C825" s="447"/>
      <c r="D825" s="446"/>
      <c r="E825" s="447"/>
    </row>
    <row r="826" spans="1:5">
      <c r="A826" s="442">
        <v>824</v>
      </c>
      <c r="B826" s="446"/>
      <c r="C826" s="447"/>
      <c r="D826" s="446"/>
      <c r="E826" s="447"/>
    </row>
    <row r="827" spans="1:5">
      <c r="A827" s="442">
        <v>825</v>
      </c>
      <c r="B827" s="446"/>
      <c r="C827" s="447"/>
      <c r="D827" s="446"/>
      <c r="E827" s="447"/>
    </row>
    <row r="828" spans="1:5">
      <c r="A828" s="442">
        <v>826</v>
      </c>
      <c r="B828" s="446"/>
      <c r="C828" s="447"/>
      <c r="D828" s="446"/>
      <c r="E828" s="447"/>
    </row>
    <row r="829" spans="1:5">
      <c r="A829" s="442">
        <v>827</v>
      </c>
      <c r="B829" s="446"/>
      <c r="C829" s="447"/>
      <c r="D829" s="446"/>
      <c r="E829" s="447"/>
    </row>
    <row r="830" spans="1:5">
      <c r="A830" s="442">
        <v>828</v>
      </c>
      <c r="B830" s="446"/>
      <c r="C830" s="447"/>
      <c r="D830" s="446"/>
      <c r="E830" s="447"/>
    </row>
    <row r="831" spans="1:5">
      <c r="A831" s="442">
        <v>829</v>
      </c>
      <c r="B831" s="446"/>
      <c r="C831" s="447"/>
      <c r="D831" s="446"/>
      <c r="E831" s="447"/>
    </row>
    <row r="832" spans="1:5">
      <c r="A832" s="442">
        <v>830</v>
      </c>
      <c r="B832" s="446"/>
      <c r="C832" s="447"/>
      <c r="D832" s="446"/>
      <c r="E832" s="447"/>
    </row>
    <row r="833" spans="1:5">
      <c r="A833" s="442">
        <v>831</v>
      </c>
      <c r="B833" s="446"/>
      <c r="C833" s="447"/>
      <c r="D833" s="446"/>
      <c r="E833" s="447"/>
    </row>
    <row r="834" spans="1:5">
      <c r="A834" s="442">
        <v>832</v>
      </c>
      <c r="B834" s="446"/>
      <c r="C834" s="447"/>
      <c r="D834" s="446"/>
      <c r="E834" s="447"/>
    </row>
    <row r="835" spans="1:5">
      <c r="A835" s="442">
        <v>833</v>
      </c>
      <c r="B835" s="446"/>
      <c r="C835" s="447"/>
      <c r="D835" s="446"/>
      <c r="E835" s="447"/>
    </row>
    <row r="836" spans="1:5">
      <c r="A836" s="442">
        <v>834</v>
      </c>
      <c r="B836" s="446"/>
      <c r="C836" s="447"/>
      <c r="D836" s="446"/>
      <c r="E836" s="447"/>
    </row>
    <row r="837" spans="1:5">
      <c r="A837" s="442">
        <v>835</v>
      </c>
      <c r="B837" s="446"/>
      <c r="C837" s="447"/>
      <c r="D837" s="446"/>
      <c r="E837" s="447"/>
    </row>
    <row r="838" spans="1:5">
      <c r="A838" s="442">
        <v>836</v>
      </c>
      <c r="B838" s="446"/>
      <c r="C838" s="447"/>
      <c r="D838" s="446"/>
      <c r="E838" s="447"/>
    </row>
    <row r="839" spans="1:5">
      <c r="A839" s="442">
        <v>837</v>
      </c>
      <c r="B839" s="446"/>
      <c r="C839" s="447"/>
      <c r="D839" s="446"/>
      <c r="E839" s="447"/>
    </row>
    <row r="840" spans="1:5">
      <c r="A840" s="442">
        <v>838</v>
      </c>
      <c r="B840" s="446"/>
      <c r="C840" s="447"/>
      <c r="D840" s="446"/>
      <c r="E840" s="447"/>
    </row>
    <row r="841" spans="1:5">
      <c r="A841" s="442">
        <v>839</v>
      </c>
      <c r="B841" s="446"/>
      <c r="C841" s="447"/>
      <c r="D841" s="446"/>
      <c r="E841" s="447"/>
    </row>
    <row r="842" spans="1:5">
      <c r="A842" s="442">
        <v>840</v>
      </c>
      <c r="B842" s="446"/>
      <c r="C842" s="447"/>
      <c r="D842" s="446"/>
      <c r="E842" s="447"/>
    </row>
    <row r="843" spans="1:5">
      <c r="A843" s="442">
        <v>841</v>
      </c>
      <c r="B843" s="446"/>
      <c r="C843" s="447"/>
      <c r="D843" s="446"/>
      <c r="E843" s="447"/>
    </row>
    <row r="844" spans="1:5">
      <c r="A844" s="442">
        <v>842</v>
      </c>
      <c r="B844" s="446"/>
      <c r="C844" s="447"/>
      <c r="D844" s="446"/>
      <c r="E844" s="447"/>
    </row>
    <row r="845" spans="1:5">
      <c r="A845" s="442">
        <v>843</v>
      </c>
      <c r="B845" s="446"/>
      <c r="C845" s="447"/>
      <c r="D845" s="446"/>
      <c r="E845" s="447"/>
    </row>
    <row r="846" spans="1:5">
      <c r="A846" s="442">
        <v>844</v>
      </c>
      <c r="B846" s="446"/>
      <c r="C846" s="447"/>
      <c r="D846" s="446"/>
      <c r="E846" s="447"/>
    </row>
    <row r="847" spans="1:5">
      <c r="A847" s="442">
        <v>845</v>
      </c>
      <c r="B847" s="446"/>
      <c r="C847" s="447"/>
      <c r="D847" s="446"/>
      <c r="E847" s="447"/>
    </row>
    <row r="848" spans="1:5">
      <c r="A848" s="442">
        <v>846</v>
      </c>
      <c r="B848" s="446"/>
      <c r="C848" s="447"/>
      <c r="D848" s="446"/>
      <c r="E848" s="447"/>
    </row>
    <row r="849" spans="1:5">
      <c r="A849" s="442">
        <v>847</v>
      </c>
      <c r="B849" s="446"/>
      <c r="C849" s="447"/>
      <c r="D849" s="446"/>
      <c r="E849" s="447"/>
    </row>
    <row r="850" spans="1:5">
      <c r="A850" s="442">
        <v>848</v>
      </c>
      <c r="B850" s="446"/>
      <c r="C850" s="447"/>
      <c r="D850" s="446"/>
      <c r="E850" s="447"/>
    </row>
    <row r="851" spans="1:5">
      <c r="A851" s="442">
        <v>849</v>
      </c>
      <c r="B851" s="446"/>
      <c r="C851" s="447"/>
      <c r="D851" s="446"/>
      <c r="E851" s="447"/>
    </row>
    <row r="852" spans="1:5">
      <c r="A852" s="442">
        <v>850</v>
      </c>
      <c r="B852" s="446"/>
      <c r="C852" s="447"/>
      <c r="D852" s="446"/>
      <c r="E852" s="447"/>
    </row>
    <row r="853" spans="1:5">
      <c r="A853" s="442">
        <v>851</v>
      </c>
      <c r="B853" s="446"/>
      <c r="C853" s="447"/>
      <c r="D853" s="446"/>
      <c r="E853" s="447"/>
    </row>
    <row r="854" spans="1:5">
      <c r="A854" s="442">
        <v>852</v>
      </c>
      <c r="B854" s="446"/>
      <c r="C854" s="447"/>
      <c r="D854" s="446"/>
      <c r="E854" s="447"/>
    </row>
    <row r="855" spans="1:5">
      <c r="A855" s="442">
        <v>853</v>
      </c>
      <c r="B855" s="446"/>
      <c r="C855" s="447"/>
      <c r="D855" s="446"/>
      <c r="E855" s="447"/>
    </row>
    <row r="856" spans="1:5">
      <c r="A856" s="442">
        <v>854</v>
      </c>
      <c r="B856" s="446"/>
      <c r="C856" s="447"/>
      <c r="D856" s="446"/>
      <c r="E856" s="447"/>
    </row>
    <row r="857" spans="1:5">
      <c r="A857" s="442">
        <v>855</v>
      </c>
      <c r="B857" s="446"/>
      <c r="C857" s="447"/>
      <c r="D857" s="446"/>
      <c r="E857" s="447"/>
    </row>
    <row r="858" spans="1:5">
      <c r="A858" s="442">
        <v>856</v>
      </c>
      <c r="B858" s="446"/>
      <c r="C858" s="447"/>
      <c r="D858" s="446"/>
      <c r="E858" s="447"/>
    </row>
    <row r="859" spans="1:5">
      <c r="A859" s="442">
        <v>857</v>
      </c>
      <c r="B859" s="446"/>
      <c r="C859" s="447"/>
      <c r="D859" s="446"/>
      <c r="E859" s="447"/>
    </row>
    <row r="860" spans="1:5">
      <c r="A860" s="442">
        <v>858</v>
      </c>
      <c r="B860" s="446"/>
      <c r="C860" s="447"/>
      <c r="D860" s="446"/>
      <c r="E860" s="447"/>
    </row>
    <row r="861" spans="1:5">
      <c r="A861" s="442">
        <v>859</v>
      </c>
      <c r="B861" s="446"/>
      <c r="C861" s="447"/>
      <c r="D861" s="446"/>
      <c r="E861" s="447"/>
    </row>
    <row r="862" spans="1:5">
      <c r="A862" s="442">
        <v>860</v>
      </c>
      <c r="B862" s="446"/>
      <c r="C862" s="447"/>
      <c r="D862" s="446"/>
      <c r="E862" s="447"/>
    </row>
    <row r="863" spans="1:5">
      <c r="A863" s="442">
        <v>861</v>
      </c>
      <c r="B863" s="446"/>
      <c r="C863" s="447"/>
      <c r="D863" s="446"/>
      <c r="E863" s="447"/>
    </row>
    <row r="864" spans="1:5">
      <c r="A864" s="442">
        <v>862</v>
      </c>
      <c r="B864" s="446"/>
      <c r="C864" s="447"/>
      <c r="D864" s="446"/>
      <c r="E864" s="447"/>
    </row>
    <row r="865" spans="1:5">
      <c r="A865" s="442">
        <v>863</v>
      </c>
      <c r="B865" s="446"/>
      <c r="C865" s="447"/>
      <c r="D865" s="446"/>
      <c r="E865" s="447"/>
    </row>
    <row r="866" spans="1:5">
      <c r="A866" s="442">
        <v>864</v>
      </c>
      <c r="B866" s="446"/>
      <c r="C866" s="447"/>
      <c r="D866" s="446"/>
      <c r="E866" s="447"/>
    </row>
    <row r="867" spans="1:5">
      <c r="A867" s="442">
        <v>865</v>
      </c>
      <c r="B867" s="446"/>
      <c r="C867" s="447"/>
      <c r="D867" s="446"/>
      <c r="E867" s="447"/>
    </row>
    <row r="868" spans="1:5">
      <c r="A868" s="442">
        <v>866</v>
      </c>
      <c r="B868" s="446"/>
      <c r="C868" s="447"/>
      <c r="D868" s="446"/>
      <c r="E868" s="447"/>
    </row>
    <row r="869" spans="1:5">
      <c r="A869" s="442">
        <v>867</v>
      </c>
      <c r="B869" s="446"/>
      <c r="C869" s="447"/>
      <c r="D869" s="446"/>
      <c r="E869" s="447"/>
    </row>
    <row r="870" spans="1:5">
      <c r="A870" s="442">
        <v>868</v>
      </c>
      <c r="B870" s="446"/>
      <c r="C870" s="447"/>
      <c r="D870" s="446"/>
      <c r="E870" s="447"/>
    </row>
    <row r="871" spans="1:5">
      <c r="A871" s="442">
        <v>869</v>
      </c>
      <c r="B871" s="446"/>
      <c r="C871" s="447"/>
      <c r="D871" s="446"/>
      <c r="E871" s="447"/>
    </row>
    <row r="872" spans="1:5">
      <c r="A872" s="442">
        <v>870</v>
      </c>
      <c r="B872" s="446"/>
      <c r="C872" s="447"/>
      <c r="D872" s="446"/>
      <c r="E872" s="447"/>
    </row>
    <row r="873" spans="1:5">
      <c r="A873" s="442">
        <v>871</v>
      </c>
      <c r="B873" s="446"/>
      <c r="C873" s="447"/>
      <c r="D873" s="446"/>
      <c r="E873" s="447"/>
    </row>
    <row r="874" spans="1:5">
      <c r="A874" s="442">
        <v>872</v>
      </c>
      <c r="B874" s="446"/>
      <c r="C874" s="447"/>
      <c r="D874" s="446"/>
      <c r="E874" s="447"/>
    </row>
    <row r="875" spans="1:5">
      <c r="A875" s="442">
        <v>873</v>
      </c>
      <c r="B875" s="446"/>
      <c r="C875" s="447"/>
      <c r="D875" s="446"/>
      <c r="E875" s="447"/>
    </row>
    <row r="876" spans="1:5">
      <c r="A876" s="442">
        <v>874</v>
      </c>
      <c r="B876" s="446"/>
      <c r="C876" s="447"/>
      <c r="D876" s="446"/>
      <c r="E876" s="447"/>
    </row>
    <row r="877" spans="1:5">
      <c r="A877" s="442">
        <v>875</v>
      </c>
      <c r="B877" s="446"/>
      <c r="C877" s="447"/>
      <c r="D877" s="446"/>
      <c r="E877" s="447"/>
    </row>
    <row r="878" spans="1:5">
      <c r="A878" s="442">
        <v>876</v>
      </c>
      <c r="B878" s="446"/>
      <c r="C878" s="447"/>
      <c r="D878" s="446"/>
      <c r="E878" s="447"/>
    </row>
    <row r="879" spans="1:5">
      <c r="A879" s="442">
        <v>877</v>
      </c>
      <c r="B879" s="446"/>
      <c r="C879" s="447"/>
      <c r="D879" s="446"/>
      <c r="E879" s="447"/>
    </row>
    <row r="880" spans="1:5">
      <c r="A880" s="442">
        <v>878</v>
      </c>
      <c r="B880" s="446"/>
      <c r="C880" s="447"/>
      <c r="D880" s="446"/>
      <c r="E880" s="447"/>
    </row>
    <row r="881" spans="1:5">
      <c r="A881" s="442">
        <v>879</v>
      </c>
      <c r="B881" s="446"/>
      <c r="C881" s="447"/>
      <c r="D881" s="446"/>
      <c r="E881" s="447"/>
    </row>
    <row r="882" spans="1:5">
      <c r="A882" s="442">
        <v>880</v>
      </c>
      <c r="B882" s="446"/>
      <c r="C882" s="447"/>
      <c r="D882" s="446"/>
      <c r="E882" s="447"/>
    </row>
    <row r="883" spans="1:5">
      <c r="A883" s="442">
        <v>881</v>
      </c>
      <c r="B883" s="446"/>
      <c r="C883" s="447"/>
      <c r="D883" s="446"/>
      <c r="E883" s="447"/>
    </row>
    <row r="884" spans="1:5">
      <c r="A884" s="442">
        <v>882</v>
      </c>
      <c r="B884" s="446"/>
      <c r="C884" s="447"/>
      <c r="D884" s="446"/>
      <c r="E884" s="447"/>
    </row>
    <row r="885" spans="1:5">
      <c r="A885" s="442">
        <v>883</v>
      </c>
      <c r="B885" s="446"/>
      <c r="C885" s="447"/>
      <c r="D885" s="446"/>
      <c r="E885" s="447"/>
    </row>
    <row r="886" spans="1:5">
      <c r="A886" s="442">
        <v>884</v>
      </c>
      <c r="B886" s="446"/>
      <c r="C886" s="447"/>
      <c r="D886" s="446"/>
      <c r="E886" s="447"/>
    </row>
    <row r="887" spans="1:5">
      <c r="A887" s="442">
        <v>885</v>
      </c>
      <c r="B887" s="446"/>
      <c r="C887" s="447"/>
      <c r="D887" s="446"/>
      <c r="E887" s="447"/>
    </row>
    <row r="888" spans="1:5">
      <c r="A888" s="442">
        <v>886</v>
      </c>
      <c r="B888" s="446"/>
      <c r="C888" s="447"/>
      <c r="D888" s="446"/>
      <c r="E888" s="447"/>
    </row>
    <row r="889" spans="1:5">
      <c r="A889" s="442">
        <v>887</v>
      </c>
      <c r="B889" s="446"/>
      <c r="C889" s="447"/>
      <c r="D889" s="446"/>
      <c r="E889" s="447"/>
    </row>
    <row r="890" spans="1:5">
      <c r="A890" s="442">
        <v>888</v>
      </c>
      <c r="B890" s="446"/>
      <c r="C890" s="447"/>
      <c r="D890" s="446"/>
      <c r="E890" s="447"/>
    </row>
    <row r="891" spans="1:5">
      <c r="A891" s="442">
        <v>889</v>
      </c>
      <c r="B891" s="446"/>
      <c r="C891" s="447"/>
      <c r="D891" s="446"/>
      <c r="E891" s="447"/>
    </row>
    <row r="892" spans="1:5">
      <c r="A892" s="442">
        <v>890</v>
      </c>
      <c r="B892" s="446"/>
      <c r="C892" s="447"/>
      <c r="D892" s="446"/>
      <c r="E892" s="447"/>
    </row>
    <row r="893" spans="1:5">
      <c r="A893" s="442">
        <v>891</v>
      </c>
      <c r="B893" s="446"/>
      <c r="C893" s="447"/>
      <c r="D893" s="446"/>
      <c r="E893" s="447"/>
    </row>
    <row r="894" spans="1:5">
      <c r="A894" s="442">
        <v>892</v>
      </c>
      <c r="B894" s="446"/>
      <c r="C894" s="447"/>
      <c r="D894" s="446"/>
      <c r="E894" s="447"/>
    </row>
    <row r="895" spans="1:5">
      <c r="A895" s="442">
        <v>893</v>
      </c>
      <c r="B895" s="446"/>
      <c r="C895" s="447"/>
      <c r="D895" s="446"/>
      <c r="E895" s="447"/>
    </row>
    <row r="896" spans="1:5">
      <c r="A896" s="442">
        <v>894</v>
      </c>
      <c r="B896" s="446"/>
      <c r="C896" s="447"/>
      <c r="D896" s="446"/>
      <c r="E896" s="447"/>
    </row>
    <row r="897" spans="1:5">
      <c r="A897" s="442">
        <v>895</v>
      </c>
      <c r="B897" s="446"/>
      <c r="C897" s="447"/>
      <c r="D897" s="446"/>
      <c r="E897" s="447"/>
    </row>
    <row r="898" spans="1:5">
      <c r="A898" s="442">
        <v>896</v>
      </c>
      <c r="B898" s="446"/>
      <c r="C898" s="447"/>
      <c r="D898" s="446"/>
      <c r="E898" s="447"/>
    </row>
    <row r="899" spans="1:5">
      <c r="A899" s="442">
        <v>897</v>
      </c>
      <c r="B899" s="446"/>
      <c r="C899" s="447"/>
      <c r="D899" s="446"/>
      <c r="E899" s="447"/>
    </row>
    <row r="900" spans="1:5">
      <c r="A900" s="442">
        <v>898</v>
      </c>
      <c r="B900" s="446"/>
      <c r="C900" s="447"/>
      <c r="D900" s="446"/>
      <c r="E900" s="447"/>
    </row>
    <row r="901" spans="1:5">
      <c r="A901" s="442">
        <v>899</v>
      </c>
      <c r="B901" s="446"/>
      <c r="C901" s="447"/>
      <c r="D901" s="446"/>
      <c r="E901" s="447"/>
    </row>
    <row r="902" spans="1:5">
      <c r="A902" s="442">
        <v>900</v>
      </c>
      <c r="B902" s="446"/>
      <c r="C902" s="447"/>
      <c r="D902" s="446"/>
      <c r="E902" s="447"/>
    </row>
    <row r="903" spans="1:5">
      <c r="A903" s="442">
        <v>901</v>
      </c>
      <c r="B903" s="446"/>
      <c r="C903" s="447"/>
      <c r="D903" s="446"/>
      <c r="E903" s="447"/>
    </row>
    <row r="904" spans="1:5">
      <c r="A904" s="442">
        <v>902</v>
      </c>
      <c r="B904" s="446"/>
      <c r="C904" s="447"/>
      <c r="D904" s="446"/>
      <c r="E904" s="447"/>
    </row>
    <row r="905" spans="1:5">
      <c r="A905" s="442">
        <v>903</v>
      </c>
      <c r="B905" s="446"/>
      <c r="C905" s="447"/>
      <c r="D905" s="446"/>
      <c r="E905" s="447"/>
    </row>
    <row r="906" spans="1:5">
      <c r="A906" s="442">
        <v>904</v>
      </c>
      <c r="B906" s="446"/>
      <c r="C906" s="447"/>
      <c r="D906" s="446"/>
      <c r="E906" s="447"/>
    </row>
    <row r="907" spans="1:5">
      <c r="A907" s="442">
        <v>905</v>
      </c>
      <c r="B907" s="446"/>
      <c r="C907" s="447"/>
      <c r="D907" s="446"/>
      <c r="E907" s="447"/>
    </row>
    <row r="908" spans="1:5">
      <c r="A908" s="442">
        <v>906</v>
      </c>
      <c r="B908" s="446"/>
      <c r="C908" s="447"/>
      <c r="D908" s="446"/>
      <c r="E908" s="447"/>
    </row>
    <row r="909" spans="1:5">
      <c r="A909" s="442">
        <v>907</v>
      </c>
      <c r="B909" s="446"/>
      <c r="C909" s="447"/>
      <c r="D909" s="446"/>
      <c r="E909" s="447"/>
    </row>
    <row r="910" spans="1:5">
      <c r="A910" s="442">
        <v>908</v>
      </c>
      <c r="B910" s="446"/>
      <c r="C910" s="447"/>
      <c r="D910" s="446"/>
      <c r="E910" s="447"/>
    </row>
    <row r="911" spans="1:5">
      <c r="A911" s="442">
        <v>909</v>
      </c>
      <c r="B911" s="446"/>
      <c r="C911" s="447"/>
      <c r="D911" s="446"/>
      <c r="E911" s="447"/>
    </row>
    <row r="912" spans="1:5">
      <c r="A912" s="442">
        <v>910</v>
      </c>
      <c r="B912" s="446"/>
      <c r="C912" s="447"/>
      <c r="D912" s="446"/>
      <c r="E912" s="447"/>
    </row>
    <row r="913" spans="1:5">
      <c r="A913" s="442">
        <v>911</v>
      </c>
      <c r="B913" s="446"/>
      <c r="C913" s="447"/>
      <c r="D913" s="446"/>
      <c r="E913" s="447"/>
    </row>
    <row r="914" spans="1:5">
      <c r="A914" s="442">
        <v>912</v>
      </c>
      <c r="B914" s="446"/>
      <c r="C914" s="447"/>
      <c r="D914" s="446"/>
      <c r="E914" s="447"/>
    </row>
    <row r="915" spans="1:5">
      <c r="A915" s="442">
        <v>913</v>
      </c>
      <c r="B915" s="446"/>
      <c r="C915" s="447"/>
      <c r="D915" s="446"/>
      <c r="E915" s="447"/>
    </row>
    <row r="916" spans="1:5">
      <c r="A916" s="442">
        <v>914</v>
      </c>
      <c r="B916" s="446"/>
      <c r="C916" s="447"/>
      <c r="D916" s="446"/>
      <c r="E916" s="447"/>
    </row>
    <row r="917" spans="1:5">
      <c r="A917" s="442">
        <v>915</v>
      </c>
      <c r="B917" s="446"/>
      <c r="C917" s="447"/>
      <c r="D917" s="446"/>
      <c r="E917" s="447"/>
    </row>
    <row r="918" spans="1:5">
      <c r="A918" s="442">
        <v>916</v>
      </c>
      <c r="B918" s="446"/>
      <c r="C918" s="447"/>
      <c r="D918" s="446"/>
      <c r="E918" s="447"/>
    </row>
    <row r="919" spans="1:5">
      <c r="A919" s="442">
        <v>917</v>
      </c>
      <c r="B919" s="446"/>
      <c r="C919" s="447"/>
      <c r="D919" s="446"/>
      <c r="E919" s="447"/>
    </row>
    <row r="920" spans="1:5">
      <c r="A920" s="442">
        <v>918</v>
      </c>
      <c r="B920" s="446"/>
      <c r="C920" s="447"/>
      <c r="D920" s="446"/>
      <c r="E920" s="447"/>
    </row>
    <row r="921" spans="1:5">
      <c r="A921" s="442">
        <v>919</v>
      </c>
      <c r="B921" s="446"/>
      <c r="C921" s="447"/>
      <c r="D921" s="446"/>
      <c r="E921" s="447"/>
    </row>
    <row r="922" spans="1:5">
      <c r="A922" s="442">
        <v>920</v>
      </c>
      <c r="B922" s="446"/>
      <c r="C922" s="447"/>
      <c r="D922" s="446"/>
      <c r="E922" s="447"/>
    </row>
    <row r="923" spans="1:5">
      <c r="A923" s="442">
        <v>921</v>
      </c>
      <c r="B923" s="446"/>
      <c r="C923" s="447"/>
      <c r="D923" s="446"/>
      <c r="E923" s="447"/>
    </row>
    <row r="924" spans="1:5">
      <c r="A924" s="442">
        <v>922</v>
      </c>
      <c r="B924" s="446"/>
      <c r="C924" s="447"/>
      <c r="D924" s="446"/>
      <c r="E924" s="447"/>
    </row>
    <row r="925" spans="1:5">
      <c r="A925" s="442">
        <v>923</v>
      </c>
      <c r="B925" s="446"/>
      <c r="C925" s="447"/>
      <c r="D925" s="446"/>
      <c r="E925" s="447"/>
    </row>
    <row r="926" spans="1:5">
      <c r="A926" s="442">
        <v>924</v>
      </c>
      <c r="B926" s="446"/>
      <c r="C926" s="447"/>
      <c r="D926" s="446"/>
      <c r="E926" s="447"/>
    </row>
    <row r="927" spans="1:5">
      <c r="A927" s="442">
        <v>925</v>
      </c>
      <c r="B927" s="446"/>
      <c r="C927" s="447"/>
      <c r="D927" s="446"/>
      <c r="E927" s="447"/>
    </row>
    <row r="928" spans="1:5">
      <c r="A928" s="442">
        <v>926</v>
      </c>
      <c r="B928" s="446"/>
      <c r="C928" s="447"/>
      <c r="D928" s="446"/>
      <c r="E928" s="447"/>
    </row>
    <row r="929" spans="1:5">
      <c r="A929" s="442">
        <v>927</v>
      </c>
      <c r="B929" s="446"/>
      <c r="C929" s="447"/>
      <c r="D929" s="446"/>
      <c r="E929" s="447"/>
    </row>
    <row r="930" spans="1:5">
      <c r="A930" s="442">
        <v>928</v>
      </c>
      <c r="B930" s="446"/>
      <c r="C930" s="447"/>
      <c r="D930" s="446"/>
      <c r="E930" s="447"/>
    </row>
    <row r="931" spans="1:5">
      <c r="A931" s="442">
        <v>929</v>
      </c>
      <c r="B931" s="446"/>
      <c r="C931" s="447"/>
      <c r="D931" s="446"/>
      <c r="E931" s="447"/>
    </row>
    <row r="932" spans="1:5">
      <c r="A932" s="442">
        <v>930</v>
      </c>
      <c r="B932" s="446"/>
      <c r="C932" s="447"/>
      <c r="D932" s="446"/>
      <c r="E932" s="447"/>
    </row>
    <row r="933" spans="1:5">
      <c r="A933" s="442">
        <v>931</v>
      </c>
      <c r="B933" s="446"/>
      <c r="C933" s="447"/>
      <c r="D933" s="446"/>
      <c r="E933" s="447"/>
    </row>
    <row r="934" spans="1:5">
      <c r="A934" s="442">
        <v>932</v>
      </c>
      <c r="B934" s="446"/>
      <c r="C934" s="447"/>
      <c r="D934" s="446"/>
      <c r="E934" s="447"/>
    </row>
    <row r="935" spans="1:5">
      <c r="A935" s="442">
        <v>933</v>
      </c>
      <c r="B935" s="446"/>
      <c r="C935" s="447"/>
      <c r="D935" s="446"/>
      <c r="E935" s="447"/>
    </row>
    <row r="936" spans="1:5">
      <c r="A936" s="442">
        <v>934</v>
      </c>
      <c r="B936" s="446"/>
      <c r="C936" s="447"/>
      <c r="D936" s="446"/>
      <c r="E936" s="447"/>
    </row>
    <row r="937" spans="1:5">
      <c r="A937" s="442">
        <v>935</v>
      </c>
      <c r="B937" s="446"/>
      <c r="C937" s="447"/>
      <c r="D937" s="446"/>
      <c r="E937" s="447"/>
    </row>
    <row r="938" spans="1:5">
      <c r="A938" s="442">
        <v>936</v>
      </c>
      <c r="B938" s="446"/>
      <c r="C938" s="447"/>
      <c r="D938" s="446"/>
      <c r="E938" s="447"/>
    </row>
    <row r="939" spans="1:5">
      <c r="A939" s="442">
        <v>937</v>
      </c>
      <c r="B939" s="446"/>
      <c r="C939" s="447"/>
      <c r="D939" s="446"/>
      <c r="E939" s="447"/>
    </row>
    <row r="940" spans="1:5">
      <c r="A940" s="442">
        <v>938</v>
      </c>
      <c r="B940" s="446"/>
      <c r="C940" s="447"/>
      <c r="D940" s="446"/>
      <c r="E940" s="447"/>
    </row>
    <row r="941" spans="1:5">
      <c r="A941" s="442">
        <v>939</v>
      </c>
      <c r="B941" s="446"/>
      <c r="C941" s="447"/>
      <c r="D941" s="446"/>
      <c r="E941" s="447"/>
    </row>
    <row r="942" spans="1:5">
      <c r="A942" s="442">
        <v>940</v>
      </c>
      <c r="B942" s="446"/>
      <c r="C942" s="447"/>
      <c r="D942" s="446"/>
      <c r="E942" s="447"/>
    </row>
    <row r="943" spans="1:5">
      <c r="A943" s="442">
        <v>941</v>
      </c>
      <c r="B943" s="446"/>
      <c r="C943" s="447"/>
      <c r="D943" s="446"/>
      <c r="E943" s="447"/>
    </row>
    <row r="944" spans="1:5">
      <c r="A944" s="442">
        <v>942</v>
      </c>
      <c r="B944" s="446"/>
      <c r="C944" s="447"/>
      <c r="D944" s="446"/>
      <c r="E944" s="447"/>
    </row>
    <row r="945" spans="1:5">
      <c r="A945" s="442">
        <v>943</v>
      </c>
      <c r="B945" s="446"/>
      <c r="C945" s="447"/>
      <c r="D945" s="446"/>
      <c r="E945" s="447"/>
    </row>
    <row r="946" spans="1:5">
      <c r="A946" s="442">
        <v>944</v>
      </c>
      <c r="B946" s="446"/>
      <c r="C946" s="447"/>
      <c r="D946" s="446"/>
      <c r="E946" s="447"/>
    </row>
    <row r="947" spans="1:5">
      <c r="A947" s="442">
        <v>945</v>
      </c>
      <c r="B947" s="446"/>
      <c r="C947" s="447"/>
      <c r="D947" s="446"/>
      <c r="E947" s="447"/>
    </row>
    <row r="948" spans="1:5">
      <c r="A948" s="442">
        <v>946</v>
      </c>
      <c r="B948" s="446"/>
      <c r="C948" s="447"/>
      <c r="D948" s="446"/>
      <c r="E948" s="447"/>
    </row>
    <row r="949" spans="1:5">
      <c r="A949" s="442">
        <v>947</v>
      </c>
      <c r="B949" s="446"/>
      <c r="C949" s="447"/>
      <c r="D949" s="446"/>
      <c r="E949" s="447"/>
    </row>
    <row r="950" spans="1:5">
      <c r="A950" s="442">
        <v>948</v>
      </c>
      <c r="B950" s="446"/>
      <c r="C950" s="447"/>
      <c r="D950" s="446"/>
      <c r="E950" s="447"/>
    </row>
    <row r="951" spans="1:5">
      <c r="A951" s="442">
        <v>949</v>
      </c>
      <c r="B951" s="446"/>
      <c r="C951" s="447"/>
      <c r="D951" s="446"/>
      <c r="E951" s="447"/>
    </row>
    <row r="952" spans="1:5">
      <c r="A952" s="442">
        <v>950</v>
      </c>
      <c r="B952" s="446"/>
      <c r="C952" s="447"/>
      <c r="D952" s="446"/>
      <c r="E952" s="447"/>
    </row>
    <row r="953" spans="1:5">
      <c r="A953" s="442">
        <v>951</v>
      </c>
      <c r="B953" s="446"/>
      <c r="C953" s="447"/>
      <c r="D953" s="446"/>
      <c r="E953" s="447"/>
    </row>
    <row r="954" spans="1:5">
      <c r="A954" s="442">
        <v>952</v>
      </c>
      <c r="B954" s="446"/>
      <c r="C954" s="447"/>
      <c r="D954" s="446"/>
      <c r="E954" s="447"/>
    </row>
    <row r="955" spans="1:5">
      <c r="A955" s="442">
        <v>953</v>
      </c>
      <c r="B955" s="446"/>
      <c r="C955" s="447"/>
      <c r="D955" s="446"/>
      <c r="E955" s="447"/>
    </row>
    <row r="956" spans="1:5">
      <c r="A956" s="442">
        <v>954</v>
      </c>
      <c r="B956" s="446"/>
      <c r="C956" s="447"/>
      <c r="D956" s="446"/>
      <c r="E956" s="447"/>
    </row>
    <row r="957" spans="1:5">
      <c r="A957" s="442">
        <v>955</v>
      </c>
      <c r="B957" s="446"/>
      <c r="C957" s="447"/>
      <c r="D957" s="446"/>
      <c r="E957" s="447"/>
    </row>
    <row r="958" spans="1:5">
      <c r="A958" s="442">
        <v>956</v>
      </c>
      <c r="B958" s="446"/>
      <c r="C958" s="447"/>
      <c r="D958" s="446"/>
      <c r="E958" s="447"/>
    </row>
    <row r="959" spans="1:5">
      <c r="A959" s="442">
        <v>957</v>
      </c>
      <c r="B959" s="446"/>
      <c r="C959" s="447"/>
      <c r="D959" s="446"/>
      <c r="E959" s="447"/>
    </row>
    <row r="960" spans="1:5">
      <c r="A960" s="442">
        <v>958</v>
      </c>
      <c r="B960" s="446"/>
      <c r="C960" s="447"/>
      <c r="D960" s="446"/>
      <c r="E960" s="447"/>
    </row>
    <row r="961" spans="1:5">
      <c r="A961" s="442">
        <v>959</v>
      </c>
      <c r="B961" s="446"/>
      <c r="C961" s="447"/>
      <c r="D961" s="446"/>
      <c r="E961" s="447"/>
    </row>
    <row r="962" spans="1:5">
      <c r="A962" s="442">
        <v>960</v>
      </c>
      <c r="B962" s="446"/>
      <c r="C962" s="447"/>
      <c r="D962" s="446"/>
      <c r="E962" s="447"/>
    </row>
    <row r="963" spans="1:5">
      <c r="A963" s="442">
        <v>961</v>
      </c>
      <c r="B963" s="446"/>
      <c r="C963" s="447"/>
      <c r="D963" s="446"/>
      <c r="E963" s="447"/>
    </row>
    <row r="964" spans="1:5">
      <c r="A964" s="442">
        <v>962</v>
      </c>
      <c r="B964" s="446"/>
      <c r="C964" s="447"/>
      <c r="D964" s="446"/>
      <c r="E964" s="447"/>
    </row>
    <row r="965" spans="1:5">
      <c r="A965" s="442">
        <v>963</v>
      </c>
      <c r="B965" s="446"/>
      <c r="C965" s="447"/>
      <c r="D965" s="446"/>
      <c r="E965" s="447"/>
    </row>
    <row r="966" spans="1:5">
      <c r="A966" s="442">
        <v>964</v>
      </c>
      <c r="B966" s="446"/>
      <c r="C966" s="447"/>
      <c r="D966" s="446"/>
      <c r="E966" s="447"/>
    </row>
    <row r="967" spans="1:5">
      <c r="A967" s="442">
        <v>965</v>
      </c>
      <c r="B967" s="446"/>
      <c r="C967" s="447"/>
      <c r="D967" s="446"/>
      <c r="E967" s="447"/>
    </row>
    <row r="968" spans="1:5">
      <c r="A968" s="442">
        <v>966</v>
      </c>
      <c r="B968" s="446"/>
      <c r="C968" s="447"/>
      <c r="D968" s="446"/>
      <c r="E968" s="447"/>
    </row>
    <row r="969" spans="1:5">
      <c r="A969" s="442">
        <v>967</v>
      </c>
      <c r="B969" s="446"/>
      <c r="C969" s="447"/>
      <c r="D969" s="446"/>
      <c r="E969" s="447"/>
    </row>
    <row r="970" spans="1:5">
      <c r="A970" s="442">
        <v>968</v>
      </c>
      <c r="B970" s="446"/>
      <c r="C970" s="447"/>
      <c r="D970" s="446"/>
      <c r="E970" s="447"/>
    </row>
    <row r="971" spans="1:5">
      <c r="A971" s="442">
        <v>969</v>
      </c>
      <c r="B971" s="446"/>
      <c r="C971" s="447"/>
      <c r="D971" s="446"/>
      <c r="E971" s="447"/>
    </row>
    <row r="972" spans="1:5">
      <c r="A972" s="442">
        <v>970</v>
      </c>
      <c r="B972" s="446"/>
      <c r="C972" s="447"/>
      <c r="D972" s="446"/>
      <c r="E972" s="447"/>
    </row>
    <row r="973" spans="1:5">
      <c r="A973" s="442">
        <v>971</v>
      </c>
      <c r="B973" s="446"/>
      <c r="C973" s="447"/>
      <c r="D973" s="446"/>
      <c r="E973" s="447"/>
    </row>
    <row r="974" spans="1:5">
      <c r="A974" s="442">
        <v>972</v>
      </c>
      <c r="B974" s="446"/>
      <c r="C974" s="447"/>
      <c r="D974" s="446"/>
      <c r="E974" s="447"/>
    </row>
    <row r="975" spans="1:5">
      <c r="A975" s="442">
        <v>973</v>
      </c>
      <c r="B975" s="446"/>
      <c r="C975" s="447"/>
      <c r="D975" s="446"/>
      <c r="E975" s="447"/>
    </row>
    <row r="976" spans="1:5">
      <c r="A976" s="442">
        <v>974</v>
      </c>
      <c r="B976" s="446"/>
      <c r="C976" s="447"/>
      <c r="D976" s="446"/>
      <c r="E976" s="447"/>
    </row>
    <row r="977" spans="1:5">
      <c r="A977" s="442">
        <v>975</v>
      </c>
      <c r="B977" s="446"/>
      <c r="C977" s="447"/>
      <c r="D977" s="446"/>
      <c r="E977" s="447"/>
    </row>
    <row r="978" spans="1:5">
      <c r="A978" s="442">
        <v>976</v>
      </c>
      <c r="B978" s="446"/>
      <c r="C978" s="447"/>
      <c r="D978" s="446"/>
      <c r="E978" s="447"/>
    </row>
    <row r="979" spans="1:5">
      <c r="A979" s="442">
        <v>977</v>
      </c>
      <c r="B979" s="446"/>
      <c r="C979" s="447"/>
      <c r="D979" s="446"/>
      <c r="E979" s="447"/>
    </row>
    <row r="980" spans="1:5">
      <c r="A980" s="442">
        <v>978</v>
      </c>
      <c r="B980" s="446"/>
      <c r="C980" s="447"/>
      <c r="D980" s="446"/>
      <c r="E980" s="447"/>
    </row>
    <row r="981" spans="1:5">
      <c r="A981" s="442">
        <v>979</v>
      </c>
      <c r="B981" s="446"/>
      <c r="C981" s="447"/>
      <c r="D981" s="446"/>
      <c r="E981" s="447"/>
    </row>
    <row r="982" spans="1:5">
      <c r="A982" s="442">
        <v>980</v>
      </c>
      <c r="B982" s="446"/>
      <c r="C982" s="447"/>
      <c r="D982" s="446"/>
      <c r="E982" s="447"/>
    </row>
    <row r="983" spans="1:5">
      <c r="A983" s="442">
        <v>981</v>
      </c>
      <c r="B983" s="446"/>
      <c r="C983" s="447"/>
      <c r="D983" s="446"/>
      <c r="E983" s="447"/>
    </row>
    <row r="984" spans="1:5">
      <c r="A984" s="442">
        <v>982</v>
      </c>
      <c r="B984" s="446"/>
      <c r="C984" s="447"/>
      <c r="D984" s="446"/>
      <c r="E984" s="447"/>
    </row>
    <row r="985" spans="1:5">
      <c r="A985" s="442">
        <v>983</v>
      </c>
      <c r="B985" s="446"/>
      <c r="C985" s="447"/>
      <c r="D985" s="446"/>
      <c r="E985" s="447"/>
    </row>
    <row r="986" spans="1:5">
      <c r="A986" s="442">
        <v>984</v>
      </c>
      <c r="B986" s="446"/>
      <c r="C986" s="447"/>
      <c r="D986" s="446"/>
      <c r="E986" s="447"/>
    </row>
    <row r="987" spans="1:5">
      <c r="A987" s="442">
        <v>985</v>
      </c>
      <c r="B987" s="446"/>
      <c r="C987" s="447"/>
      <c r="D987" s="446"/>
      <c r="E987" s="447"/>
    </row>
    <row r="988" spans="1:5">
      <c r="A988" s="442">
        <v>986</v>
      </c>
      <c r="B988" s="446"/>
      <c r="C988" s="447"/>
      <c r="D988" s="446"/>
      <c r="E988" s="447"/>
    </row>
    <row r="989" spans="1:5">
      <c r="A989" s="442">
        <v>987</v>
      </c>
      <c r="B989" s="446"/>
      <c r="C989" s="447"/>
      <c r="D989" s="446"/>
      <c r="E989" s="447"/>
    </row>
    <row r="990" spans="1:5">
      <c r="A990" s="442">
        <v>988</v>
      </c>
      <c r="B990" s="446"/>
      <c r="C990" s="447"/>
      <c r="D990" s="446"/>
      <c r="E990" s="447"/>
    </row>
    <row r="991" spans="1:5">
      <c r="A991" s="442">
        <v>989</v>
      </c>
      <c r="B991" s="446"/>
      <c r="C991" s="447"/>
      <c r="D991" s="446"/>
      <c r="E991" s="447"/>
    </row>
    <row r="992" spans="1:5">
      <c r="A992" s="442">
        <v>990</v>
      </c>
      <c r="B992" s="446"/>
      <c r="C992" s="447"/>
      <c r="D992" s="446"/>
      <c r="E992" s="447"/>
    </row>
    <row r="993" spans="1:5">
      <c r="A993" s="442">
        <v>991</v>
      </c>
      <c r="B993" s="446"/>
      <c r="C993" s="447"/>
      <c r="D993" s="446"/>
      <c r="E993" s="447"/>
    </row>
    <row r="994" spans="1:5">
      <c r="A994" s="442">
        <v>992</v>
      </c>
      <c r="B994" s="446"/>
      <c r="C994" s="447"/>
      <c r="D994" s="446"/>
      <c r="E994" s="447"/>
    </row>
    <row r="995" spans="1:5">
      <c r="A995" s="442">
        <v>993</v>
      </c>
      <c r="B995" s="446"/>
      <c r="C995" s="447"/>
      <c r="D995" s="446"/>
      <c r="E995" s="447"/>
    </row>
    <row r="996" spans="1:5">
      <c r="A996" s="442">
        <v>994</v>
      </c>
      <c r="B996" s="446"/>
      <c r="C996" s="447"/>
      <c r="D996" s="446"/>
      <c r="E996" s="447"/>
    </row>
    <row r="997" spans="1:5">
      <c r="A997" s="442">
        <v>995</v>
      </c>
      <c r="B997" s="446"/>
      <c r="C997" s="447"/>
      <c r="D997" s="446"/>
      <c r="E997" s="447"/>
    </row>
    <row r="998" spans="1:5">
      <c r="A998" s="442">
        <v>996</v>
      </c>
      <c r="B998" s="446"/>
      <c r="C998" s="447"/>
      <c r="D998" s="446"/>
      <c r="E998" s="447"/>
    </row>
    <row r="999" spans="1:5">
      <c r="A999" s="442">
        <v>997</v>
      </c>
      <c r="B999" s="446"/>
      <c r="C999" s="447"/>
      <c r="D999" s="446"/>
      <c r="E999" s="447"/>
    </row>
    <row r="1000" spans="1:5">
      <c r="A1000" s="442">
        <v>998</v>
      </c>
      <c r="B1000" s="446"/>
      <c r="C1000" s="447"/>
      <c r="D1000" s="446"/>
      <c r="E1000" s="447"/>
    </row>
    <row r="1001" spans="1:5">
      <c r="A1001" s="442">
        <v>999</v>
      </c>
      <c r="B1001" s="446"/>
      <c r="C1001" s="447"/>
      <c r="D1001" s="446"/>
      <c r="E1001" s="447"/>
    </row>
    <row r="1002" spans="1:5">
      <c r="A1002" s="442">
        <v>1000</v>
      </c>
      <c r="B1002" s="446"/>
      <c r="C1002" s="447"/>
      <c r="D1002" s="446"/>
      <c r="E1002" s="447"/>
    </row>
    <row r="1003" spans="1:5">
      <c r="A1003" s="442">
        <v>1001</v>
      </c>
      <c r="B1003" s="446"/>
      <c r="C1003" s="447"/>
      <c r="D1003" s="446"/>
      <c r="E1003" s="447"/>
    </row>
    <row r="1004" spans="1:5">
      <c r="A1004" s="442">
        <v>1002</v>
      </c>
      <c r="B1004" s="446"/>
      <c r="C1004" s="447"/>
      <c r="D1004" s="446"/>
      <c r="E1004" s="447"/>
    </row>
    <row r="1005" spans="1:5">
      <c r="A1005" s="442">
        <v>1003</v>
      </c>
      <c r="B1005" s="446"/>
      <c r="C1005" s="447"/>
      <c r="D1005" s="446"/>
      <c r="E1005" s="447"/>
    </row>
    <row r="1006" spans="1:5">
      <c r="A1006" s="442">
        <v>1004</v>
      </c>
      <c r="B1006" s="446"/>
      <c r="C1006" s="447"/>
      <c r="D1006" s="446"/>
      <c r="E1006" s="447"/>
    </row>
    <row r="1007" spans="1:5">
      <c r="A1007" s="442">
        <v>1005</v>
      </c>
      <c r="B1007" s="446"/>
      <c r="C1007" s="447"/>
      <c r="D1007" s="446"/>
      <c r="E1007" s="447"/>
    </row>
    <row r="1008" spans="1:5">
      <c r="A1008" s="442">
        <v>1006</v>
      </c>
      <c r="B1008" s="446"/>
      <c r="C1008" s="447"/>
      <c r="D1008" s="446"/>
      <c r="E1008" s="447"/>
    </row>
    <row r="1009" spans="1:5">
      <c r="A1009" s="442">
        <v>1007</v>
      </c>
      <c r="B1009" s="446"/>
      <c r="C1009" s="447"/>
      <c r="D1009" s="446"/>
      <c r="E1009" s="447"/>
    </row>
    <row r="1010" spans="1:5">
      <c r="A1010" s="442">
        <v>1008</v>
      </c>
      <c r="B1010" s="446"/>
      <c r="C1010" s="447"/>
      <c r="D1010" s="446"/>
      <c r="E1010" s="447"/>
    </row>
    <row r="1011" spans="1:5">
      <c r="A1011" s="442">
        <v>1009</v>
      </c>
      <c r="B1011" s="446"/>
      <c r="C1011" s="447"/>
      <c r="D1011" s="446"/>
      <c r="E1011" s="447"/>
    </row>
    <row r="1012" spans="1:5">
      <c r="A1012" s="442">
        <v>1010</v>
      </c>
      <c r="B1012" s="446"/>
      <c r="C1012" s="447"/>
      <c r="D1012" s="446"/>
      <c r="E1012" s="447"/>
    </row>
    <row r="1013" spans="1:5">
      <c r="A1013" s="442">
        <v>1011</v>
      </c>
      <c r="B1013" s="446"/>
      <c r="C1013" s="447"/>
      <c r="D1013" s="446"/>
      <c r="E1013" s="447"/>
    </row>
    <row r="1014" spans="1:5">
      <c r="A1014" s="442">
        <v>1012</v>
      </c>
      <c r="B1014" s="446"/>
      <c r="C1014" s="447"/>
      <c r="D1014" s="446"/>
      <c r="E1014" s="447"/>
    </row>
    <row r="1015" spans="1:5">
      <c r="A1015" s="442">
        <v>1013</v>
      </c>
      <c r="B1015" s="446"/>
      <c r="C1015" s="447"/>
      <c r="D1015" s="446"/>
      <c r="E1015" s="447"/>
    </row>
    <row r="1016" spans="1:5">
      <c r="A1016" s="442">
        <v>1014</v>
      </c>
      <c r="B1016" s="446"/>
      <c r="C1016" s="447"/>
      <c r="D1016" s="446"/>
      <c r="E1016" s="447"/>
    </row>
    <row r="1017" spans="1:5">
      <c r="A1017" s="442">
        <v>1015</v>
      </c>
      <c r="B1017" s="446"/>
      <c r="C1017" s="447"/>
      <c r="D1017" s="446"/>
      <c r="E1017" s="447"/>
    </row>
    <row r="1018" spans="1:5">
      <c r="A1018" s="442">
        <v>1016</v>
      </c>
      <c r="B1018" s="446"/>
      <c r="C1018" s="447"/>
      <c r="D1018" s="446"/>
      <c r="E1018" s="447"/>
    </row>
    <row r="1019" spans="1:5">
      <c r="A1019" s="442">
        <v>1017</v>
      </c>
      <c r="B1019" s="446"/>
      <c r="C1019" s="447"/>
      <c r="D1019" s="446"/>
      <c r="E1019" s="447"/>
    </row>
    <row r="1020" spans="1:5">
      <c r="A1020" s="442">
        <v>1018</v>
      </c>
      <c r="B1020" s="446"/>
      <c r="C1020" s="447"/>
      <c r="D1020" s="446"/>
      <c r="E1020" s="447"/>
    </row>
    <row r="1021" spans="1:5">
      <c r="A1021" s="442">
        <v>1019</v>
      </c>
      <c r="B1021" s="446"/>
      <c r="C1021" s="447"/>
      <c r="D1021" s="446"/>
      <c r="E1021" s="447"/>
    </row>
    <row r="1022" spans="1:5">
      <c r="A1022" s="442">
        <v>1020</v>
      </c>
      <c r="B1022" s="446"/>
      <c r="C1022" s="447"/>
      <c r="D1022" s="446"/>
      <c r="E1022" s="447"/>
    </row>
    <row r="1023" spans="1:5">
      <c r="A1023" s="442">
        <v>1021</v>
      </c>
      <c r="B1023" s="446"/>
      <c r="C1023" s="447"/>
      <c r="D1023" s="446"/>
      <c r="E1023" s="447"/>
    </row>
    <row r="1024" spans="1:5">
      <c r="A1024" s="442">
        <v>1022</v>
      </c>
      <c r="B1024" s="446"/>
      <c r="C1024" s="447"/>
      <c r="D1024" s="446"/>
      <c r="E1024" s="447"/>
    </row>
    <row r="1025" spans="1:5">
      <c r="A1025" s="442">
        <v>1023</v>
      </c>
      <c r="B1025" s="446"/>
      <c r="C1025" s="447"/>
      <c r="D1025" s="446"/>
      <c r="E1025" s="447"/>
    </row>
    <row r="1026" spans="1:5">
      <c r="A1026" s="442">
        <v>1024</v>
      </c>
      <c r="B1026" s="446"/>
      <c r="C1026" s="447"/>
      <c r="D1026" s="446"/>
      <c r="E1026" s="447"/>
    </row>
    <row r="1027" spans="1:5">
      <c r="A1027" s="442">
        <v>1025</v>
      </c>
      <c r="B1027" s="446"/>
      <c r="C1027" s="447"/>
      <c r="D1027" s="446"/>
      <c r="E1027" s="447"/>
    </row>
    <row r="1028" spans="1:5">
      <c r="A1028" s="442">
        <v>1026</v>
      </c>
      <c r="B1028" s="446"/>
      <c r="C1028" s="447"/>
      <c r="D1028" s="446"/>
      <c r="E1028" s="447"/>
    </row>
    <row r="1029" spans="1:5">
      <c r="A1029" s="442">
        <v>1027</v>
      </c>
      <c r="B1029" s="446"/>
      <c r="C1029" s="447"/>
      <c r="D1029" s="446"/>
      <c r="E1029" s="447"/>
    </row>
    <row r="1030" spans="1:5">
      <c r="A1030" s="442">
        <v>1028</v>
      </c>
      <c r="B1030" s="446"/>
      <c r="C1030" s="447"/>
      <c r="D1030" s="446"/>
      <c r="E1030" s="447"/>
    </row>
    <row r="1031" spans="1:5">
      <c r="A1031" s="442">
        <v>1029</v>
      </c>
      <c r="B1031" s="446"/>
      <c r="C1031" s="447"/>
      <c r="D1031" s="446"/>
      <c r="E1031" s="447"/>
    </row>
    <row r="1032" spans="1:5">
      <c r="A1032" s="442">
        <v>1030</v>
      </c>
      <c r="B1032" s="446"/>
      <c r="C1032" s="447"/>
      <c r="D1032" s="446"/>
      <c r="E1032" s="447"/>
    </row>
    <row r="1033" spans="1:5">
      <c r="A1033" s="442">
        <v>1031</v>
      </c>
      <c r="B1033" s="446"/>
      <c r="C1033" s="447"/>
      <c r="D1033" s="446"/>
      <c r="E1033" s="447"/>
    </row>
    <row r="1034" spans="1:5">
      <c r="A1034" s="442">
        <v>1032</v>
      </c>
      <c r="B1034" s="446"/>
      <c r="C1034" s="447"/>
      <c r="D1034" s="446"/>
      <c r="E1034" s="447"/>
    </row>
    <row r="1035" spans="1:5">
      <c r="A1035" s="442">
        <v>1033</v>
      </c>
      <c r="B1035" s="446"/>
      <c r="C1035" s="447"/>
      <c r="D1035" s="446"/>
      <c r="E1035" s="447"/>
    </row>
    <row r="1036" spans="1:5">
      <c r="A1036" s="442">
        <v>1034</v>
      </c>
      <c r="B1036" s="446"/>
      <c r="C1036" s="447"/>
      <c r="D1036" s="446"/>
      <c r="E1036" s="447"/>
    </row>
    <row r="1037" spans="1:5">
      <c r="A1037" s="442">
        <v>1035</v>
      </c>
      <c r="B1037" s="446"/>
      <c r="C1037" s="447"/>
      <c r="D1037" s="446"/>
      <c r="E1037" s="447"/>
    </row>
    <row r="1038" spans="1:5">
      <c r="A1038" s="442">
        <v>1036</v>
      </c>
      <c r="B1038" s="446"/>
      <c r="C1038" s="447"/>
      <c r="D1038" s="446"/>
      <c r="E1038" s="447"/>
    </row>
    <row r="1039" spans="1:5">
      <c r="A1039" s="442">
        <v>1037</v>
      </c>
      <c r="B1039" s="446"/>
      <c r="C1039" s="447"/>
      <c r="D1039" s="446"/>
      <c r="E1039" s="447"/>
    </row>
    <row r="1040" spans="1:5">
      <c r="A1040" s="442">
        <v>1038</v>
      </c>
      <c r="B1040" s="446"/>
      <c r="C1040" s="447"/>
      <c r="D1040" s="446"/>
      <c r="E1040" s="447"/>
    </row>
    <row r="1041" spans="1:5">
      <c r="A1041" s="442">
        <v>1039</v>
      </c>
      <c r="B1041" s="446"/>
      <c r="C1041" s="447"/>
      <c r="D1041" s="446"/>
      <c r="E1041" s="447"/>
    </row>
    <row r="1042" spans="1:5">
      <c r="A1042" s="442">
        <v>1040</v>
      </c>
      <c r="B1042" s="446"/>
      <c r="C1042" s="447"/>
      <c r="D1042" s="446"/>
      <c r="E1042" s="447"/>
    </row>
    <row r="1043" spans="1:5">
      <c r="A1043" s="442">
        <v>1041</v>
      </c>
      <c r="B1043" s="446"/>
      <c r="C1043" s="447"/>
      <c r="D1043" s="446"/>
      <c r="E1043" s="447"/>
    </row>
    <row r="1044" spans="1:5">
      <c r="A1044" s="442">
        <v>1042</v>
      </c>
      <c r="B1044" s="446"/>
      <c r="C1044" s="447"/>
      <c r="D1044" s="446"/>
      <c r="E1044" s="447"/>
    </row>
    <row r="1045" spans="1:5">
      <c r="A1045" s="442">
        <v>1043</v>
      </c>
      <c r="B1045" s="446"/>
      <c r="C1045" s="447"/>
      <c r="D1045" s="446"/>
      <c r="E1045" s="447"/>
    </row>
    <row r="1046" spans="1:5">
      <c r="A1046" s="442">
        <v>1044</v>
      </c>
      <c r="B1046" s="446"/>
      <c r="C1046" s="447"/>
      <c r="D1046" s="446"/>
      <c r="E1046" s="447"/>
    </row>
    <row r="1047" spans="1:5">
      <c r="A1047" s="442">
        <v>1045</v>
      </c>
      <c r="B1047" s="446"/>
      <c r="C1047" s="447"/>
      <c r="D1047" s="446"/>
      <c r="E1047" s="447"/>
    </row>
    <row r="1048" spans="1:5">
      <c r="A1048" s="442">
        <v>1046</v>
      </c>
      <c r="B1048" s="446"/>
      <c r="C1048" s="447"/>
      <c r="D1048" s="446"/>
      <c r="E1048" s="447"/>
    </row>
    <row r="1049" spans="1:5">
      <c r="A1049" s="442">
        <v>1047</v>
      </c>
      <c r="B1049" s="446"/>
      <c r="C1049" s="447"/>
      <c r="D1049" s="446"/>
      <c r="E1049" s="447"/>
    </row>
    <row r="1050" spans="1:5">
      <c r="A1050" s="442">
        <v>1048</v>
      </c>
      <c r="B1050" s="446"/>
      <c r="C1050" s="447"/>
      <c r="D1050" s="446"/>
      <c r="E1050" s="447"/>
    </row>
    <row r="1051" spans="1:5">
      <c r="A1051" s="442">
        <v>1049</v>
      </c>
      <c r="B1051" s="446"/>
      <c r="C1051" s="447"/>
      <c r="D1051" s="446"/>
      <c r="E1051" s="447"/>
    </row>
    <row r="1052" spans="1:5">
      <c r="A1052" s="442">
        <v>1050</v>
      </c>
      <c r="B1052" s="446"/>
      <c r="C1052" s="447"/>
      <c r="D1052" s="446"/>
      <c r="E1052" s="447"/>
    </row>
    <row r="1053" spans="1:5">
      <c r="A1053" s="442">
        <v>1051</v>
      </c>
      <c r="B1053" s="446"/>
      <c r="C1053" s="447"/>
      <c r="D1053" s="446"/>
      <c r="E1053" s="447"/>
    </row>
    <row r="1054" spans="1:5">
      <c r="A1054" s="442">
        <v>1052</v>
      </c>
      <c r="B1054" s="446"/>
      <c r="C1054" s="447"/>
      <c r="D1054" s="446"/>
      <c r="E1054" s="447"/>
    </row>
    <row r="1055" spans="1:5">
      <c r="A1055" s="442">
        <v>1053</v>
      </c>
      <c r="B1055" s="446"/>
      <c r="C1055" s="447"/>
      <c r="D1055" s="446"/>
      <c r="E1055" s="447"/>
    </row>
    <row r="1056" spans="1:5">
      <c r="A1056" s="442">
        <v>1054</v>
      </c>
      <c r="B1056" s="446"/>
      <c r="C1056" s="447"/>
      <c r="D1056" s="446"/>
      <c r="E1056" s="447"/>
    </row>
    <row r="1057" spans="1:5">
      <c r="A1057" s="442">
        <v>1055</v>
      </c>
      <c r="B1057" s="446"/>
      <c r="C1057" s="447"/>
      <c r="D1057" s="446"/>
      <c r="E1057" s="447"/>
    </row>
    <row r="1058" spans="1:5">
      <c r="A1058" s="442">
        <v>1056</v>
      </c>
      <c r="B1058" s="446"/>
      <c r="C1058" s="447"/>
      <c r="D1058" s="446"/>
      <c r="E1058" s="447"/>
    </row>
    <row r="1059" spans="1:5">
      <c r="A1059" s="442">
        <v>1057</v>
      </c>
      <c r="B1059" s="446"/>
      <c r="C1059" s="447"/>
      <c r="D1059" s="446"/>
      <c r="E1059" s="447"/>
    </row>
    <row r="1060" spans="1:5">
      <c r="A1060" s="442">
        <v>1058</v>
      </c>
      <c r="B1060" s="446"/>
      <c r="C1060" s="447"/>
      <c r="D1060" s="446"/>
      <c r="E1060" s="447"/>
    </row>
    <row r="1061" spans="1:5">
      <c r="A1061" s="442">
        <v>1059</v>
      </c>
      <c r="B1061" s="446"/>
      <c r="C1061" s="447"/>
      <c r="D1061" s="446"/>
      <c r="E1061" s="447"/>
    </row>
    <row r="1062" spans="1:5">
      <c r="A1062" s="442">
        <v>1060</v>
      </c>
      <c r="B1062" s="446"/>
      <c r="C1062" s="447"/>
      <c r="D1062" s="446"/>
      <c r="E1062" s="447"/>
    </row>
    <row r="1063" spans="1:5">
      <c r="A1063" s="442">
        <v>1061</v>
      </c>
      <c r="B1063" s="446"/>
      <c r="C1063" s="447"/>
      <c r="D1063" s="446"/>
      <c r="E1063" s="447"/>
    </row>
    <row r="1064" spans="1:5">
      <c r="A1064" s="442">
        <v>1062</v>
      </c>
      <c r="B1064" s="446"/>
      <c r="C1064" s="447"/>
      <c r="D1064" s="446"/>
      <c r="E1064" s="447"/>
    </row>
    <row r="1065" spans="1:5">
      <c r="A1065" s="442">
        <v>1063</v>
      </c>
      <c r="B1065" s="446"/>
      <c r="C1065" s="447"/>
      <c r="D1065" s="446"/>
      <c r="E1065" s="447"/>
    </row>
    <row r="1066" spans="1:5">
      <c r="A1066" s="442">
        <v>1064</v>
      </c>
      <c r="B1066" s="446"/>
      <c r="C1066" s="447"/>
      <c r="D1066" s="446"/>
      <c r="E1066" s="447"/>
    </row>
    <row r="1067" spans="1:5">
      <c r="A1067" s="442">
        <v>1065</v>
      </c>
      <c r="B1067" s="446"/>
      <c r="C1067" s="447"/>
      <c r="D1067" s="446"/>
      <c r="E1067" s="447"/>
    </row>
    <row r="1068" spans="1:5">
      <c r="A1068" s="442">
        <v>1066</v>
      </c>
      <c r="B1068" s="446"/>
      <c r="C1068" s="447"/>
      <c r="D1068" s="446"/>
      <c r="E1068" s="447"/>
    </row>
    <row r="1069" spans="1:5">
      <c r="A1069" s="442">
        <v>1067</v>
      </c>
      <c r="B1069" s="446"/>
      <c r="C1069" s="447"/>
      <c r="D1069" s="446"/>
      <c r="E1069" s="447"/>
    </row>
    <row r="1070" spans="1:5">
      <c r="A1070" s="442">
        <v>1068</v>
      </c>
      <c r="B1070" s="446"/>
      <c r="C1070" s="447"/>
      <c r="D1070" s="446"/>
      <c r="E1070" s="447"/>
    </row>
    <row r="1071" spans="1:5">
      <c r="A1071" s="442">
        <v>1069</v>
      </c>
      <c r="B1071" s="446"/>
      <c r="C1071" s="447"/>
      <c r="D1071" s="446"/>
      <c r="E1071" s="447"/>
    </row>
    <row r="1072" spans="1:5">
      <c r="A1072" s="442">
        <v>1070</v>
      </c>
      <c r="B1072" s="446"/>
      <c r="C1072" s="447"/>
      <c r="D1072" s="446"/>
      <c r="E1072" s="447"/>
    </row>
    <row r="1073" spans="1:5">
      <c r="A1073" s="442">
        <v>1071</v>
      </c>
      <c r="B1073" s="446"/>
      <c r="C1073" s="447"/>
      <c r="D1073" s="446"/>
      <c r="E1073" s="447"/>
    </row>
    <row r="1074" spans="1:5">
      <c r="A1074" s="442">
        <v>1072</v>
      </c>
      <c r="B1074" s="446"/>
      <c r="C1074" s="447"/>
      <c r="D1074" s="446"/>
      <c r="E1074" s="447"/>
    </row>
    <row r="1075" spans="1:5">
      <c r="A1075" s="442">
        <v>1073</v>
      </c>
      <c r="B1075" s="446"/>
      <c r="C1075" s="447"/>
      <c r="D1075" s="446"/>
      <c r="E1075" s="447"/>
    </row>
    <row r="1076" spans="1:5">
      <c r="A1076" s="442">
        <v>1074</v>
      </c>
      <c r="B1076" s="446"/>
      <c r="C1076" s="447"/>
      <c r="D1076" s="446"/>
      <c r="E1076" s="447"/>
    </row>
    <row r="1077" spans="1:5">
      <c r="A1077" s="442">
        <v>1075</v>
      </c>
      <c r="B1077" s="446"/>
      <c r="C1077" s="447"/>
      <c r="D1077" s="446"/>
      <c r="E1077" s="447"/>
    </row>
    <row r="1078" spans="1:5">
      <c r="A1078" s="442">
        <v>1076</v>
      </c>
      <c r="B1078" s="446"/>
      <c r="C1078" s="447"/>
      <c r="D1078" s="446"/>
      <c r="E1078" s="447"/>
    </row>
    <row r="1079" spans="1:5">
      <c r="A1079" s="442">
        <v>1077</v>
      </c>
      <c r="B1079" s="446"/>
      <c r="C1079" s="447"/>
      <c r="D1079" s="446"/>
      <c r="E1079" s="447"/>
    </row>
    <row r="1080" spans="1:5">
      <c r="A1080" s="442">
        <v>1078</v>
      </c>
      <c r="B1080" s="446"/>
      <c r="C1080" s="447"/>
      <c r="D1080" s="446"/>
      <c r="E1080" s="447"/>
    </row>
    <row r="1081" spans="1:5">
      <c r="A1081" s="442">
        <v>1079</v>
      </c>
      <c r="B1081" s="446"/>
      <c r="C1081" s="447"/>
      <c r="D1081" s="446"/>
      <c r="E1081" s="447"/>
    </row>
    <row r="1082" spans="1:5">
      <c r="A1082" s="442">
        <v>1080</v>
      </c>
      <c r="B1082" s="446"/>
      <c r="C1082" s="447"/>
      <c r="D1082" s="446"/>
      <c r="E1082" s="447"/>
    </row>
    <row r="1083" spans="1:5">
      <c r="A1083" s="442">
        <v>1081</v>
      </c>
      <c r="B1083" s="446"/>
      <c r="C1083" s="447"/>
      <c r="D1083" s="446"/>
      <c r="E1083" s="447"/>
    </row>
    <row r="1084" spans="1:5">
      <c r="A1084" s="442">
        <v>1082</v>
      </c>
      <c r="B1084" s="446"/>
      <c r="C1084" s="447"/>
      <c r="D1084" s="446"/>
      <c r="E1084" s="447"/>
    </row>
    <row r="1085" spans="1:5">
      <c r="A1085" s="442">
        <v>1083</v>
      </c>
      <c r="B1085" s="446"/>
      <c r="C1085" s="447"/>
      <c r="D1085" s="446"/>
      <c r="E1085" s="447"/>
    </row>
    <row r="1086" spans="1:5">
      <c r="A1086" s="442">
        <v>1084</v>
      </c>
      <c r="B1086" s="446"/>
      <c r="C1086" s="447"/>
      <c r="D1086" s="446"/>
      <c r="E1086" s="447"/>
    </row>
    <row r="1087" spans="1:5">
      <c r="A1087" s="442">
        <v>1085</v>
      </c>
      <c r="B1087" s="446"/>
      <c r="C1087" s="447"/>
      <c r="D1087" s="446"/>
      <c r="E1087" s="447"/>
    </row>
    <row r="1088" spans="1:5">
      <c r="A1088" s="442">
        <v>1086</v>
      </c>
      <c r="B1088" s="446"/>
      <c r="C1088" s="447"/>
      <c r="D1088" s="446"/>
      <c r="E1088" s="447"/>
    </row>
    <row r="1089" spans="1:5">
      <c r="A1089" s="442">
        <v>1087</v>
      </c>
      <c r="B1089" s="446"/>
      <c r="C1089" s="447"/>
      <c r="D1089" s="446"/>
      <c r="E1089" s="447"/>
    </row>
    <row r="1090" spans="1:5">
      <c r="A1090" s="442">
        <v>1088</v>
      </c>
      <c r="B1090" s="446"/>
      <c r="C1090" s="447"/>
      <c r="D1090" s="446"/>
      <c r="E1090" s="447"/>
    </row>
    <row r="1091" spans="1:5">
      <c r="A1091" s="442">
        <v>1089</v>
      </c>
      <c r="B1091" s="446"/>
      <c r="C1091" s="447"/>
      <c r="D1091" s="446"/>
      <c r="E1091" s="447"/>
    </row>
    <row r="1092" spans="1:5">
      <c r="A1092" s="442">
        <v>1090</v>
      </c>
      <c r="B1092" s="446"/>
      <c r="C1092" s="447"/>
      <c r="D1092" s="446"/>
      <c r="E1092" s="447"/>
    </row>
    <row r="1093" spans="1:5">
      <c r="A1093" s="442">
        <v>1091</v>
      </c>
      <c r="B1093" s="446"/>
      <c r="C1093" s="447"/>
      <c r="D1093" s="446"/>
      <c r="E1093" s="447"/>
    </row>
    <row r="1094" spans="1:5">
      <c r="A1094" s="442">
        <v>1092</v>
      </c>
      <c r="B1094" s="446"/>
      <c r="C1094" s="447"/>
      <c r="D1094" s="446"/>
      <c r="E1094" s="447"/>
    </row>
    <row r="1095" spans="1:5">
      <c r="A1095" s="442">
        <v>1093</v>
      </c>
      <c r="B1095" s="446"/>
      <c r="C1095" s="447"/>
      <c r="D1095" s="446"/>
      <c r="E1095" s="447"/>
    </row>
    <row r="1096" spans="1:5">
      <c r="A1096" s="442">
        <v>1094</v>
      </c>
      <c r="B1096" s="446"/>
      <c r="C1096" s="447"/>
      <c r="D1096" s="446"/>
      <c r="E1096" s="447"/>
    </row>
    <row r="1097" spans="1:5">
      <c r="A1097" s="442">
        <v>1095</v>
      </c>
      <c r="B1097" s="446"/>
      <c r="C1097" s="447"/>
      <c r="D1097" s="446"/>
      <c r="E1097" s="447"/>
    </row>
    <row r="1098" spans="1:5">
      <c r="A1098" s="442">
        <v>1096</v>
      </c>
      <c r="B1098" s="446"/>
      <c r="C1098" s="447"/>
      <c r="D1098" s="446"/>
      <c r="E1098" s="447"/>
    </row>
    <row r="1099" spans="1:5">
      <c r="A1099" s="442">
        <v>1097</v>
      </c>
      <c r="B1099" s="446"/>
      <c r="C1099" s="447"/>
      <c r="D1099" s="446"/>
      <c r="E1099" s="447"/>
    </row>
    <row r="1100" spans="1:5">
      <c r="A1100" s="442">
        <v>1098</v>
      </c>
      <c r="B1100" s="446"/>
      <c r="C1100" s="447"/>
      <c r="D1100" s="446"/>
      <c r="E1100" s="447"/>
    </row>
    <row r="1101" spans="1:5">
      <c r="A1101" s="442">
        <v>1099</v>
      </c>
      <c r="B1101" s="446"/>
      <c r="C1101" s="447"/>
      <c r="D1101" s="446"/>
      <c r="E1101" s="447"/>
    </row>
    <row r="1102" spans="1:5">
      <c r="A1102" s="442">
        <v>1100</v>
      </c>
      <c r="B1102" s="446"/>
      <c r="C1102" s="447"/>
      <c r="D1102" s="446"/>
      <c r="E1102" s="447"/>
    </row>
    <row r="1103" spans="1:5">
      <c r="A1103" s="442">
        <v>1101</v>
      </c>
      <c r="B1103" s="446"/>
      <c r="C1103" s="447"/>
      <c r="D1103" s="446"/>
      <c r="E1103" s="447"/>
    </row>
    <row r="1104" spans="1:5">
      <c r="A1104" s="442">
        <v>1102</v>
      </c>
      <c r="B1104" s="446"/>
      <c r="C1104" s="447"/>
      <c r="D1104" s="446"/>
      <c r="E1104" s="447"/>
    </row>
    <row r="1105" spans="1:5">
      <c r="A1105" s="442">
        <v>1103</v>
      </c>
      <c r="B1105" s="446"/>
      <c r="C1105" s="447"/>
      <c r="D1105" s="446"/>
      <c r="E1105" s="447"/>
    </row>
    <row r="1106" spans="1:5">
      <c r="A1106" s="442">
        <v>1104</v>
      </c>
      <c r="B1106" s="446"/>
      <c r="C1106" s="447"/>
      <c r="D1106" s="446"/>
      <c r="E1106" s="447"/>
    </row>
    <row r="1107" spans="1:5">
      <c r="A1107" s="442">
        <v>1105</v>
      </c>
      <c r="B1107" s="446"/>
      <c r="C1107" s="447"/>
      <c r="D1107" s="446"/>
      <c r="E1107" s="447"/>
    </row>
    <row r="1108" spans="1:5">
      <c r="A1108" s="442">
        <v>1106</v>
      </c>
      <c r="B1108" s="446"/>
      <c r="C1108" s="447"/>
      <c r="D1108" s="446"/>
      <c r="E1108" s="447"/>
    </row>
    <row r="1109" spans="1:5">
      <c r="A1109" s="442">
        <v>1107</v>
      </c>
      <c r="B1109" s="446"/>
      <c r="C1109" s="447"/>
      <c r="D1109" s="446"/>
      <c r="E1109" s="447"/>
    </row>
    <row r="1110" spans="1:5">
      <c r="A1110" s="442">
        <v>1108</v>
      </c>
      <c r="B1110" s="446"/>
      <c r="C1110" s="447"/>
      <c r="D1110" s="446"/>
      <c r="E1110" s="447"/>
    </row>
    <row r="1111" spans="1:5">
      <c r="A1111" s="442">
        <v>1109</v>
      </c>
      <c r="B1111" s="446"/>
      <c r="C1111" s="447"/>
      <c r="D1111" s="446"/>
      <c r="E1111" s="447"/>
    </row>
    <row r="1112" spans="1:5">
      <c r="A1112" s="442">
        <v>1110</v>
      </c>
      <c r="B1112" s="446"/>
      <c r="C1112" s="447"/>
      <c r="D1112" s="446"/>
      <c r="E1112" s="447"/>
    </row>
    <row r="1113" spans="1:5">
      <c r="A1113" s="442">
        <v>1111</v>
      </c>
      <c r="B1113" s="446"/>
      <c r="C1113" s="447"/>
      <c r="D1113" s="446"/>
      <c r="E1113" s="447"/>
    </row>
    <row r="1114" spans="1:5">
      <c r="A1114" s="442">
        <v>1112</v>
      </c>
      <c r="B1114" s="446"/>
      <c r="C1114" s="447"/>
      <c r="D1114" s="446"/>
      <c r="E1114" s="447"/>
    </row>
    <row r="1115" spans="1:5">
      <c r="A1115" s="442">
        <v>1113</v>
      </c>
      <c r="B1115" s="446"/>
      <c r="C1115" s="447"/>
      <c r="D1115" s="446"/>
      <c r="E1115" s="447"/>
    </row>
    <row r="1116" spans="1:5">
      <c r="A1116" s="442">
        <v>1114</v>
      </c>
      <c r="B1116" s="446"/>
      <c r="C1116" s="447"/>
      <c r="D1116" s="446"/>
      <c r="E1116" s="447"/>
    </row>
    <row r="1117" spans="1:5">
      <c r="A1117" s="442">
        <v>1115</v>
      </c>
      <c r="B1117" s="446"/>
      <c r="C1117" s="447"/>
      <c r="D1117" s="446"/>
      <c r="E1117" s="447"/>
    </row>
    <row r="1118" spans="1:5">
      <c r="A1118" s="442">
        <v>1116</v>
      </c>
      <c r="B1118" s="446"/>
      <c r="C1118" s="447"/>
      <c r="D1118" s="446"/>
      <c r="E1118" s="447"/>
    </row>
    <row r="1119" spans="1:5">
      <c r="A1119" s="442">
        <v>1117</v>
      </c>
      <c r="B1119" s="446"/>
      <c r="C1119" s="447"/>
      <c r="D1119" s="446"/>
      <c r="E1119" s="447"/>
    </row>
    <row r="1120" spans="1:5">
      <c r="A1120" s="442">
        <v>1118</v>
      </c>
      <c r="B1120" s="446"/>
      <c r="C1120" s="447"/>
      <c r="D1120" s="446"/>
      <c r="E1120" s="447"/>
    </row>
    <row r="1121" spans="1:5">
      <c r="A1121" s="442">
        <v>1119</v>
      </c>
      <c r="B1121" s="446"/>
      <c r="C1121" s="447"/>
      <c r="D1121" s="446"/>
      <c r="E1121" s="447"/>
    </row>
    <row r="1122" spans="1:5">
      <c r="A1122" s="442">
        <v>1120</v>
      </c>
      <c r="B1122" s="446"/>
      <c r="C1122" s="447"/>
      <c r="D1122" s="446"/>
      <c r="E1122" s="447"/>
    </row>
    <row r="1123" spans="1:5">
      <c r="A1123" s="442">
        <v>1121</v>
      </c>
      <c r="B1123" s="446"/>
      <c r="C1123" s="447"/>
      <c r="D1123" s="446"/>
      <c r="E1123" s="447"/>
    </row>
    <row r="1124" spans="1:5">
      <c r="A1124" s="442">
        <v>1122</v>
      </c>
      <c r="B1124" s="446"/>
      <c r="C1124" s="447"/>
      <c r="D1124" s="446"/>
      <c r="E1124" s="447"/>
    </row>
    <row r="1125" spans="1:5">
      <c r="A1125" s="442">
        <v>1123</v>
      </c>
      <c r="B1125" s="446"/>
      <c r="C1125" s="447"/>
      <c r="D1125" s="446"/>
      <c r="E1125" s="447"/>
    </row>
    <row r="1126" spans="1:5">
      <c r="A1126" s="442">
        <v>1124</v>
      </c>
      <c r="B1126" s="446"/>
      <c r="C1126" s="447"/>
      <c r="D1126" s="446"/>
      <c r="E1126" s="447"/>
    </row>
    <row r="1127" spans="1:5">
      <c r="A1127" s="442">
        <v>1125</v>
      </c>
      <c r="B1127" s="446"/>
      <c r="C1127" s="447"/>
      <c r="D1127" s="446"/>
      <c r="E1127" s="447"/>
    </row>
    <row r="1128" spans="1:5">
      <c r="A1128" s="442">
        <v>1126</v>
      </c>
      <c r="B1128" s="446"/>
      <c r="C1128" s="447"/>
      <c r="D1128" s="446"/>
      <c r="E1128" s="447"/>
    </row>
    <row r="1129" spans="1:5">
      <c r="A1129" s="442">
        <v>1127</v>
      </c>
      <c r="B1129" s="446"/>
      <c r="C1129" s="447"/>
      <c r="D1129" s="446"/>
      <c r="E1129" s="447"/>
    </row>
    <row r="1130" spans="1:5">
      <c r="A1130" s="442">
        <v>1128</v>
      </c>
      <c r="B1130" s="446"/>
      <c r="C1130" s="447"/>
      <c r="D1130" s="446"/>
      <c r="E1130" s="447"/>
    </row>
    <row r="1131" spans="1:5">
      <c r="A1131" s="442">
        <v>1129</v>
      </c>
      <c r="B1131" s="446"/>
      <c r="C1131" s="447"/>
      <c r="D1131" s="446"/>
      <c r="E1131" s="447"/>
    </row>
    <row r="1132" spans="1:5">
      <c r="A1132" s="442">
        <v>1130</v>
      </c>
      <c r="B1132" s="446"/>
      <c r="C1132" s="447"/>
      <c r="D1132" s="446"/>
      <c r="E1132" s="447"/>
    </row>
    <row r="1133" spans="1:5">
      <c r="A1133" s="442">
        <v>1131</v>
      </c>
      <c r="B1133" s="446"/>
      <c r="C1133" s="447"/>
      <c r="D1133" s="446"/>
      <c r="E1133" s="447"/>
    </row>
    <row r="1134" spans="1:5">
      <c r="A1134" s="442">
        <v>1132</v>
      </c>
      <c r="B1134" s="446"/>
      <c r="C1134" s="447"/>
      <c r="D1134" s="446"/>
      <c r="E1134" s="447"/>
    </row>
    <row r="1135" spans="1:5">
      <c r="A1135" s="442">
        <v>1133</v>
      </c>
      <c r="B1135" s="446"/>
      <c r="C1135" s="447"/>
      <c r="D1135" s="446"/>
      <c r="E1135" s="447"/>
    </row>
    <row r="1136" spans="1:5">
      <c r="A1136" s="442">
        <v>1134</v>
      </c>
      <c r="B1136" s="446"/>
      <c r="C1136" s="447"/>
      <c r="D1136" s="446"/>
      <c r="E1136" s="447"/>
    </row>
    <row r="1137" spans="1:5">
      <c r="A1137" s="442">
        <v>1135</v>
      </c>
      <c r="B1137" s="446"/>
      <c r="C1137" s="447"/>
      <c r="D1137" s="446"/>
      <c r="E1137" s="447"/>
    </row>
    <row r="1138" spans="1:5">
      <c r="A1138" s="442">
        <v>1136</v>
      </c>
      <c r="B1138" s="446"/>
      <c r="C1138" s="447"/>
      <c r="D1138" s="446"/>
      <c r="E1138" s="447"/>
    </row>
    <row r="1139" spans="1:5">
      <c r="A1139" s="442">
        <v>1137</v>
      </c>
      <c r="B1139" s="446"/>
      <c r="C1139" s="447"/>
      <c r="D1139" s="446"/>
      <c r="E1139" s="447"/>
    </row>
    <row r="1140" spans="1:5">
      <c r="A1140" s="442">
        <v>1138</v>
      </c>
      <c r="B1140" s="446"/>
      <c r="C1140" s="447"/>
      <c r="D1140" s="446"/>
      <c r="E1140" s="447"/>
    </row>
    <row r="1141" spans="1:5">
      <c r="A1141" s="442">
        <v>1139</v>
      </c>
      <c r="B1141" s="446"/>
      <c r="C1141" s="447"/>
      <c r="D1141" s="446"/>
      <c r="E1141" s="447"/>
    </row>
    <row r="1142" spans="1:5">
      <c r="A1142" s="442">
        <v>1140</v>
      </c>
      <c r="B1142" s="446"/>
      <c r="C1142" s="447"/>
      <c r="D1142" s="446"/>
      <c r="E1142" s="447"/>
    </row>
    <row r="1143" spans="1:5">
      <c r="A1143" s="442">
        <v>1141</v>
      </c>
      <c r="B1143" s="446"/>
      <c r="C1143" s="447"/>
      <c r="D1143" s="446"/>
      <c r="E1143" s="447"/>
    </row>
    <row r="1144" spans="1:5">
      <c r="A1144" s="442">
        <v>1142</v>
      </c>
      <c r="B1144" s="446"/>
      <c r="C1144" s="447"/>
      <c r="D1144" s="446"/>
      <c r="E1144" s="447"/>
    </row>
    <row r="1145" spans="1:5">
      <c r="A1145" s="442">
        <v>1143</v>
      </c>
      <c r="B1145" s="446"/>
      <c r="C1145" s="447"/>
      <c r="D1145" s="446"/>
      <c r="E1145" s="447"/>
    </row>
    <row r="1146" spans="1:5">
      <c r="A1146" s="442">
        <v>1144</v>
      </c>
      <c r="B1146" s="446"/>
      <c r="C1146" s="447"/>
      <c r="D1146" s="446"/>
      <c r="E1146" s="447"/>
    </row>
    <row r="1147" spans="1:5">
      <c r="A1147" s="442">
        <v>1145</v>
      </c>
      <c r="B1147" s="446"/>
      <c r="C1147" s="447"/>
      <c r="D1147" s="446"/>
      <c r="E1147" s="447"/>
    </row>
    <row r="1148" spans="1:5">
      <c r="A1148" s="442">
        <v>1146</v>
      </c>
      <c r="B1148" s="446"/>
      <c r="C1148" s="447"/>
      <c r="D1148" s="446"/>
      <c r="E1148" s="447"/>
    </row>
    <row r="1149" spans="1:5">
      <c r="A1149" s="442">
        <v>1147</v>
      </c>
      <c r="B1149" s="446"/>
      <c r="C1149" s="447"/>
      <c r="D1149" s="446"/>
      <c r="E1149" s="447"/>
    </row>
    <row r="1150" spans="1:5">
      <c r="A1150" s="442">
        <v>1148</v>
      </c>
      <c r="B1150" s="446"/>
      <c r="C1150" s="447"/>
      <c r="D1150" s="446"/>
      <c r="E1150" s="447"/>
    </row>
    <row r="1151" spans="1:5">
      <c r="A1151" s="442">
        <v>1149</v>
      </c>
      <c r="B1151" s="446"/>
      <c r="C1151" s="447"/>
      <c r="D1151" s="446"/>
      <c r="E1151" s="447"/>
    </row>
    <row r="1152" spans="1:5">
      <c r="A1152" s="442">
        <v>1150</v>
      </c>
      <c r="B1152" s="446"/>
      <c r="C1152" s="447"/>
      <c r="D1152" s="446"/>
      <c r="E1152" s="447"/>
    </row>
    <row r="1153" spans="1:5">
      <c r="A1153" s="442">
        <v>1151</v>
      </c>
      <c r="B1153" s="446"/>
      <c r="C1153" s="447"/>
      <c r="D1153" s="446"/>
      <c r="E1153" s="447"/>
    </row>
    <row r="1154" spans="1:5">
      <c r="A1154" s="442">
        <v>1152</v>
      </c>
      <c r="B1154" s="446"/>
      <c r="C1154" s="447"/>
      <c r="D1154" s="446"/>
      <c r="E1154" s="447"/>
    </row>
    <row r="1155" spans="1:5">
      <c r="A1155" s="442">
        <v>1153</v>
      </c>
      <c r="B1155" s="446"/>
      <c r="C1155" s="447"/>
      <c r="D1155" s="446"/>
      <c r="E1155" s="447"/>
    </row>
    <row r="1156" spans="1:5">
      <c r="A1156" s="442">
        <v>1154</v>
      </c>
      <c r="B1156" s="446"/>
      <c r="C1156" s="447"/>
      <c r="D1156" s="446"/>
      <c r="E1156" s="447"/>
    </row>
    <row r="1157" spans="1:5">
      <c r="A1157" s="442">
        <v>1155</v>
      </c>
      <c r="B1157" s="446"/>
      <c r="C1157" s="447"/>
      <c r="D1157" s="446"/>
      <c r="E1157" s="447"/>
    </row>
    <row r="1158" spans="1:5">
      <c r="A1158" s="442">
        <v>1156</v>
      </c>
      <c r="B1158" s="446"/>
      <c r="C1158" s="447"/>
      <c r="D1158" s="446"/>
      <c r="E1158" s="447"/>
    </row>
    <row r="1159" spans="1:5">
      <c r="A1159" s="442">
        <v>1157</v>
      </c>
      <c r="B1159" s="446"/>
      <c r="C1159" s="447"/>
      <c r="D1159" s="446"/>
      <c r="E1159" s="447"/>
    </row>
    <row r="1160" spans="1:5">
      <c r="A1160" s="442">
        <v>1158</v>
      </c>
      <c r="B1160" s="446"/>
      <c r="C1160" s="447"/>
      <c r="D1160" s="446"/>
      <c r="E1160" s="447"/>
    </row>
    <row r="1161" spans="1:5">
      <c r="A1161" s="442">
        <v>1159</v>
      </c>
      <c r="B1161" s="446"/>
      <c r="C1161" s="447"/>
      <c r="D1161" s="446"/>
      <c r="E1161" s="447"/>
    </row>
    <row r="1162" spans="1:5">
      <c r="A1162" s="442">
        <v>1160</v>
      </c>
      <c r="B1162" s="446"/>
      <c r="C1162" s="447"/>
      <c r="D1162" s="446"/>
      <c r="E1162" s="447"/>
    </row>
    <row r="1163" spans="1:5">
      <c r="A1163" s="442">
        <v>1161</v>
      </c>
      <c r="B1163" s="446"/>
      <c r="C1163" s="447"/>
      <c r="D1163" s="446"/>
      <c r="E1163" s="447"/>
    </row>
    <row r="1164" spans="1:5">
      <c r="A1164" s="442">
        <v>1162</v>
      </c>
      <c r="B1164" s="446"/>
      <c r="C1164" s="447"/>
      <c r="D1164" s="446"/>
      <c r="E1164" s="447"/>
    </row>
    <row r="1165" spans="1:5">
      <c r="A1165" s="442">
        <v>1163</v>
      </c>
      <c r="B1165" s="446"/>
      <c r="C1165" s="447"/>
      <c r="D1165" s="446"/>
      <c r="E1165" s="447"/>
    </row>
    <row r="1166" spans="1:5">
      <c r="A1166" s="442">
        <v>1164</v>
      </c>
      <c r="B1166" s="446"/>
      <c r="C1166" s="447"/>
      <c r="D1166" s="446"/>
      <c r="E1166" s="447"/>
    </row>
    <row r="1167" spans="1:5">
      <c r="A1167" s="442">
        <v>1165</v>
      </c>
      <c r="B1167" s="446"/>
      <c r="C1167" s="447"/>
      <c r="D1167" s="446"/>
      <c r="E1167" s="447"/>
    </row>
    <row r="1168" spans="1:5">
      <c r="A1168" s="442">
        <v>1166</v>
      </c>
      <c r="B1168" s="446"/>
      <c r="C1168" s="447"/>
      <c r="D1168" s="446"/>
      <c r="E1168" s="447"/>
    </row>
    <row r="1169" spans="1:5">
      <c r="A1169" s="442">
        <v>1167</v>
      </c>
      <c r="B1169" s="446"/>
      <c r="C1169" s="447"/>
      <c r="D1169" s="446"/>
      <c r="E1169" s="447"/>
    </row>
    <row r="1170" spans="1:5">
      <c r="A1170" s="442">
        <v>1168</v>
      </c>
      <c r="B1170" s="446"/>
      <c r="C1170" s="447"/>
      <c r="D1170" s="446"/>
      <c r="E1170" s="447"/>
    </row>
    <row r="1171" spans="1:5">
      <c r="A1171" s="442">
        <v>1169</v>
      </c>
      <c r="B1171" s="446"/>
      <c r="C1171" s="447"/>
      <c r="D1171" s="446"/>
      <c r="E1171" s="447"/>
    </row>
    <row r="1172" spans="1:5">
      <c r="A1172" s="442">
        <v>1170</v>
      </c>
      <c r="B1172" s="446"/>
      <c r="C1172" s="447"/>
      <c r="D1172" s="446"/>
      <c r="E1172" s="447"/>
    </row>
    <row r="1173" spans="1:5">
      <c r="A1173" s="442">
        <v>1171</v>
      </c>
      <c r="B1173" s="446"/>
      <c r="C1173" s="447"/>
      <c r="D1173" s="446"/>
      <c r="E1173" s="447"/>
    </row>
    <row r="1174" spans="1:5">
      <c r="A1174" s="442">
        <v>1172</v>
      </c>
      <c r="B1174" s="446"/>
      <c r="C1174" s="447"/>
      <c r="D1174" s="446"/>
      <c r="E1174" s="447"/>
    </row>
    <row r="1175" spans="1:5">
      <c r="A1175" s="442">
        <v>1173</v>
      </c>
      <c r="B1175" s="446"/>
      <c r="C1175" s="447"/>
      <c r="D1175" s="446"/>
      <c r="E1175" s="447"/>
    </row>
    <row r="1176" spans="1:5">
      <c r="A1176" s="442">
        <v>1174</v>
      </c>
      <c r="B1176" s="446"/>
      <c r="C1176" s="447"/>
      <c r="D1176" s="446"/>
      <c r="E1176" s="447"/>
    </row>
    <row r="1177" spans="1:5">
      <c r="A1177" s="442">
        <v>1175</v>
      </c>
      <c r="B1177" s="446"/>
      <c r="C1177" s="447"/>
      <c r="D1177" s="446"/>
      <c r="E1177" s="447"/>
    </row>
    <row r="1178" spans="1:5">
      <c r="A1178" s="442">
        <v>1176</v>
      </c>
      <c r="B1178" s="446"/>
      <c r="C1178" s="447"/>
      <c r="D1178" s="446"/>
      <c r="E1178" s="447"/>
    </row>
    <row r="1179" spans="1:5">
      <c r="A1179" s="442">
        <v>1177</v>
      </c>
      <c r="B1179" s="446"/>
      <c r="C1179" s="447"/>
      <c r="D1179" s="446"/>
      <c r="E1179" s="447"/>
    </row>
    <row r="1180" spans="1:5">
      <c r="A1180" s="442">
        <v>1178</v>
      </c>
      <c r="B1180" s="446"/>
      <c r="C1180" s="447"/>
      <c r="D1180" s="446"/>
      <c r="E1180" s="447"/>
    </row>
    <row r="1181" spans="1:5">
      <c r="A1181" s="442">
        <v>1179</v>
      </c>
      <c r="B1181" s="446"/>
      <c r="C1181" s="447"/>
      <c r="D1181" s="446"/>
      <c r="E1181" s="447"/>
    </row>
    <row r="1182" spans="1:5">
      <c r="A1182" s="442">
        <v>1180</v>
      </c>
      <c r="B1182" s="446"/>
      <c r="C1182" s="447"/>
      <c r="D1182" s="446"/>
      <c r="E1182" s="447"/>
    </row>
    <row r="1183" spans="1:5">
      <c r="A1183" s="442">
        <v>1181</v>
      </c>
      <c r="B1183" s="446"/>
      <c r="C1183" s="447"/>
      <c r="D1183" s="446"/>
      <c r="E1183" s="447"/>
    </row>
    <row r="1184" spans="1:5">
      <c r="A1184" s="442">
        <v>1182</v>
      </c>
      <c r="B1184" s="446"/>
      <c r="C1184" s="447"/>
      <c r="D1184" s="446"/>
      <c r="E1184" s="447"/>
    </row>
    <row r="1185" spans="1:5">
      <c r="A1185" s="442">
        <v>1183</v>
      </c>
      <c r="B1185" s="446"/>
      <c r="C1185" s="447"/>
      <c r="D1185" s="446"/>
      <c r="E1185" s="447"/>
    </row>
    <row r="1186" spans="1:5">
      <c r="A1186" s="442">
        <v>1184</v>
      </c>
      <c r="B1186" s="446"/>
      <c r="C1186" s="447"/>
      <c r="D1186" s="446"/>
      <c r="E1186" s="447"/>
    </row>
    <row r="1187" spans="1:5">
      <c r="A1187" s="442">
        <v>1185</v>
      </c>
      <c r="B1187" s="446"/>
      <c r="C1187" s="447"/>
      <c r="D1187" s="446"/>
      <c r="E1187" s="447"/>
    </row>
    <row r="1188" spans="1:5">
      <c r="A1188" s="442">
        <v>1186</v>
      </c>
      <c r="B1188" s="446"/>
      <c r="C1188" s="447"/>
      <c r="D1188" s="446"/>
      <c r="E1188" s="447"/>
    </row>
    <row r="1189" spans="1:5">
      <c r="A1189" s="442">
        <v>1187</v>
      </c>
      <c r="B1189" s="446"/>
      <c r="C1189" s="447"/>
      <c r="D1189" s="446"/>
      <c r="E1189" s="447"/>
    </row>
    <row r="1190" spans="1:5">
      <c r="A1190" s="442">
        <v>1188</v>
      </c>
      <c r="B1190" s="446"/>
      <c r="C1190" s="447"/>
      <c r="D1190" s="446"/>
      <c r="E1190" s="447"/>
    </row>
    <row r="1191" spans="1:5">
      <c r="A1191" s="442">
        <v>1189</v>
      </c>
      <c r="B1191" s="446"/>
      <c r="C1191" s="447"/>
      <c r="D1191" s="446"/>
      <c r="E1191" s="447"/>
    </row>
    <row r="1192" spans="1:5">
      <c r="A1192" s="442">
        <v>1190</v>
      </c>
      <c r="B1192" s="446"/>
      <c r="C1192" s="447"/>
      <c r="D1192" s="446"/>
      <c r="E1192" s="447"/>
    </row>
    <row r="1193" spans="1:5">
      <c r="A1193" s="442">
        <v>1191</v>
      </c>
      <c r="B1193" s="446"/>
      <c r="C1193" s="447"/>
      <c r="D1193" s="446"/>
      <c r="E1193" s="447"/>
    </row>
    <row r="1194" spans="1:5">
      <c r="A1194" s="442">
        <v>1192</v>
      </c>
      <c r="B1194" s="446"/>
      <c r="C1194" s="447"/>
      <c r="D1194" s="446"/>
      <c r="E1194" s="447"/>
    </row>
    <row r="1195" spans="1:5">
      <c r="A1195" s="442">
        <v>1193</v>
      </c>
      <c r="B1195" s="446"/>
      <c r="C1195" s="447"/>
      <c r="D1195" s="446"/>
      <c r="E1195" s="447"/>
    </row>
    <row r="1196" spans="1:5">
      <c r="A1196" s="442">
        <v>1194</v>
      </c>
      <c r="B1196" s="446"/>
      <c r="C1196" s="447"/>
      <c r="D1196" s="446"/>
      <c r="E1196" s="447"/>
    </row>
    <row r="1197" spans="1:5">
      <c r="A1197" s="442">
        <v>1195</v>
      </c>
      <c r="B1197" s="446"/>
      <c r="C1197" s="447"/>
      <c r="D1197" s="446"/>
      <c r="E1197" s="447"/>
    </row>
    <row r="1198" spans="1:5">
      <c r="A1198" s="442">
        <v>1196</v>
      </c>
      <c r="B1198" s="446"/>
      <c r="C1198" s="447"/>
      <c r="D1198" s="446"/>
      <c r="E1198" s="447"/>
    </row>
    <row r="1199" spans="1:5">
      <c r="A1199" s="442">
        <v>1197</v>
      </c>
      <c r="B1199" s="446"/>
      <c r="C1199" s="447"/>
      <c r="D1199" s="446"/>
      <c r="E1199" s="447"/>
    </row>
    <row r="1200" spans="1:5">
      <c r="A1200" s="442">
        <v>1198</v>
      </c>
      <c r="B1200" s="446"/>
      <c r="C1200" s="447"/>
      <c r="D1200" s="446"/>
      <c r="E1200" s="447"/>
    </row>
    <row r="1201" spans="1:5">
      <c r="A1201" s="442">
        <v>1199</v>
      </c>
      <c r="B1201" s="446"/>
      <c r="C1201" s="447"/>
      <c r="D1201" s="446"/>
      <c r="E1201" s="447"/>
    </row>
    <row r="1202" spans="1:5">
      <c r="A1202" s="442">
        <v>1200</v>
      </c>
      <c r="B1202" s="446"/>
      <c r="C1202" s="447"/>
      <c r="D1202" s="446"/>
      <c r="E1202" s="447"/>
    </row>
    <row r="1203" spans="1:5">
      <c r="A1203" s="442">
        <v>1201</v>
      </c>
      <c r="B1203" s="446"/>
      <c r="C1203" s="447"/>
      <c r="D1203" s="446"/>
      <c r="E1203" s="447"/>
    </row>
    <row r="1204" spans="1:5">
      <c r="A1204" s="442">
        <v>1202</v>
      </c>
      <c r="B1204" s="446"/>
      <c r="C1204" s="447"/>
      <c r="D1204" s="446"/>
      <c r="E1204" s="447"/>
    </row>
    <row r="1205" spans="1:5">
      <c r="A1205" s="442">
        <v>1203</v>
      </c>
      <c r="B1205" s="446"/>
      <c r="C1205" s="447"/>
      <c r="D1205" s="446"/>
      <c r="E1205" s="447"/>
    </row>
    <row r="1206" spans="1:5">
      <c r="A1206" s="442">
        <v>1204</v>
      </c>
      <c r="B1206" s="446"/>
      <c r="C1206" s="447"/>
      <c r="D1206" s="446"/>
      <c r="E1206" s="447"/>
    </row>
    <row r="1207" spans="1:5">
      <c r="A1207" s="442">
        <v>1205</v>
      </c>
      <c r="B1207" s="446"/>
      <c r="C1207" s="447"/>
      <c r="D1207" s="446"/>
      <c r="E1207" s="447"/>
    </row>
    <row r="1208" spans="1:5">
      <c r="A1208" s="442">
        <v>1206</v>
      </c>
      <c r="B1208" s="446"/>
      <c r="C1208" s="447"/>
      <c r="D1208" s="446"/>
      <c r="E1208" s="447"/>
    </row>
    <row r="1209" spans="1:5">
      <c r="A1209" s="442">
        <v>1207</v>
      </c>
      <c r="B1209" s="446"/>
      <c r="C1209" s="447"/>
      <c r="D1209" s="446"/>
      <c r="E1209" s="447"/>
    </row>
    <row r="1210" spans="1:5">
      <c r="A1210" s="442">
        <v>1208</v>
      </c>
      <c r="B1210" s="446"/>
      <c r="C1210" s="447"/>
      <c r="D1210" s="446"/>
      <c r="E1210" s="447"/>
    </row>
    <row r="1211" spans="1:5">
      <c r="A1211" s="442">
        <v>1209</v>
      </c>
      <c r="B1211" s="446"/>
      <c r="C1211" s="447"/>
      <c r="D1211" s="446"/>
      <c r="E1211" s="447"/>
    </row>
    <row r="1212" spans="1:5">
      <c r="A1212" s="442">
        <v>1210</v>
      </c>
      <c r="B1212" s="446"/>
      <c r="C1212" s="447"/>
      <c r="D1212" s="446"/>
      <c r="E1212" s="447"/>
    </row>
    <row r="1213" spans="1:5">
      <c r="A1213" s="442">
        <v>1211</v>
      </c>
      <c r="B1213" s="446"/>
      <c r="C1213" s="447"/>
      <c r="D1213" s="446"/>
      <c r="E1213" s="447"/>
    </row>
    <row r="1214" spans="1:5">
      <c r="A1214" s="442">
        <v>1212</v>
      </c>
      <c r="B1214" s="446"/>
      <c r="C1214" s="447"/>
      <c r="D1214" s="446"/>
      <c r="E1214" s="447"/>
    </row>
    <row r="1215" spans="1:5">
      <c r="A1215" s="442">
        <v>1213</v>
      </c>
      <c r="B1215" s="446"/>
      <c r="C1215" s="447"/>
      <c r="D1215" s="446"/>
      <c r="E1215" s="447"/>
    </row>
    <row r="1216" spans="1:5">
      <c r="A1216" s="442">
        <v>1214</v>
      </c>
      <c r="B1216" s="446"/>
      <c r="C1216" s="447"/>
      <c r="D1216" s="446"/>
      <c r="E1216" s="447"/>
    </row>
    <row r="1217" spans="1:5">
      <c r="A1217" s="442">
        <v>1215</v>
      </c>
      <c r="B1217" s="446"/>
      <c r="C1217" s="447"/>
      <c r="D1217" s="446"/>
      <c r="E1217" s="447"/>
    </row>
    <row r="1218" spans="1:5">
      <c r="A1218" s="442">
        <v>1216</v>
      </c>
      <c r="B1218" s="446"/>
      <c r="C1218" s="447"/>
      <c r="D1218" s="446"/>
      <c r="E1218" s="447"/>
    </row>
    <row r="1219" spans="1:5">
      <c r="A1219" s="442">
        <v>1217</v>
      </c>
      <c r="B1219" s="446"/>
      <c r="C1219" s="447"/>
      <c r="D1219" s="446"/>
      <c r="E1219" s="447"/>
    </row>
    <row r="1220" spans="1:5">
      <c r="A1220" s="442">
        <v>1218</v>
      </c>
      <c r="B1220" s="446"/>
      <c r="C1220" s="447"/>
      <c r="D1220" s="446"/>
      <c r="E1220" s="447"/>
    </row>
    <row r="1221" spans="1:5">
      <c r="A1221" s="442">
        <v>1219</v>
      </c>
      <c r="B1221" s="446"/>
      <c r="C1221" s="447"/>
      <c r="D1221" s="446"/>
      <c r="E1221" s="447"/>
    </row>
    <row r="1222" spans="1:5">
      <c r="A1222" s="442">
        <v>1220</v>
      </c>
      <c r="B1222" s="446"/>
      <c r="C1222" s="447"/>
      <c r="D1222" s="446"/>
      <c r="E1222" s="447"/>
    </row>
    <row r="1223" spans="1:5">
      <c r="A1223" s="442">
        <v>1221</v>
      </c>
      <c r="B1223" s="446"/>
      <c r="C1223" s="447"/>
      <c r="D1223" s="446"/>
      <c r="E1223" s="447"/>
    </row>
    <row r="1224" spans="1:5">
      <c r="A1224" s="442">
        <v>1222</v>
      </c>
      <c r="B1224" s="446"/>
      <c r="C1224" s="447"/>
      <c r="D1224" s="446"/>
      <c r="E1224" s="447"/>
    </row>
    <row r="1225" spans="1:5">
      <c r="A1225" s="442">
        <v>1223</v>
      </c>
      <c r="B1225" s="446"/>
      <c r="C1225" s="447"/>
      <c r="D1225" s="446"/>
      <c r="E1225" s="447"/>
    </row>
    <row r="1226" spans="1:5">
      <c r="A1226" s="442">
        <v>1224</v>
      </c>
      <c r="B1226" s="446"/>
      <c r="C1226" s="447"/>
      <c r="D1226" s="446"/>
      <c r="E1226" s="447"/>
    </row>
    <row r="1227" spans="1:5">
      <c r="A1227" s="442">
        <v>1225</v>
      </c>
      <c r="B1227" s="446"/>
      <c r="C1227" s="447"/>
      <c r="D1227" s="446"/>
      <c r="E1227" s="447"/>
    </row>
    <row r="1228" spans="1:5">
      <c r="A1228" s="442">
        <v>1226</v>
      </c>
      <c r="B1228" s="446"/>
      <c r="C1228" s="447"/>
      <c r="D1228" s="446"/>
      <c r="E1228" s="447"/>
    </row>
    <row r="1229" spans="1:5">
      <c r="A1229" s="442">
        <v>1227</v>
      </c>
      <c r="B1229" s="446"/>
      <c r="C1229" s="447"/>
      <c r="D1229" s="446"/>
      <c r="E1229" s="447"/>
    </row>
    <row r="1230" spans="1:5">
      <c r="A1230" s="442">
        <v>1228</v>
      </c>
      <c r="B1230" s="446"/>
      <c r="C1230" s="447"/>
      <c r="D1230" s="446"/>
      <c r="E1230" s="447"/>
    </row>
    <row r="1231" spans="1:5">
      <c r="A1231" s="442">
        <v>1229</v>
      </c>
      <c r="B1231" s="446"/>
      <c r="C1231" s="447"/>
      <c r="D1231" s="446"/>
      <c r="E1231" s="447"/>
    </row>
    <row r="1232" spans="1:5">
      <c r="A1232" s="442">
        <v>1230</v>
      </c>
      <c r="B1232" s="446"/>
      <c r="C1232" s="447"/>
      <c r="D1232" s="446"/>
      <c r="E1232" s="447"/>
    </row>
    <row r="1233" spans="1:5">
      <c r="A1233" s="442">
        <v>1231</v>
      </c>
      <c r="B1233" s="446"/>
      <c r="C1233" s="447"/>
      <c r="D1233" s="446"/>
      <c r="E1233" s="447"/>
    </row>
    <row r="1234" spans="1:5">
      <c r="A1234" s="442">
        <v>1232</v>
      </c>
      <c r="B1234" s="446"/>
      <c r="C1234" s="447"/>
      <c r="D1234" s="446"/>
      <c r="E1234" s="447"/>
    </row>
    <row r="1235" spans="1:5">
      <c r="A1235" s="442">
        <v>1233</v>
      </c>
      <c r="B1235" s="446"/>
      <c r="C1235" s="447"/>
      <c r="D1235" s="446"/>
      <c r="E1235" s="447"/>
    </row>
    <row r="1236" spans="1:5">
      <c r="A1236" s="442">
        <v>1234</v>
      </c>
      <c r="B1236" s="446"/>
      <c r="C1236" s="447"/>
      <c r="D1236" s="446"/>
      <c r="E1236" s="447"/>
    </row>
    <row r="1237" spans="1:5">
      <c r="A1237" s="442">
        <v>1235</v>
      </c>
      <c r="B1237" s="446"/>
      <c r="C1237" s="447"/>
      <c r="D1237" s="446"/>
      <c r="E1237" s="447"/>
    </row>
    <row r="1238" spans="1:5">
      <c r="A1238" s="442">
        <v>1236</v>
      </c>
      <c r="B1238" s="446"/>
      <c r="C1238" s="447"/>
      <c r="D1238" s="446"/>
      <c r="E1238" s="447"/>
    </row>
    <row r="1239" spans="1:5">
      <c r="A1239" s="442">
        <v>1237</v>
      </c>
      <c r="B1239" s="446"/>
      <c r="C1239" s="447"/>
      <c r="D1239" s="446"/>
      <c r="E1239" s="447"/>
    </row>
    <row r="1240" spans="1:5">
      <c r="A1240" s="442">
        <v>1238</v>
      </c>
      <c r="B1240" s="446"/>
      <c r="C1240" s="447"/>
      <c r="D1240" s="446"/>
      <c r="E1240" s="447"/>
    </row>
    <row r="1241" spans="1:5">
      <c r="A1241" s="442">
        <v>1239</v>
      </c>
      <c r="B1241" s="446"/>
      <c r="C1241" s="447"/>
      <c r="D1241" s="446"/>
      <c r="E1241" s="447"/>
    </row>
    <row r="1242" spans="1:5">
      <c r="A1242" s="442">
        <v>1240</v>
      </c>
      <c r="B1242" s="446"/>
      <c r="C1242" s="447"/>
      <c r="D1242" s="446"/>
      <c r="E1242" s="447"/>
    </row>
    <row r="1243" spans="1:5">
      <c r="A1243" s="442">
        <v>1241</v>
      </c>
      <c r="B1243" s="446"/>
      <c r="C1243" s="447"/>
      <c r="D1243" s="446"/>
      <c r="E1243" s="447"/>
    </row>
    <row r="1244" spans="1:5">
      <c r="A1244" s="442">
        <v>1242</v>
      </c>
      <c r="B1244" s="446"/>
      <c r="C1244" s="447"/>
      <c r="D1244" s="446"/>
      <c r="E1244" s="447"/>
    </row>
    <row r="1245" spans="1:5">
      <c r="A1245" s="442">
        <v>1243</v>
      </c>
      <c r="B1245" s="446"/>
      <c r="C1245" s="447"/>
      <c r="D1245" s="446"/>
      <c r="E1245" s="447"/>
    </row>
    <row r="1246" spans="1:5">
      <c r="A1246" s="442">
        <v>1244</v>
      </c>
      <c r="B1246" s="446"/>
      <c r="C1246" s="447"/>
      <c r="D1246" s="446"/>
      <c r="E1246" s="447"/>
    </row>
    <row r="1247" spans="1:5">
      <c r="A1247" s="442">
        <v>1245</v>
      </c>
      <c r="B1247" s="446"/>
      <c r="C1247" s="447"/>
      <c r="D1247" s="446"/>
      <c r="E1247" s="447"/>
    </row>
    <row r="1248" spans="1:5">
      <c r="A1248" s="442">
        <v>1246</v>
      </c>
      <c r="B1248" s="446"/>
      <c r="C1248" s="447"/>
      <c r="D1248" s="446"/>
      <c r="E1248" s="447"/>
    </row>
    <row r="1249" spans="1:5">
      <c r="A1249" s="442">
        <v>1247</v>
      </c>
      <c r="B1249" s="446"/>
      <c r="C1249" s="447"/>
      <c r="D1249" s="446"/>
      <c r="E1249" s="447"/>
    </row>
    <row r="1250" spans="1:5">
      <c r="A1250" s="442">
        <v>1248</v>
      </c>
      <c r="B1250" s="446"/>
      <c r="C1250" s="447"/>
      <c r="D1250" s="446"/>
      <c r="E1250" s="447"/>
    </row>
    <row r="1251" spans="1:5">
      <c r="A1251" s="442">
        <v>1249</v>
      </c>
      <c r="B1251" s="446"/>
      <c r="C1251" s="447"/>
      <c r="D1251" s="446"/>
      <c r="E1251" s="447"/>
    </row>
    <row r="1252" spans="1:5">
      <c r="A1252" s="442">
        <v>1250</v>
      </c>
      <c r="B1252" s="446"/>
      <c r="C1252" s="447"/>
      <c r="D1252" s="446"/>
      <c r="E1252" s="447"/>
    </row>
    <row r="1253" spans="1:5">
      <c r="A1253" s="442">
        <v>1251</v>
      </c>
      <c r="B1253" s="446"/>
      <c r="C1253" s="447"/>
      <c r="D1253" s="446"/>
      <c r="E1253" s="447"/>
    </row>
    <row r="1254" spans="1:5">
      <c r="A1254" s="442">
        <v>1252</v>
      </c>
      <c r="B1254" s="446"/>
      <c r="C1254" s="447"/>
      <c r="D1254" s="446"/>
      <c r="E1254" s="447"/>
    </row>
    <row r="1255" spans="1:5">
      <c r="A1255" s="442">
        <v>1253</v>
      </c>
      <c r="B1255" s="446"/>
      <c r="C1255" s="447"/>
      <c r="D1255" s="446"/>
      <c r="E1255" s="447"/>
    </row>
    <row r="1256" spans="1:5">
      <c r="A1256" s="442">
        <v>1254</v>
      </c>
      <c r="B1256" s="446"/>
      <c r="C1256" s="447"/>
      <c r="D1256" s="446"/>
      <c r="E1256" s="447"/>
    </row>
    <row r="1257" spans="1:5">
      <c r="A1257" s="442">
        <v>1255</v>
      </c>
      <c r="B1257" s="446"/>
      <c r="C1257" s="447"/>
      <c r="D1257" s="446"/>
      <c r="E1257" s="447"/>
    </row>
    <row r="1258" spans="1:5">
      <c r="A1258" s="442">
        <v>1256</v>
      </c>
      <c r="B1258" s="446"/>
      <c r="C1258" s="447"/>
      <c r="D1258" s="446"/>
      <c r="E1258" s="447"/>
    </row>
    <row r="1259" spans="1:5">
      <c r="A1259" s="442">
        <v>1257</v>
      </c>
      <c r="B1259" s="446"/>
      <c r="C1259" s="447"/>
      <c r="D1259" s="446"/>
      <c r="E1259" s="447"/>
    </row>
    <row r="1260" spans="1:5">
      <c r="A1260" s="442">
        <v>1258</v>
      </c>
      <c r="B1260" s="446"/>
      <c r="C1260" s="447"/>
      <c r="D1260" s="446"/>
      <c r="E1260" s="447"/>
    </row>
    <row r="1261" spans="1:5">
      <c r="A1261" s="442">
        <v>1259</v>
      </c>
      <c r="B1261" s="446"/>
      <c r="C1261" s="447"/>
      <c r="D1261" s="446"/>
      <c r="E1261" s="447"/>
    </row>
    <row r="1262" spans="1:5">
      <c r="A1262" s="442">
        <v>1260</v>
      </c>
      <c r="B1262" s="446"/>
      <c r="C1262" s="447"/>
      <c r="D1262" s="446"/>
      <c r="E1262" s="447"/>
    </row>
    <row r="1263" spans="1:5">
      <c r="A1263" s="442">
        <v>1261</v>
      </c>
      <c r="B1263" s="446"/>
      <c r="C1263" s="447"/>
      <c r="D1263" s="446"/>
      <c r="E1263" s="447"/>
    </row>
    <row r="1264" spans="1:5">
      <c r="A1264" s="442">
        <v>1262</v>
      </c>
      <c r="B1264" s="446"/>
      <c r="C1264" s="447"/>
      <c r="D1264" s="446"/>
      <c r="E1264" s="447"/>
    </row>
    <row r="1265" spans="1:5">
      <c r="A1265" s="442">
        <v>1263</v>
      </c>
      <c r="B1265" s="446"/>
      <c r="C1265" s="447"/>
      <c r="D1265" s="446"/>
      <c r="E1265" s="447"/>
    </row>
    <row r="1266" spans="1:5">
      <c r="A1266" s="442">
        <v>1264</v>
      </c>
      <c r="B1266" s="446"/>
      <c r="C1266" s="447"/>
      <c r="D1266" s="446"/>
      <c r="E1266" s="447"/>
    </row>
    <row r="1267" spans="1:5">
      <c r="A1267" s="442">
        <v>1265</v>
      </c>
      <c r="B1267" s="446"/>
      <c r="C1267" s="447"/>
      <c r="D1267" s="446"/>
      <c r="E1267" s="447"/>
    </row>
    <row r="1268" spans="1:5">
      <c r="A1268" s="442">
        <v>1266</v>
      </c>
      <c r="B1268" s="446"/>
      <c r="C1268" s="447"/>
      <c r="D1268" s="446"/>
      <c r="E1268" s="447"/>
    </row>
    <row r="1269" spans="1:5">
      <c r="A1269" s="442">
        <v>1267</v>
      </c>
      <c r="B1269" s="446"/>
      <c r="C1269" s="447"/>
      <c r="D1269" s="446"/>
      <c r="E1269" s="447"/>
    </row>
    <row r="1270" spans="1:5">
      <c r="A1270" s="442">
        <v>1268</v>
      </c>
      <c r="B1270" s="446"/>
      <c r="C1270" s="447"/>
      <c r="D1270" s="446"/>
      <c r="E1270" s="447"/>
    </row>
    <row r="1271" spans="1:5">
      <c r="A1271" s="442">
        <v>1269</v>
      </c>
      <c r="B1271" s="446"/>
      <c r="C1271" s="447"/>
      <c r="D1271" s="446"/>
      <c r="E1271" s="447"/>
    </row>
    <row r="1272" spans="1:5">
      <c r="A1272" s="442">
        <v>1270</v>
      </c>
      <c r="B1272" s="446"/>
      <c r="C1272" s="447"/>
      <c r="D1272" s="446"/>
      <c r="E1272" s="447"/>
    </row>
    <row r="1273" spans="1:5">
      <c r="A1273" s="442">
        <v>1271</v>
      </c>
      <c r="B1273" s="446"/>
      <c r="C1273" s="447"/>
      <c r="D1273" s="446"/>
      <c r="E1273" s="447"/>
    </row>
    <row r="1274" spans="1:5">
      <c r="A1274" s="442">
        <v>1272</v>
      </c>
      <c r="B1274" s="446"/>
      <c r="C1274" s="447"/>
      <c r="D1274" s="446"/>
      <c r="E1274" s="447"/>
    </row>
    <row r="1275" spans="1:5">
      <c r="A1275" s="442">
        <v>1273</v>
      </c>
      <c r="B1275" s="446"/>
      <c r="C1275" s="447"/>
      <c r="D1275" s="446"/>
      <c r="E1275" s="447"/>
    </row>
    <row r="1276" spans="1:5">
      <c r="A1276" s="442">
        <v>1274</v>
      </c>
      <c r="B1276" s="446"/>
      <c r="C1276" s="447"/>
      <c r="D1276" s="446"/>
      <c r="E1276" s="447"/>
    </row>
    <row r="1277" spans="1:5">
      <c r="A1277" s="442">
        <v>1275</v>
      </c>
      <c r="B1277" s="446"/>
      <c r="C1277" s="447"/>
      <c r="D1277" s="446"/>
      <c r="E1277" s="447"/>
    </row>
    <row r="1278" spans="1:5">
      <c r="A1278" s="442">
        <v>1276</v>
      </c>
      <c r="B1278" s="446"/>
      <c r="C1278" s="447"/>
      <c r="D1278" s="446"/>
      <c r="E1278" s="447"/>
    </row>
    <row r="1279" spans="1:5">
      <c r="A1279" s="442">
        <v>1277</v>
      </c>
      <c r="B1279" s="446"/>
      <c r="C1279" s="447"/>
      <c r="D1279" s="446"/>
      <c r="E1279" s="447"/>
    </row>
    <row r="1280" spans="1:5">
      <c r="A1280" s="442">
        <v>1278</v>
      </c>
      <c r="B1280" s="446"/>
      <c r="C1280" s="447"/>
      <c r="D1280" s="446"/>
      <c r="E1280" s="447"/>
    </row>
    <row r="1281" spans="1:5">
      <c r="A1281" s="442">
        <v>1279</v>
      </c>
      <c r="B1281" s="446"/>
      <c r="C1281" s="447"/>
      <c r="D1281" s="446"/>
      <c r="E1281" s="447"/>
    </row>
    <row r="1282" spans="1:5">
      <c r="A1282" s="442">
        <v>1280</v>
      </c>
      <c r="B1282" s="446"/>
      <c r="C1282" s="447"/>
      <c r="D1282" s="446"/>
      <c r="E1282" s="447"/>
    </row>
    <row r="1283" spans="1:5">
      <c r="A1283" s="442">
        <v>1281</v>
      </c>
      <c r="B1283" s="446"/>
      <c r="C1283" s="447"/>
      <c r="D1283" s="446"/>
      <c r="E1283" s="447"/>
    </row>
    <row r="1284" spans="1:5">
      <c r="A1284" s="442">
        <v>1282</v>
      </c>
      <c r="B1284" s="446"/>
      <c r="C1284" s="447"/>
      <c r="D1284" s="446"/>
      <c r="E1284" s="447"/>
    </row>
    <row r="1285" spans="1:5">
      <c r="A1285" s="442">
        <v>1283</v>
      </c>
      <c r="B1285" s="446"/>
      <c r="C1285" s="447"/>
      <c r="D1285" s="446"/>
      <c r="E1285" s="447"/>
    </row>
    <row r="1286" spans="1:5">
      <c r="A1286" s="442">
        <v>1284</v>
      </c>
      <c r="B1286" s="446"/>
      <c r="C1286" s="447"/>
      <c r="D1286" s="446"/>
      <c r="E1286" s="447"/>
    </row>
    <row r="1287" spans="1:5">
      <c r="A1287" s="442">
        <v>1285</v>
      </c>
      <c r="B1287" s="446"/>
      <c r="C1287" s="447"/>
      <c r="D1287" s="446"/>
      <c r="E1287" s="447"/>
    </row>
    <row r="1288" spans="1:5">
      <c r="A1288" s="442">
        <v>1286</v>
      </c>
      <c r="B1288" s="446"/>
      <c r="C1288" s="447"/>
      <c r="D1288" s="446"/>
      <c r="E1288" s="447"/>
    </row>
    <row r="1289" spans="1:5">
      <c r="A1289" s="442">
        <v>1287</v>
      </c>
      <c r="B1289" s="446"/>
      <c r="C1289" s="447"/>
      <c r="D1289" s="446"/>
      <c r="E1289" s="447"/>
    </row>
    <row r="1290" spans="1:5">
      <c r="A1290" s="442">
        <v>1288</v>
      </c>
      <c r="B1290" s="446"/>
      <c r="C1290" s="447"/>
      <c r="D1290" s="446"/>
      <c r="E1290" s="447"/>
    </row>
    <row r="1291" spans="1:5">
      <c r="A1291" s="442">
        <v>1289</v>
      </c>
      <c r="B1291" s="446"/>
      <c r="C1291" s="447"/>
      <c r="D1291" s="446"/>
      <c r="E1291" s="447"/>
    </row>
    <row r="1292" spans="1:5">
      <c r="A1292" s="442">
        <v>1290</v>
      </c>
      <c r="B1292" s="446"/>
      <c r="C1292" s="447"/>
      <c r="D1292" s="446"/>
      <c r="E1292" s="447"/>
    </row>
    <row r="1293" spans="1:5">
      <c r="A1293" s="442">
        <v>1291</v>
      </c>
      <c r="B1293" s="446"/>
      <c r="C1293" s="447"/>
      <c r="D1293" s="446"/>
      <c r="E1293" s="447"/>
    </row>
    <row r="1294" spans="1:5">
      <c r="A1294" s="442">
        <v>1292</v>
      </c>
      <c r="B1294" s="446"/>
      <c r="C1294" s="447"/>
      <c r="D1294" s="446"/>
      <c r="E1294" s="447"/>
    </row>
    <row r="1295" spans="1:5">
      <c r="A1295" s="442">
        <v>1293</v>
      </c>
      <c r="B1295" s="446"/>
      <c r="C1295" s="447"/>
      <c r="D1295" s="446"/>
      <c r="E1295" s="447"/>
    </row>
    <row r="1296" spans="1:5">
      <c r="A1296" s="442">
        <v>1294</v>
      </c>
      <c r="B1296" s="446"/>
      <c r="C1296" s="447"/>
      <c r="D1296" s="446"/>
      <c r="E1296" s="447"/>
    </row>
    <row r="1297" spans="1:5">
      <c r="A1297" s="442">
        <v>1295</v>
      </c>
      <c r="B1297" s="446"/>
      <c r="C1297" s="447"/>
      <c r="D1297" s="446"/>
      <c r="E1297" s="447"/>
    </row>
    <row r="1298" spans="1:5">
      <c r="A1298" s="442">
        <v>1296</v>
      </c>
      <c r="B1298" s="446"/>
      <c r="C1298" s="447"/>
      <c r="D1298" s="446"/>
      <c r="E1298" s="447"/>
    </row>
    <row r="1299" spans="1:5">
      <c r="A1299" s="442">
        <v>1297</v>
      </c>
      <c r="B1299" s="446"/>
      <c r="C1299" s="447"/>
      <c r="D1299" s="446"/>
      <c r="E1299" s="447"/>
    </row>
    <row r="1300" spans="1:5">
      <c r="A1300" s="442">
        <v>1298</v>
      </c>
      <c r="B1300" s="446"/>
      <c r="C1300" s="447"/>
      <c r="D1300" s="446"/>
      <c r="E1300" s="447"/>
    </row>
    <row r="1301" spans="1:5">
      <c r="A1301" s="442">
        <v>1299</v>
      </c>
      <c r="B1301" s="446"/>
      <c r="C1301" s="447"/>
      <c r="D1301" s="446"/>
      <c r="E1301" s="447"/>
    </row>
    <row r="1302" spans="1:5">
      <c r="A1302" s="442">
        <v>1300</v>
      </c>
      <c r="B1302" s="446"/>
      <c r="C1302" s="447"/>
      <c r="D1302" s="446"/>
      <c r="E1302" s="447"/>
    </row>
    <row r="1303" spans="1:5">
      <c r="A1303" s="442">
        <v>1301</v>
      </c>
      <c r="B1303" s="446"/>
      <c r="C1303" s="447"/>
      <c r="D1303" s="446"/>
      <c r="E1303" s="447"/>
    </row>
    <row r="1304" spans="1:5">
      <c r="A1304" s="442">
        <v>1302</v>
      </c>
      <c r="B1304" s="446"/>
      <c r="C1304" s="447"/>
      <c r="D1304" s="446"/>
      <c r="E1304" s="447"/>
    </row>
    <row r="1305" spans="1:5">
      <c r="A1305" s="442">
        <v>1303</v>
      </c>
      <c r="B1305" s="446"/>
      <c r="C1305" s="447"/>
      <c r="D1305" s="446"/>
      <c r="E1305" s="447"/>
    </row>
    <row r="1306" spans="1:5">
      <c r="A1306" s="442">
        <v>1304</v>
      </c>
      <c r="B1306" s="446"/>
      <c r="C1306" s="447"/>
      <c r="D1306" s="446"/>
      <c r="E1306" s="447"/>
    </row>
    <row r="1307" spans="1:5">
      <c r="A1307" s="442">
        <v>1305</v>
      </c>
      <c r="B1307" s="446"/>
      <c r="C1307" s="447"/>
      <c r="D1307" s="446"/>
      <c r="E1307" s="447"/>
    </row>
    <row r="1308" spans="1:5">
      <c r="A1308" s="442">
        <v>1306</v>
      </c>
      <c r="B1308" s="446"/>
      <c r="C1308" s="447"/>
      <c r="D1308" s="446"/>
      <c r="E1308" s="447"/>
    </row>
    <row r="1309" spans="1:5">
      <c r="A1309" s="442">
        <v>1307</v>
      </c>
      <c r="B1309" s="446"/>
      <c r="C1309" s="447"/>
      <c r="D1309" s="446"/>
      <c r="E1309" s="447"/>
    </row>
    <row r="1310" spans="1:5">
      <c r="A1310" s="442">
        <v>1308</v>
      </c>
      <c r="B1310" s="446"/>
      <c r="C1310" s="447"/>
      <c r="D1310" s="446"/>
      <c r="E1310" s="447"/>
    </row>
    <row r="1311" spans="1:5">
      <c r="A1311" s="442">
        <v>1309</v>
      </c>
      <c r="B1311" s="446"/>
      <c r="C1311" s="447"/>
      <c r="D1311" s="446"/>
      <c r="E1311" s="447"/>
    </row>
    <row r="1312" spans="1:5">
      <c r="A1312" s="442">
        <v>1310</v>
      </c>
      <c r="B1312" s="446"/>
      <c r="C1312" s="447"/>
      <c r="D1312" s="446"/>
      <c r="E1312" s="447"/>
    </row>
    <row r="1313" spans="1:5">
      <c r="A1313" s="442">
        <v>1311</v>
      </c>
      <c r="B1313" s="446"/>
      <c r="C1313" s="447"/>
      <c r="D1313" s="446"/>
      <c r="E1313" s="447"/>
    </row>
    <row r="1314" spans="1:5">
      <c r="A1314" s="442">
        <v>1312</v>
      </c>
      <c r="B1314" s="446"/>
      <c r="C1314" s="447"/>
      <c r="D1314" s="446"/>
      <c r="E1314" s="447"/>
    </row>
    <row r="1315" spans="1:5">
      <c r="A1315" s="442">
        <v>1313</v>
      </c>
      <c r="B1315" s="446"/>
      <c r="C1315" s="447"/>
      <c r="D1315" s="446"/>
      <c r="E1315" s="447"/>
    </row>
    <row r="1316" spans="1:5">
      <c r="A1316" s="442">
        <v>1314</v>
      </c>
      <c r="B1316" s="446"/>
      <c r="C1316" s="447"/>
      <c r="D1316" s="446"/>
      <c r="E1316" s="447"/>
    </row>
    <row r="1317" spans="1:5">
      <c r="A1317" s="442">
        <v>1315</v>
      </c>
      <c r="B1317" s="446"/>
      <c r="C1317" s="447"/>
      <c r="D1317" s="446"/>
      <c r="E1317" s="447"/>
    </row>
    <row r="1318" spans="1:5">
      <c r="A1318" s="442">
        <v>1316</v>
      </c>
      <c r="B1318" s="446"/>
      <c r="C1318" s="447"/>
      <c r="D1318" s="446"/>
      <c r="E1318" s="447"/>
    </row>
    <row r="1319" spans="1:5">
      <c r="A1319" s="442">
        <v>1317</v>
      </c>
      <c r="B1319" s="446"/>
      <c r="C1319" s="447"/>
      <c r="D1319" s="446"/>
      <c r="E1319" s="447"/>
    </row>
    <row r="1320" spans="1:5">
      <c r="A1320" s="442">
        <v>1318</v>
      </c>
      <c r="B1320" s="446"/>
      <c r="C1320" s="447"/>
      <c r="D1320" s="446"/>
      <c r="E1320" s="447"/>
    </row>
    <row r="1321" spans="1:5">
      <c r="A1321" s="442">
        <v>1319</v>
      </c>
      <c r="B1321" s="446"/>
      <c r="C1321" s="447"/>
      <c r="D1321" s="446"/>
      <c r="E1321" s="447"/>
    </row>
    <row r="1322" spans="1:5">
      <c r="A1322" s="442">
        <v>1320</v>
      </c>
      <c r="B1322" s="446"/>
      <c r="C1322" s="447"/>
      <c r="D1322" s="446"/>
      <c r="E1322" s="447"/>
    </row>
    <row r="1323" spans="1:5">
      <c r="A1323" s="442">
        <v>1321</v>
      </c>
      <c r="B1323" s="446"/>
      <c r="C1323" s="447"/>
      <c r="D1323" s="446"/>
      <c r="E1323" s="447"/>
    </row>
    <row r="1324" spans="1:5">
      <c r="A1324" s="442">
        <v>1322</v>
      </c>
      <c r="B1324" s="446"/>
      <c r="C1324" s="447"/>
      <c r="D1324" s="446"/>
      <c r="E1324" s="447"/>
    </row>
    <row r="1325" spans="1:5">
      <c r="A1325" s="442">
        <v>1323</v>
      </c>
      <c r="B1325" s="446"/>
      <c r="C1325" s="447"/>
      <c r="D1325" s="446"/>
      <c r="E1325" s="447"/>
    </row>
    <row r="1326" spans="1:5">
      <c r="A1326" s="442">
        <v>1324</v>
      </c>
      <c r="B1326" s="446"/>
      <c r="C1326" s="447"/>
      <c r="D1326" s="446"/>
      <c r="E1326" s="447"/>
    </row>
    <row r="1327" spans="1:5">
      <c r="A1327" s="442">
        <v>1325</v>
      </c>
      <c r="B1327" s="446"/>
      <c r="C1327" s="447"/>
      <c r="D1327" s="446"/>
      <c r="E1327" s="447"/>
    </row>
    <row r="1328" spans="1:5">
      <c r="A1328" s="442">
        <v>1326</v>
      </c>
      <c r="B1328" s="446"/>
      <c r="C1328" s="447"/>
      <c r="D1328" s="446"/>
      <c r="E1328" s="447"/>
    </row>
    <row r="1329" spans="1:5">
      <c r="A1329" s="442">
        <v>1327</v>
      </c>
      <c r="B1329" s="446"/>
      <c r="C1329" s="447"/>
      <c r="D1329" s="446"/>
      <c r="E1329" s="447"/>
    </row>
    <row r="1330" spans="1:5">
      <c r="A1330" s="442">
        <v>1328</v>
      </c>
      <c r="B1330" s="446"/>
      <c r="C1330" s="447"/>
      <c r="D1330" s="446"/>
      <c r="E1330" s="447"/>
    </row>
    <row r="1331" spans="1:5">
      <c r="A1331" s="442">
        <v>1329</v>
      </c>
      <c r="B1331" s="446"/>
      <c r="C1331" s="447"/>
      <c r="D1331" s="446"/>
      <c r="E1331" s="447"/>
    </row>
    <row r="1332" spans="1:5">
      <c r="A1332" s="442">
        <v>1330</v>
      </c>
      <c r="B1332" s="446"/>
      <c r="C1332" s="447"/>
      <c r="D1332" s="446"/>
      <c r="E1332" s="447"/>
    </row>
    <row r="1333" spans="1:5">
      <c r="A1333" s="442">
        <v>1331</v>
      </c>
      <c r="B1333" s="446"/>
      <c r="C1333" s="447"/>
      <c r="D1333" s="446"/>
      <c r="E1333" s="447"/>
    </row>
    <row r="1334" spans="1:5">
      <c r="A1334" s="442">
        <v>1332</v>
      </c>
      <c r="B1334" s="446"/>
      <c r="C1334" s="447"/>
      <c r="D1334" s="446"/>
      <c r="E1334" s="447"/>
    </row>
    <row r="1335" spans="1:5">
      <c r="A1335" s="442">
        <v>1333</v>
      </c>
      <c r="B1335" s="446"/>
      <c r="C1335" s="447"/>
      <c r="D1335" s="446"/>
      <c r="E1335" s="447"/>
    </row>
    <row r="1336" spans="1:5">
      <c r="A1336" s="442">
        <v>1334</v>
      </c>
      <c r="B1336" s="446"/>
      <c r="C1336" s="447"/>
      <c r="D1336" s="446"/>
      <c r="E1336" s="447"/>
    </row>
    <row r="1337" spans="1:5">
      <c r="A1337" s="442">
        <v>1335</v>
      </c>
      <c r="B1337" s="446"/>
      <c r="C1337" s="447"/>
      <c r="D1337" s="446"/>
      <c r="E1337" s="447"/>
    </row>
    <row r="1338" spans="1:5">
      <c r="A1338" s="442">
        <v>1336</v>
      </c>
      <c r="B1338" s="446"/>
      <c r="C1338" s="447"/>
      <c r="D1338" s="446"/>
      <c r="E1338" s="447"/>
    </row>
    <row r="1339" spans="1:5">
      <c r="A1339" s="442">
        <v>1337</v>
      </c>
      <c r="B1339" s="446"/>
      <c r="C1339" s="447"/>
      <c r="D1339" s="446"/>
      <c r="E1339" s="447"/>
    </row>
    <row r="1340" spans="1:5">
      <c r="A1340" s="442">
        <v>1338</v>
      </c>
      <c r="B1340" s="446"/>
      <c r="C1340" s="447"/>
      <c r="D1340" s="446"/>
      <c r="E1340" s="447"/>
    </row>
    <row r="1341" spans="1:5">
      <c r="A1341" s="442">
        <v>1339</v>
      </c>
      <c r="B1341" s="446"/>
      <c r="C1341" s="447"/>
      <c r="D1341" s="446"/>
      <c r="E1341" s="447"/>
    </row>
    <row r="1342" spans="1:5">
      <c r="A1342" s="442">
        <v>1340</v>
      </c>
      <c r="B1342" s="446"/>
      <c r="C1342" s="447"/>
      <c r="D1342" s="446"/>
      <c r="E1342" s="447"/>
    </row>
    <row r="1343" spans="1:5">
      <c r="A1343" s="442">
        <v>1341</v>
      </c>
      <c r="B1343" s="446"/>
      <c r="C1343" s="447"/>
      <c r="D1343" s="446"/>
      <c r="E1343" s="447"/>
    </row>
    <row r="1344" spans="1:5">
      <c r="A1344" s="442">
        <v>1342</v>
      </c>
      <c r="B1344" s="446"/>
      <c r="C1344" s="447"/>
      <c r="D1344" s="446"/>
      <c r="E1344" s="447"/>
    </row>
    <row r="1345" spans="1:5">
      <c r="A1345" s="442">
        <v>1343</v>
      </c>
      <c r="B1345" s="446"/>
      <c r="C1345" s="447"/>
      <c r="D1345" s="446"/>
      <c r="E1345" s="447"/>
    </row>
    <row r="1346" spans="1:5">
      <c r="A1346" s="442">
        <v>1344</v>
      </c>
      <c r="B1346" s="446"/>
      <c r="C1346" s="447"/>
      <c r="D1346" s="446"/>
      <c r="E1346" s="447"/>
    </row>
    <row r="1347" spans="1:5">
      <c r="A1347" s="442">
        <v>1345</v>
      </c>
      <c r="B1347" s="446"/>
      <c r="C1347" s="447"/>
      <c r="D1347" s="446"/>
      <c r="E1347" s="447"/>
    </row>
    <row r="1348" spans="1:5">
      <c r="A1348" s="442">
        <v>1346</v>
      </c>
      <c r="B1348" s="446"/>
      <c r="C1348" s="447"/>
      <c r="D1348" s="446"/>
      <c r="E1348" s="447"/>
    </row>
    <row r="1349" spans="1:5">
      <c r="A1349" s="442">
        <v>1347</v>
      </c>
      <c r="B1349" s="446"/>
      <c r="C1349" s="447"/>
      <c r="D1349" s="446"/>
      <c r="E1349" s="447"/>
    </row>
    <row r="1350" spans="1:5">
      <c r="A1350" s="442">
        <v>1348</v>
      </c>
      <c r="B1350" s="446"/>
      <c r="C1350" s="447"/>
      <c r="D1350" s="446"/>
      <c r="E1350" s="447"/>
    </row>
    <row r="1351" spans="1:5">
      <c r="A1351" s="442">
        <v>1349</v>
      </c>
      <c r="B1351" s="446"/>
      <c r="C1351" s="447"/>
      <c r="D1351" s="446"/>
      <c r="E1351" s="447"/>
    </row>
    <row r="1352" spans="1:5">
      <c r="A1352" s="442">
        <v>1350</v>
      </c>
      <c r="B1352" s="446"/>
      <c r="C1352" s="447"/>
      <c r="D1352" s="446"/>
      <c r="E1352" s="447"/>
    </row>
    <row r="1353" spans="1:5">
      <c r="A1353" s="442">
        <v>1351</v>
      </c>
      <c r="B1353" s="446"/>
      <c r="C1353" s="447"/>
      <c r="D1353" s="446"/>
      <c r="E1353" s="447"/>
    </row>
    <row r="1354" spans="1:5">
      <c r="A1354" s="442">
        <v>1352</v>
      </c>
      <c r="B1354" s="446"/>
      <c r="C1354" s="447"/>
      <c r="D1354" s="446"/>
      <c r="E1354" s="447"/>
    </row>
    <row r="1355" spans="1:5">
      <c r="A1355" s="442">
        <v>1353</v>
      </c>
      <c r="B1355" s="446"/>
      <c r="C1355" s="447"/>
      <c r="D1355" s="446"/>
      <c r="E1355" s="447"/>
    </row>
    <row r="1356" spans="1:5">
      <c r="A1356" s="442">
        <v>1354</v>
      </c>
      <c r="B1356" s="446"/>
      <c r="C1356" s="447"/>
      <c r="D1356" s="446"/>
      <c r="E1356" s="447"/>
    </row>
    <row r="1357" spans="1:5">
      <c r="A1357" s="442">
        <v>1355</v>
      </c>
      <c r="B1357" s="446"/>
      <c r="C1357" s="447"/>
      <c r="D1357" s="446"/>
      <c r="E1357" s="447"/>
    </row>
    <row r="1358" spans="1:5">
      <c r="A1358" s="442">
        <v>1356</v>
      </c>
      <c r="B1358" s="446"/>
      <c r="C1358" s="447"/>
      <c r="D1358" s="446"/>
      <c r="E1358" s="447"/>
    </row>
    <row r="1359" spans="1:5">
      <c r="A1359" s="442">
        <v>1357</v>
      </c>
      <c r="B1359" s="446"/>
      <c r="C1359" s="447"/>
      <c r="D1359" s="446"/>
      <c r="E1359" s="447"/>
    </row>
    <row r="1360" spans="1:5">
      <c r="A1360" s="442">
        <v>1358</v>
      </c>
      <c r="B1360" s="446"/>
      <c r="C1360" s="447"/>
      <c r="D1360" s="446"/>
      <c r="E1360" s="447"/>
    </row>
    <row r="1361" spans="1:5">
      <c r="A1361" s="442">
        <v>1359</v>
      </c>
      <c r="B1361" s="446"/>
      <c r="C1361" s="447"/>
      <c r="D1361" s="446"/>
      <c r="E1361" s="447"/>
    </row>
    <row r="1362" spans="1:5">
      <c r="A1362" s="442">
        <v>1360</v>
      </c>
      <c r="B1362" s="446"/>
      <c r="C1362" s="447"/>
      <c r="D1362" s="446"/>
      <c r="E1362" s="447"/>
    </row>
    <row r="1363" spans="1:5">
      <c r="A1363" s="442">
        <v>1361</v>
      </c>
      <c r="B1363" s="446"/>
      <c r="C1363" s="447"/>
      <c r="D1363" s="446"/>
      <c r="E1363" s="447"/>
    </row>
    <row r="1364" spans="1:5">
      <c r="A1364" s="442">
        <v>1362</v>
      </c>
      <c r="B1364" s="446"/>
      <c r="C1364" s="447"/>
      <c r="D1364" s="446"/>
      <c r="E1364" s="447"/>
    </row>
    <row r="1365" spans="1:5">
      <c r="A1365" s="442">
        <v>1363</v>
      </c>
      <c r="B1365" s="446"/>
      <c r="C1365" s="447"/>
      <c r="D1365" s="446"/>
      <c r="E1365" s="447"/>
    </row>
    <row r="1366" spans="1:5">
      <c r="A1366" s="442">
        <v>1364</v>
      </c>
      <c r="B1366" s="446"/>
      <c r="C1366" s="447"/>
      <c r="D1366" s="446"/>
      <c r="E1366" s="447"/>
    </row>
    <row r="1367" spans="1:5">
      <c r="A1367" s="442">
        <v>1365</v>
      </c>
      <c r="B1367" s="446"/>
      <c r="C1367" s="447"/>
      <c r="D1367" s="446"/>
      <c r="E1367" s="447"/>
    </row>
    <row r="1368" spans="1:5">
      <c r="A1368" s="442">
        <v>1366</v>
      </c>
      <c r="B1368" s="446"/>
      <c r="C1368" s="447"/>
      <c r="D1368" s="446"/>
      <c r="E1368" s="447"/>
    </row>
    <row r="1369" spans="1:5">
      <c r="A1369" s="442">
        <v>1367</v>
      </c>
      <c r="B1369" s="446"/>
      <c r="C1369" s="447"/>
      <c r="D1369" s="446"/>
      <c r="E1369" s="447"/>
    </row>
    <row r="1370" spans="1:5">
      <c r="A1370" s="442">
        <v>1368</v>
      </c>
      <c r="B1370" s="446"/>
      <c r="C1370" s="447"/>
      <c r="D1370" s="446"/>
      <c r="E1370" s="447"/>
    </row>
    <row r="1371" spans="1:5">
      <c r="A1371" s="442">
        <v>1369</v>
      </c>
      <c r="B1371" s="446"/>
      <c r="C1371" s="447"/>
      <c r="D1371" s="446"/>
      <c r="E1371" s="447"/>
    </row>
    <row r="1372" spans="1:5">
      <c r="A1372" s="442">
        <v>1370</v>
      </c>
      <c r="B1372" s="446"/>
      <c r="C1372" s="447"/>
      <c r="D1372" s="446"/>
      <c r="E1372" s="447"/>
    </row>
    <row r="1373" spans="1:5">
      <c r="A1373" s="442">
        <v>1371</v>
      </c>
      <c r="B1373" s="446"/>
      <c r="C1373" s="447"/>
      <c r="D1373" s="446"/>
      <c r="E1373" s="447"/>
    </row>
    <row r="1374" spans="1:5">
      <c r="A1374" s="442">
        <v>1372</v>
      </c>
      <c r="B1374" s="446"/>
      <c r="C1374" s="447"/>
      <c r="D1374" s="446"/>
      <c r="E1374" s="447"/>
    </row>
    <row r="1375" spans="1:5">
      <c r="A1375" s="442">
        <v>1373</v>
      </c>
      <c r="B1375" s="446"/>
      <c r="C1375" s="447"/>
      <c r="D1375" s="446"/>
      <c r="E1375" s="447"/>
    </row>
    <row r="1376" spans="1:5">
      <c r="A1376" s="442">
        <v>1374</v>
      </c>
      <c r="B1376" s="446"/>
      <c r="C1376" s="447"/>
      <c r="D1376" s="446"/>
      <c r="E1376" s="447"/>
    </row>
    <row r="1377" spans="1:5">
      <c r="A1377" s="442">
        <v>1375</v>
      </c>
      <c r="B1377" s="446"/>
      <c r="C1377" s="447"/>
      <c r="D1377" s="446"/>
      <c r="E1377" s="447"/>
    </row>
    <row r="1378" spans="1:5">
      <c r="A1378" s="442">
        <v>1376</v>
      </c>
      <c r="B1378" s="446"/>
      <c r="C1378" s="447"/>
      <c r="D1378" s="446"/>
      <c r="E1378" s="447"/>
    </row>
    <row r="1379" spans="1:5">
      <c r="A1379" s="442">
        <v>1377</v>
      </c>
      <c r="B1379" s="446"/>
      <c r="C1379" s="447"/>
      <c r="D1379" s="446"/>
      <c r="E1379" s="447"/>
    </row>
    <row r="1380" spans="1:5">
      <c r="A1380" s="442">
        <v>1378</v>
      </c>
      <c r="B1380" s="446"/>
      <c r="C1380" s="447"/>
      <c r="D1380" s="446"/>
      <c r="E1380" s="447"/>
    </row>
    <row r="1381" spans="1:5">
      <c r="A1381" s="442">
        <v>1379</v>
      </c>
      <c r="B1381" s="446"/>
      <c r="C1381" s="447"/>
      <c r="D1381" s="446"/>
      <c r="E1381" s="447"/>
    </row>
    <row r="1382" spans="1:5">
      <c r="A1382" s="442">
        <v>1380</v>
      </c>
      <c r="B1382" s="446"/>
      <c r="C1382" s="447"/>
      <c r="D1382" s="446"/>
      <c r="E1382" s="447"/>
    </row>
    <row r="1383" spans="1:5">
      <c r="A1383" s="442">
        <v>1381</v>
      </c>
      <c r="B1383" s="446"/>
      <c r="C1383" s="447"/>
      <c r="D1383" s="446"/>
      <c r="E1383" s="447"/>
    </row>
    <row r="1384" spans="1:5">
      <c r="A1384" s="442">
        <v>1382</v>
      </c>
      <c r="B1384" s="446"/>
      <c r="C1384" s="447"/>
      <c r="D1384" s="446"/>
      <c r="E1384" s="447"/>
    </row>
    <row r="1385" spans="1:5">
      <c r="A1385" s="442">
        <v>1383</v>
      </c>
      <c r="B1385" s="446"/>
      <c r="C1385" s="447"/>
      <c r="D1385" s="446"/>
      <c r="E1385" s="447"/>
    </row>
    <row r="1386" spans="1:5">
      <c r="A1386" s="442">
        <v>1384</v>
      </c>
      <c r="B1386" s="446"/>
      <c r="C1386" s="447"/>
      <c r="D1386" s="446"/>
      <c r="E1386" s="447"/>
    </row>
    <row r="1387" spans="1:5">
      <c r="A1387" s="442">
        <v>1385</v>
      </c>
      <c r="B1387" s="446"/>
      <c r="C1387" s="447"/>
      <c r="D1387" s="446"/>
      <c r="E1387" s="447"/>
    </row>
    <row r="1388" spans="1:5">
      <c r="A1388" s="442">
        <v>1386</v>
      </c>
      <c r="B1388" s="446"/>
      <c r="C1388" s="447"/>
      <c r="D1388" s="446"/>
      <c r="E1388" s="447"/>
    </row>
    <row r="1389" spans="1:5">
      <c r="A1389" s="442">
        <v>1387</v>
      </c>
      <c r="B1389" s="446"/>
      <c r="C1389" s="447"/>
      <c r="D1389" s="446"/>
      <c r="E1389" s="447"/>
    </row>
    <row r="1390" spans="1:5">
      <c r="A1390" s="442">
        <v>1388</v>
      </c>
      <c r="B1390" s="446"/>
      <c r="C1390" s="447"/>
      <c r="D1390" s="446"/>
      <c r="E1390" s="447"/>
    </row>
    <row r="1391" spans="1:5">
      <c r="A1391" s="442">
        <v>1389</v>
      </c>
      <c r="B1391" s="446"/>
      <c r="C1391" s="447"/>
      <c r="D1391" s="446"/>
      <c r="E1391" s="447"/>
    </row>
    <row r="1392" spans="1:5">
      <c r="A1392" s="442">
        <v>1390</v>
      </c>
      <c r="B1392" s="446"/>
      <c r="C1392" s="447"/>
      <c r="D1392" s="446"/>
      <c r="E1392" s="447"/>
    </row>
    <row r="1393" spans="1:5">
      <c r="A1393" s="442">
        <v>1391</v>
      </c>
      <c r="B1393" s="446"/>
      <c r="C1393" s="447"/>
      <c r="D1393" s="446"/>
      <c r="E1393" s="447"/>
    </row>
    <row r="1394" spans="1:5">
      <c r="A1394" s="442">
        <v>1392</v>
      </c>
      <c r="B1394" s="446"/>
      <c r="C1394" s="447"/>
      <c r="D1394" s="446"/>
      <c r="E1394" s="447"/>
    </row>
    <row r="1395" spans="1:5">
      <c r="A1395" s="442">
        <v>1393</v>
      </c>
      <c r="B1395" s="446"/>
      <c r="C1395" s="447"/>
      <c r="D1395" s="446"/>
      <c r="E1395" s="447"/>
    </row>
    <row r="1396" spans="1:5">
      <c r="A1396" s="442">
        <v>1394</v>
      </c>
      <c r="B1396" s="446"/>
      <c r="C1396" s="447"/>
      <c r="D1396" s="446"/>
      <c r="E1396" s="447"/>
    </row>
    <row r="1397" spans="1:5">
      <c r="A1397" s="442">
        <v>1395</v>
      </c>
      <c r="B1397" s="446"/>
      <c r="C1397" s="447"/>
      <c r="D1397" s="446"/>
      <c r="E1397" s="447"/>
    </row>
    <row r="1398" spans="1:5">
      <c r="A1398" s="442">
        <v>1396</v>
      </c>
      <c r="B1398" s="446"/>
      <c r="C1398" s="447"/>
      <c r="D1398" s="446"/>
      <c r="E1398" s="447"/>
    </row>
    <row r="1399" spans="1:5">
      <c r="A1399" s="442">
        <v>1397</v>
      </c>
      <c r="B1399" s="446"/>
      <c r="C1399" s="447"/>
      <c r="D1399" s="446"/>
      <c r="E1399" s="447"/>
    </row>
    <row r="1400" spans="1:5">
      <c r="A1400" s="442">
        <v>1398</v>
      </c>
      <c r="B1400" s="446"/>
      <c r="C1400" s="447"/>
      <c r="D1400" s="446"/>
      <c r="E1400" s="447"/>
    </row>
    <row r="1401" spans="1:5">
      <c r="A1401" s="442">
        <v>1399</v>
      </c>
      <c r="B1401" s="446"/>
      <c r="C1401" s="447"/>
      <c r="D1401" s="446"/>
      <c r="E1401" s="447"/>
    </row>
    <row r="1402" spans="1:5">
      <c r="A1402" s="442">
        <v>1400</v>
      </c>
      <c r="B1402" s="446"/>
      <c r="C1402" s="447"/>
      <c r="D1402" s="446"/>
      <c r="E1402" s="447"/>
    </row>
    <row r="1403" spans="1:5">
      <c r="A1403" s="442">
        <v>1401</v>
      </c>
      <c r="B1403" s="446"/>
      <c r="C1403" s="447"/>
      <c r="D1403" s="446"/>
      <c r="E1403" s="447"/>
    </row>
    <row r="1404" spans="1:5">
      <c r="A1404" s="442">
        <v>1402</v>
      </c>
      <c r="B1404" s="446"/>
      <c r="C1404" s="447"/>
      <c r="D1404" s="446"/>
      <c r="E1404" s="447"/>
    </row>
    <row r="1405" spans="1:5">
      <c r="A1405" s="442">
        <v>1403</v>
      </c>
      <c r="B1405" s="446"/>
      <c r="C1405" s="447"/>
      <c r="D1405" s="446"/>
      <c r="E1405" s="447"/>
    </row>
    <row r="1406" spans="1:5">
      <c r="A1406" s="442">
        <v>1404</v>
      </c>
      <c r="B1406" s="446"/>
      <c r="C1406" s="447"/>
      <c r="D1406" s="446"/>
      <c r="E1406" s="447"/>
    </row>
    <row r="1407" spans="1:5">
      <c r="A1407" s="442">
        <v>1405</v>
      </c>
      <c r="B1407" s="446"/>
      <c r="C1407" s="447"/>
      <c r="D1407" s="446"/>
      <c r="E1407" s="447"/>
    </row>
    <row r="1408" spans="1:5">
      <c r="A1408" s="442">
        <v>1406</v>
      </c>
      <c r="B1408" s="446"/>
      <c r="C1408" s="447"/>
      <c r="D1408" s="446"/>
      <c r="E1408" s="447"/>
    </row>
    <row r="1409" spans="1:5">
      <c r="A1409" s="442">
        <v>1407</v>
      </c>
      <c r="B1409" s="446"/>
      <c r="C1409" s="447"/>
      <c r="D1409" s="446"/>
      <c r="E1409" s="447"/>
    </row>
    <row r="1410" spans="1:5">
      <c r="A1410" s="442">
        <v>1408</v>
      </c>
      <c r="B1410" s="446"/>
      <c r="C1410" s="447"/>
      <c r="D1410" s="446"/>
      <c r="E1410" s="447"/>
    </row>
    <row r="1411" spans="1:5">
      <c r="A1411" s="442">
        <v>1409</v>
      </c>
      <c r="B1411" s="446"/>
      <c r="C1411" s="447"/>
      <c r="D1411" s="446"/>
      <c r="E1411" s="447"/>
    </row>
    <row r="1412" spans="1:5">
      <c r="A1412" s="442">
        <v>1410</v>
      </c>
      <c r="B1412" s="446"/>
      <c r="C1412" s="447"/>
      <c r="D1412" s="446"/>
      <c r="E1412" s="447"/>
    </row>
    <row r="1413" spans="1:5">
      <c r="A1413" s="442">
        <v>1411</v>
      </c>
      <c r="B1413" s="446"/>
      <c r="C1413" s="447"/>
      <c r="D1413" s="446"/>
      <c r="E1413" s="447"/>
    </row>
    <row r="1414" spans="1:5">
      <c r="A1414" s="442">
        <v>1412</v>
      </c>
      <c r="B1414" s="446"/>
      <c r="C1414" s="447"/>
      <c r="D1414" s="446"/>
      <c r="E1414" s="447"/>
    </row>
    <row r="1415" spans="1:5">
      <c r="A1415" s="442">
        <v>1413</v>
      </c>
      <c r="B1415" s="446"/>
      <c r="C1415" s="447"/>
      <c r="D1415" s="446"/>
      <c r="E1415" s="447"/>
    </row>
    <row r="1416" spans="1:5">
      <c r="A1416" s="442">
        <v>1414</v>
      </c>
      <c r="B1416" s="446"/>
      <c r="C1416" s="447"/>
      <c r="D1416" s="446"/>
      <c r="E1416" s="447"/>
    </row>
    <row r="1417" spans="1:5">
      <c r="A1417" s="442">
        <v>1415</v>
      </c>
      <c r="B1417" s="446"/>
      <c r="C1417" s="447"/>
      <c r="D1417" s="446"/>
      <c r="E1417" s="447"/>
    </row>
    <row r="1418" spans="1:5">
      <c r="A1418" s="442">
        <v>1416</v>
      </c>
      <c r="B1418" s="446"/>
      <c r="C1418" s="447"/>
      <c r="D1418" s="446"/>
      <c r="E1418" s="447"/>
    </row>
    <row r="1419" spans="1:5">
      <c r="A1419" s="442">
        <v>1417</v>
      </c>
      <c r="B1419" s="446"/>
      <c r="C1419" s="447"/>
      <c r="D1419" s="446"/>
      <c r="E1419" s="447"/>
    </row>
    <row r="1420" spans="1:5">
      <c r="A1420" s="442">
        <v>1418</v>
      </c>
      <c r="B1420" s="446"/>
      <c r="C1420" s="447"/>
      <c r="D1420" s="446"/>
      <c r="E1420" s="447"/>
    </row>
    <row r="1421" spans="1:5">
      <c r="A1421" s="442">
        <v>1419</v>
      </c>
      <c r="B1421" s="446"/>
      <c r="C1421" s="447"/>
      <c r="D1421" s="446"/>
      <c r="E1421" s="447"/>
    </row>
    <row r="1422" spans="1:5">
      <c r="A1422" s="442">
        <v>1420</v>
      </c>
      <c r="B1422" s="446"/>
      <c r="C1422" s="447"/>
      <c r="D1422" s="446"/>
      <c r="E1422" s="447"/>
    </row>
    <row r="1423" spans="1:5">
      <c r="A1423" s="442">
        <v>1421</v>
      </c>
      <c r="B1423" s="446"/>
      <c r="C1423" s="447"/>
      <c r="D1423" s="446"/>
      <c r="E1423" s="447"/>
    </row>
    <row r="1424" spans="1:5">
      <c r="A1424" s="442">
        <v>1422</v>
      </c>
      <c r="B1424" s="446"/>
      <c r="C1424" s="447"/>
      <c r="D1424" s="446"/>
      <c r="E1424" s="447"/>
    </row>
    <row r="1425" spans="1:5">
      <c r="A1425" s="442">
        <v>1423</v>
      </c>
      <c r="B1425" s="446"/>
      <c r="C1425" s="447"/>
      <c r="D1425" s="446"/>
      <c r="E1425" s="447"/>
    </row>
    <row r="1426" spans="1:5">
      <c r="A1426" s="442">
        <v>1424</v>
      </c>
      <c r="B1426" s="446"/>
      <c r="C1426" s="447"/>
      <c r="D1426" s="446"/>
      <c r="E1426" s="447"/>
    </row>
    <row r="1427" spans="1:5">
      <c r="A1427" s="442">
        <v>1425</v>
      </c>
      <c r="B1427" s="446"/>
      <c r="C1427" s="447"/>
      <c r="D1427" s="446"/>
      <c r="E1427" s="447"/>
    </row>
    <row r="1428" spans="1:5">
      <c r="A1428" s="442">
        <v>1426</v>
      </c>
      <c r="B1428" s="446"/>
      <c r="C1428" s="447"/>
      <c r="D1428" s="446"/>
      <c r="E1428" s="447"/>
    </row>
    <row r="1429" spans="1:5">
      <c r="A1429" s="442">
        <v>1427</v>
      </c>
      <c r="B1429" s="446"/>
      <c r="C1429" s="447"/>
      <c r="D1429" s="446"/>
      <c r="E1429" s="447"/>
    </row>
    <row r="1430" spans="1:5">
      <c r="A1430" s="442">
        <v>1428</v>
      </c>
      <c r="B1430" s="446"/>
      <c r="C1430" s="447"/>
      <c r="D1430" s="446"/>
      <c r="E1430" s="447"/>
    </row>
    <row r="1431" spans="1:5">
      <c r="A1431" s="442">
        <v>1429</v>
      </c>
      <c r="B1431" s="446"/>
      <c r="C1431" s="447"/>
      <c r="D1431" s="446"/>
      <c r="E1431" s="447"/>
    </row>
    <row r="1432" spans="1:5">
      <c r="A1432" s="442">
        <v>1430</v>
      </c>
      <c r="B1432" s="446"/>
      <c r="C1432" s="447"/>
      <c r="D1432" s="446"/>
      <c r="E1432" s="447"/>
    </row>
    <row r="1433" spans="1:5">
      <c r="A1433" s="442">
        <v>1431</v>
      </c>
      <c r="B1433" s="446"/>
      <c r="C1433" s="447"/>
      <c r="D1433" s="446"/>
      <c r="E1433" s="447"/>
    </row>
    <row r="1434" spans="1:5">
      <c r="A1434" s="442">
        <v>1432</v>
      </c>
      <c r="B1434" s="446"/>
      <c r="C1434" s="447"/>
      <c r="D1434" s="446"/>
      <c r="E1434" s="447"/>
    </row>
    <row r="1435" spans="1:5">
      <c r="A1435" s="442">
        <v>1433</v>
      </c>
      <c r="B1435" s="446"/>
      <c r="C1435" s="447"/>
      <c r="D1435" s="446"/>
      <c r="E1435" s="447"/>
    </row>
    <row r="1436" spans="1:5">
      <c r="A1436" s="442">
        <v>1434</v>
      </c>
      <c r="B1436" s="446"/>
      <c r="C1436" s="447"/>
      <c r="D1436" s="446"/>
      <c r="E1436" s="447"/>
    </row>
    <row r="1437" spans="1:5">
      <c r="A1437" s="442">
        <v>1435</v>
      </c>
      <c r="B1437" s="446"/>
      <c r="C1437" s="447"/>
      <c r="D1437" s="446"/>
      <c r="E1437" s="447"/>
    </row>
    <row r="1438" spans="1:5">
      <c r="A1438" s="442">
        <v>1436</v>
      </c>
      <c r="B1438" s="446"/>
      <c r="C1438" s="447"/>
      <c r="D1438" s="446"/>
      <c r="E1438" s="447"/>
    </row>
    <row r="1439" spans="1:5">
      <c r="A1439" s="442">
        <v>1437</v>
      </c>
      <c r="B1439" s="446"/>
      <c r="C1439" s="447"/>
      <c r="D1439" s="446"/>
      <c r="E1439" s="447"/>
    </row>
    <row r="1440" spans="1:5">
      <c r="A1440" s="442">
        <v>1438</v>
      </c>
      <c r="B1440" s="446"/>
      <c r="C1440" s="447"/>
      <c r="D1440" s="446"/>
      <c r="E1440" s="447"/>
    </row>
    <row r="1441" spans="1:5">
      <c r="A1441" s="442">
        <v>1439</v>
      </c>
      <c r="B1441" s="446"/>
      <c r="C1441" s="447"/>
      <c r="D1441" s="446"/>
      <c r="E1441" s="447"/>
    </row>
    <row r="1442" spans="1:5">
      <c r="A1442" s="442">
        <v>1440</v>
      </c>
      <c r="B1442" s="446"/>
      <c r="C1442" s="447"/>
      <c r="D1442" s="446"/>
      <c r="E1442" s="447"/>
    </row>
    <row r="1443" spans="1:5">
      <c r="A1443" s="442">
        <v>1441</v>
      </c>
      <c r="B1443" s="446"/>
      <c r="C1443" s="447"/>
      <c r="D1443" s="446"/>
      <c r="E1443" s="447"/>
    </row>
    <row r="1444" spans="1:5">
      <c r="A1444" s="442">
        <v>1442</v>
      </c>
      <c r="B1444" s="446"/>
      <c r="C1444" s="447"/>
      <c r="D1444" s="446"/>
      <c r="E1444" s="447"/>
    </row>
    <row r="1445" spans="1:5">
      <c r="A1445" s="442">
        <v>1443</v>
      </c>
      <c r="B1445" s="446"/>
      <c r="C1445" s="447"/>
      <c r="D1445" s="446"/>
      <c r="E1445" s="447"/>
    </row>
    <row r="1446" spans="1:5">
      <c r="A1446" s="442">
        <v>1444</v>
      </c>
      <c r="B1446" s="446"/>
      <c r="C1446" s="447"/>
      <c r="D1446" s="446"/>
      <c r="E1446" s="447"/>
    </row>
    <row r="1447" spans="1:5">
      <c r="A1447" s="442">
        <v>1445</v>
      </c>
      <c r="B1447" s="446"/>
      <c r="C1447" s="447"/>
      <c r="D1447" s="446"/>
      <c r="E1447" s="447"/>
    </row>
    <row r="1448" spans="1:5">
      <c r="A1448" s="442">
        <v>1446</v>
      </c>
      <c r="B1448" s="446"/>
      <c r="C1448" s="447"/>
      <c r="D1448" s="446"/>
      <c r="E1448" s="447"/>
    </row>
    <row r="1449" spans="1:5">
      <c r="A1449" s="442">
        <v>1447</v>
      </c>
      <c r="B1449" s="446"/>
      <c r="C1449" s="447"/>
      <c r="D1449" s="446"/>
      <c r="E1449" s="447"/>
    </row>
    <row r="1450" spans="1:5">
      <c r="A1450" s="442">
        <v>1448</v>
      </c>
      <c r="B1450" s="446"/>
      <c r="C1450" s="447"/>
      <c r="D1450" s="446"/>
      <c r="E1450" s="447"/>
    </row>
    <row r="1451" spans="1:5">
      <c r="A1451" s="442">
        <v>1449</v>
      </c>
      <c r="B1451" s="446"/>
      <c r="C1451" s="447"/>
      <c r="D1451" s="446"/>
      <c r="E1451" s="447"/>
    </row>
    <row r="1452" spans="1:5">
      <c r="A1452" s="442">
        <v>1450</v>
      </c>
      <c r="B1452" s="446"/>
      <c r="C1452" s="447"/>
      <c r="D1452" s="446"/>
      <c r="E1452" s="447"/>
    </row>
    <row r="1453" spans="1:5">
      <c r="A1453" s="442">
        <v>1451</v>
      </c>
      <c r="B1453" s="446"/>
      <c r="C1453" s="447"/>
      <c r="D1453" s="446"/>
      <c r="E1453" s="447"/>
    </row>
    <row r="1454" spans="1:5">
      <c r="A1454" s="442">
        <v>1452</v>
      </c>
      <c r="B1454" s="446"/>
      <c r="C1454" s="447"/>
      <c r="D1454" s="446"/>
      <c r="E1454" s="447"/>
    </row>
    <row r="1455" spans="1:5">
      <c r="A1455" s="442">
        <v>1453</v>
      </c>
      <c r="B1455" s="446"/>
      <c r="C1455" s="447"/>
      <c r="D1455" s="446"/>
      <c r="E1455" s="447"/>
    </row>
    <row r="1456" spans="1:5">
      <c r="A1456" s="442">
        <v>1454</v>
      </c>
      <c r="B1456" s="446"/>
      <c r="C1456" s="447"/>
      <c r="D1456" s="446"/>
      <c r="E1456" s="447"/>
    </row>
    <row r="1457" spans="1:5">
      <c r="A1457" s="442">
        <v>1455</v>
      </c>
      <c r="B1457" s="446"/>
      <c r="C1457" s="447"/>
      <c r="D1457" s="446"/>
      <c r="E1457" s="447"/>
    </row>
    <row r="1458" spans="1:5">
      <c r="A1458" s="442">
        <v>1456</v>
      </c>
      <c r="B1458" s="446"/>
      <c r="C1458" s="447"/>
      <c r="D1458" s="446"/>
      <c r="E1458" s="447"/>
    </row>
    <row r="1459" spans="1:5">
      <c r="A1459" s="442">
        <v>1457</v>
      </c>
      <c r="B1459" s="446"/>
      <c r="C1459" s="447"/>
      <c r="D1459" s="446"/>
      <c r="E1459" s="447"/>
    </row>
    <row r="1460" spans="1:5">
      <c r="A1460" s="442">
        <v>1458</v>
      </c>
      <c r="B1460" s="446"/>
      <c r="C1460" s="447"/>
      <c r="D1460" s="446"/>
      <c r="E1460" s="447"/>
    </row>
    <row r="1461" spans="1:5">
      <c r="A1461" s="442">
        <v>1459</v>
      </c>
      <c r="B1461" s="446"/>
      <c r="C1461" s="447"/>
      <c r="D1461" s="446"/>
      <c r="E1461" s="447"/>
    </row>
    <row r="1462" spans="1:5">
      <c r="A1462" s="442">
        <v>1460</v>
      </c>
      <c r="B1462" s="446"/>
      <c r="C1462" s="447"/>
      <c r="D1462" s="446"/>
      <c r="E1462" s="447"/>
    </row>
    <row r="1463" spans="1:5">
      <c r="A1463" s="442">
        <v>1461</v>
      </c>
      <c r="B1463" s="446"/>
      <c r="C1463" s="447"/>
      <c r="D1463" s="446"/>
      <c r="E1463" s="447"/>
    </row>
    <row r="1464" spans="1:5">
      <c r="A1464" s="442">
        <v>1462</v>
      </c>
      <c r="B1464" s="446"/>
      <c r="C1464" s="447"/>
      <c r="D1464" s="446"/>
      <c r="E1464" s="447"/>
    </row>
    <row r="1465" spans="1:5">
      <c r="A1465" s="442">
        <v>1463</v>
      </c>
      <c r="B1465" s="446"/>
      <c r="C1465" s="447"/>
      <c r="D1465" s="446"/>
      <c r="E1465" s="447"/>
    </row>
    <row r="1466" spans="1:5">
      <c r="A1466" s="442">
        <v>1464</v>
      </c>
      <c r="B1466" s="446"/>
      <c r="C1466" s="447"/>
      <c r="D1466" s="446"/>
      <c r="E1466" s="447"/>
    </row>
    <row r="1467" spans="1:5">
      <c r="A1467" s="442">
        <v>1465</v>
      </c>
      <c r="B1467" s="446"/>
      <c r="C1467" s="447"/>
      <c r="D1467" s="446"/>
      <c r="E1467" s="447"/>
    </row>
    <row r="1468" spans="1:5">
      <c r="A1468" s="442">
        <v>1466</v>
      </c>
      <c r="B1468" s="446"/>
      <c r="C1468" s="447"/>
      <c r="D1468" s="446"/>
      <c r="E1468" s="447"/>
    </row>
    <row r="1469" spans="1:5">
      <c r="A1469" s="442">
        <v>1467</v>
      </c>
      <c r="B1469" s="446"/>
      <c r="C1469" s="447"/>
      <c r="D1469" s="446"/>
      <c r="E1469" s="447"/>
    </row>
    <row r="1470" spans="1:5">
      <c r="A1470" s="442">
        <v>1468</v>
      </c>
      <c r="B1470" s="446"/>
      <c r="C1470" s="447"/>
      <c r="D1470" s="446"/>
      <c r="E1470" s="447"/>
    </row>
    <row r="1471" spans="1:5">
      <c r="A1471" s="442">
        <v>1469</v>
      </c>
      <c r="B1471" s="446"/>
      <c r="C1471" s="447"/>
      <c r="D1471" s="446"/>
      <c r="E1471" s="447"/>
    </row>
    <row r="1472" spans="1:5">
      <c r="A1472" s="442">
        <v>1470</v>
      </c>
      <c r="B1472" s="446"/>
      <c r="C1472" s="447"/>
      <c r="D1472" s="446"/>
      <c r="E1472" s="447"/>
    </row>
    <row r="1473" spans="1:5">
      <c r="A1473" s="442">
        <v>1471</v>
      </c>
      <c r="B1473" s="446"/>
      <c r="C1473" s="447"/>
      <c r="D1473" s="446"/>
      <c r="E1473" s="447"/>
    </row>
    <row r="1474" spans="1:5">
      <c r="A1474" s="442">
        <v>1472</v>
      </c>
      <c r="B1474" s="446"/>
      <c r="C1474" s="447"/>
      <c r="D1474" s="446"/>
      <c r="E1474" s="447"/>
    </row>
    <row r="1475" spans="1:5">
      <c r="A1475" s="442">
        <v>1473</v>
      </c>
      <c r="B1475" s="446"/>
      <c r="C1475" s="447"/>
      <c r="D1475" s="446"/>
      <c r="E1475" s="447"/>
    </row>
    <row r="1476" spans="1:5">
      <c r="A1476" s="442">
        <v>1474</v>
      </c>
      <c r="B1476" s="446"/>
      <c r="C1476" s="447"/>
      <c r="D1476" s="446"/>
      <c r="E1476" s="447"/>
    </row>
    <row r="1477" spans="1:5">
      <c r="A1477" s="442">
        <v>1475</v>
      </c>
      <c r="B1477" s="446"/>
      <c r="C1477" s="447"/>
      <c r="D1477" s="446"/>
      <c r="E1477" s="447"/>
    </row>
    <row r="1478" spans="1:5">
      <c r="A1478" s="442">
        <v>1476</v>
      </c>
      <c r="B1478" s="446"/>
      <c r="C1478" s="447"/>
      <c r="D1478" s="446"/>
      <c r="E1478" s="447"/>
    </row>
    <row r="1479" spans="1:5">
      <c r="A1479" s="442">
        <v>1477</v>
      </c>
      <c r="B1479" s="446"/>
      <c r="C1479" s="447"/>
      <c r="D1479" s="446"/>
      <c r="E1479" s="447"/>
    </row>
    <row r="1480" spans="1:5">
      <c r="A1480" s="442">
        <v>1478</v>
      </c>
      <c r="B1480" s="446"/>
      <c r="C1480" s="447"/>
      <c r="D1480" s="446"/>
      <c r="E1480" s="447"/>
    </row>
    <row r="1481" spans="1:5">
      <c r="A1481" s="442">
        <v>1479</v>
      </c>
      <c r="B1481" s="446"/>
      <c r="C1481" s="447"/>
      <c r="D1481" s="446"/>
      <c r="E1481" s="447"/>
    </row>
    <row r="1482" spans="1:5">
      <c r="A1482" s="442">
        <v>1480</v>
      </c>
      <c r="B1482" s="446"/>
      <c r="C1482" s="447"/>
      <c r="D1482" s="446"/>
      <c r="E1482" s="447"/>
    </row>
    <row r="1483" spans="1:5">
      <c r="A1483" s="442">
        <v>1481</v>
      </c>
      <c r="B1483" s="446"/>
      <c r="C1483" s="447"/>
      <c r="D1483" s="446"/>
      <c r="E1483" s="447"/>
    </row>
    <row r="1484" spans="1:5">
      <c r="A1484" s="442">
        <v>1482</v>
      </c>
      <c r="B1484" s="446"/>
      <c r="C1484" s="447"/>
      <c r="D1484" s="446"/>
      <c r="E1484" s="447"/>
    </row>
    <row r="1485" spans="1:5">
      <c r="A1485" s="442">
        <v>1483</v>
      </c>
      <c r="B1485" s="446"/>
      <c r="C1485" s="447"/>
      <c r="D1485" s="446"/>
      <c r="E1485" s="447"/>
    </row>
    <row r="1486" spans="1:5">
      <c r="A1486" s="442">
        <v>1484</v>
      </c>
      <c r="B1486" s="446"/>
      <c r="C1486" s="447"/>
      <c r="D1486" s="446"/>
      <c r="E1486" s="447"/>
    </row>
    <row r="1487" spans="1:5">
      <c r="A1487" s="442">
        <v>1485</v>
      </c>
      <c r="B1487" s="446"/>
      <c r="C1487" s="447"/>
      <c r="D1487" s="446"/>
      <c r="E1487" s="447"/>
    </row>
    <row r="1488" spans="1:5">
      <c r="A1488" s="442">
        <v>1486</v>
      </c>
      <c r="B1488" s="446"/>
      <c r="C1488" s="447"/>
      <c r="D1488" s="446"/>
      <c r="E1488" s="447"/>
    </row>
    <row r="1489" spans="1:5">
      <c r="A1489" s="442">
        <v>1487</v>
      </c>
      <c r="B1489" s="446"/>
      <c r="C1489" s="447"/>
      <c r="D1489" s="446"/>
      <c r="E1489" s="447"/>
    </row>
    <row r="1490" spans="1:5">
      <c r="A1490" s="442">
        <v>1488</v>
      </c>
      <c r="B1490" s="446"/>
      <c r="C1490" s="447"/>
      <c r="D1490" s="446"/>
      <c r="E1490" s="447"/>
    </row>
    <row r="1491" spans="1:5">
      <c r="A1491" s="442">
        <v>1489</v>
      </c>
      <c r="B1491" s="446"/>
      <c r="C1491" s="447"/>
      <c r="D1491" s="446"/>
      <c r="E1491" s="447"/>
    </row>
    <row r="1492" spans="1:5">
      <c r="A1492" s="442">
        <v>1490</v>
      </c>
      <c r="B1492" s="446"/>
      <c r="C1492" s="447"/>
      <c r="D1492" s="446"/>
      <c r="E1492" s="447"/>
    </row>
    <row r="1493" spans="1:5">
      <c r="A1493" s="442">
        <v>1491</v>
      </c>
      <c r="B1493" s="446"/>
      <c r="C1493" s="447"/>
      <c r="D1493" s="446"/>
      <c r="E1493" s="447"/>
    </row>
    <row r="1494" spans="1:5">
      <c r="A1494" s="442">
        <v>1492</v>
      </c>
      <c r="B1494" s="446"/>
      <c r="C1494" s="447"/>
      <c r="D1494" s="446"/>
      <c r="E1494" s="447"/>
    </row>
    <row r="1495" spans="1:5">
      <c r="A1495" s="442">
        <v>1493</v>
      </c>
      <c r="B1495" s="446"/>
      <c r="C1495" s="447"/>
      <c r="D1495" s="446"/>
      <c r="E1495" s="447"/>
    </row>
    <row r="1496" spans="1:5">
      <c r="A1496" s="442">
        <v>1494</v>
      </c>
      <c r="B1496" s="446"/>
      <c r="C1496" s="447"/>
      <c r="D1496" s="446"/>
      <c r="E1496" s="447"/>
    </row>
    <row r="1497" spans="1:5">
      <c r="A1497" s="442">
        <v>1495</v>
      </c>
      <c r="B1497" s="446"/>
      <c r="C1497" s="447"/>
      <c r="D1497" s="446"/>
      <c r="E1497" s="447"/>
    </row>
    <row r="1498" spans="1:5">
      <c r="A1498" s="442">
        <v>1496</v>
      </c>
      <c r="B1498" s="446"/>
      <c r="C1498" s="447"/>
      <c r="D1498" s="446"/>
      <c r="E1498" s="447"/>
    </row>
    <row r="1499" spans="1:5">
      <c r="A1499" s="442">
        <v>1497</v>
      </c>
      <c r="B1499" s="446"/>
      <c r="C1499" s="447"/>
      <c r="D1499" s="446"/>
      <c r="E1499" s="447"/>
    </row>
    <row r="1500" spans="1:5">
      <c r="A1500" s="442">
        <v>1498</v>
      </c>
      <c r="B1500" s="446"/>
      <c r="C1500" s="447"/>
      <c r="D1500" s="446"/>
      <c r="E1500" s="447"/>
    </row>
    <row r="1501" spans="1:5">
      <c r="A1501" s="442">
        <v>1499</v>
      </c>
      <c r="B1501" s="446"/>
      <c r="C1501" s="447"/>
      <c r="D1501" s="446"/>
      <c r="E1501" s="447"/>
    </row>
    <row r="1502" spans="1:5">
      <c r="A1502" s="442">
        <v>1500</v>
      </c>
      <c r="B1502" s="446"/>
      <c r="C1502" s="447"/>
      <c r="D1502" s="446"/>
      <c r="E1502" s="447"/>
    </row>
    <row r="1503" spans="1:5">
      <c r="A1503" s="442">
        <v>1501</v>
      </c>
      <c r="B1503" s="446"/>
      <c r="C1503" s="447"/>
      <c r="D1503" s="446"/>
      <c r="E1503" s="447"/>
    </row>
    <row r="1504" spans="1:5">
      <c r="A1504" s="442">
        <v>1502</v>
      </c>
      <c r="B1504" s="446"/>
      <c r="C1504" s="447"/>
      <c r="D1504" s="446"/>
      <c r="E1504" s="447"/>
    </row>
    <row r="1505" spans="1:5">
      <c r="A1505" s="442">
        <v>1503</v>
      </c>
      <c r="B1505" s="446"/>
      <c r="C1505" s="447"/>
      <c r="D1505" s="446"/>
      <c r="E1505" s="447"/>
    </row>
    <row r="1506" spans="1:5">
      <c r="A1506" s="442">
        <v>1504</v>
      </c>
      <c r="B1506" s="446"/>
      <c r="C1506" s="447"/>
      <c r="D1506" s="446"/>
      <c r="E1506" s="447"/>
    </row>
    <row r="1507" spans="1:5">
      <c r="A1507" s="442">
        <v>1505</v>
      </c>
      <c r="B1507" s="446"/>
      <c r="C1507" s="447"/>
      <c r="D1507" s="446"/>
      <c r="E1507" s="447"/>
    </row>
    <row r="1508" spans="1:5">
      <c r="A1508" s="442">
        <v>1506</v>
      </c>
      <c r="B1508" s="446"/>
      <c r="C1508" s="447"/>
      <c r="D1508" s="446"/>
      <c r="E1508" s="447"/>
    </row>
    <row r="1509" spans="1:5">
      <c r="A1509" s="442">
        <v>1507</v>
      </c>
      <c r="B1509" s="446"/>
      <c r="C1509" s="447"/>
      <c r="D1509" s="446"/>
      <c r="E1509" s="447"/>
    </row>
    <row r="1510" spans="1:5">
      <c r="A1510" s="442">
        <v>1508</v>
      </c>
      <c r="B1510" s="446"/>
      <c r="C1510" s="447"/>
      <c r="D1510" s="446"/>
      <c r="E1510" s="447"/>
    </row>
    <row r="1511" spans="1:5">
      <c r="A1511" s="442">
        <v>1509</v>
      </c>
      <c r="B1511" s="446"/>
      <c r="C1511" s="447"/>
      <c r="D1511" s="446"/>
      <c r="E1511" s="447"/>
    </row>
    <row r="1512" spans="1:5">
      <c r="A1512" s="442">
        <v>1510</v>
      </c>
      <c r="B1512" s="446"/>
      <c r="C1512" s="447"/>
      <c r="D1512" s="446"/>
      <c r="E1512" s="447"/>
    </row>
    <row r="1513" spans="1:5">
      <c r="A1513" s="442">
        <v>1511</v>
      </c>
      <c r="B1513" s="446"/>
      <c r="C1513" s="447"/>
      <c r="D1513" s="446"/>
      <c r="E1513" s="447"/>
    </row>
    <row r="1514" spans="1:5">
      <c r="A1514" s="442">
        <v>1512</v>
      </c>
      <c r="B1514" s="446"/>
      <c r="C1514" s="447"/>
      <c r="D1514" s="446"/>
      <c r="E1514" s="447"/>
    </row>
    <row r="1515" spans="1:5">
      <c r="A1515" s="442">
        <v>1513</v>
      </c>
      <c r="B1515" s="446"/>
      <c r="C1515" s="447"/>
      <c r="D1515" s="446"/>
      <c r="E1515" s="447"/>
    </row>
    <row r="1516" spans="1:5">
      <c r="A1516" s="442">
        <v>1514</v>
      </c>
      <c r="B1516" s="446"/>
      <c r="C1516" s="447"/>
      <c r="D1516" s="446"/>
      <c r="E1516" s="447"/>
    </row>
    <row r="1517" spans="1:5">
      <c r="A1517" s="442">
        <v>1515</v>
      </c>
      <c r="B1517" s="446"/>
      <c r="C1517" s="447"/>
      <c r="D1517" s="446"/>
      <c r="E1517" s="447"/>
    </row>
    <row r="1518" spans="1:5">
      <c r="A1518" s="442">
        <v>1516</v>
      </c>
      <c r="B1518" s="446"/>
      <c r="C1518" s="447"/>
      <c r="D1518" s="446"/>
      <c r="E1518" s="447"/>
    </row>
    <row r="1519" spans="1:5">
      <c r="A1519" s="442">
        <v>1517</v>
      </c>
      <c r="B1519" s="446"/>
      <c r="C1519" s="447"/>
      <c r="D1519" s="446"/>
      <c r="E1519" s="447"/>
    </row>
    <row r="1520" spans="1:5">
      <c r="A1520" s="442">
        <v>1518</v>
      </c>
      <c r="B1520" s="446"/>
      <c r="C1520" s="447"/>
      <c r="D1520" s="446"/>
      <c r="E1520" s="447"/>
    </row>
    <row r="1521" spans="1:5">
      <c r="A1521" s="442">
        <v>1519</v>
      </c>
      <c r="B1521" s="446"/>
      <c r="C1521" s="447"/>
      <c r="D1521" s="446"/>
      <c r="E1521" s="447"/>
    </row>
    <row r="1522" spans="1:5">
      <c r="A1522" s="442">
        <v>1520</v>
      </c>
      <c r="B1522" s="446"/>
      <c r="C1522" s="447"/>
      <c r="D1522" s="446"/>
      <c r="E1522" s="447"/>
    </row>
    <row r="1523" spans="1:5">
      <c r="A1523" s="442">
        <v>1521</v>
      </c>
      <c r="B1523" s="446"/>
      <c r="C1523" s="447"/>
      <c r="D1523" s="446"/>
      <c r="E1523" s="447"/>
    </row>
    <row r="1524" spans="1:5">
      <c r="A1524" s="442">
        <v>1522</v>
      </c>
      <c r="B1524" s="446"/>
      <c r="C1524" s="447"/>
      <c r="D1524" s="446"/>
      <c r="E1524" s="447"/>
    </row>
    <row r="1525" spans="1:5">
      <c r="A1525" s="442">
        <v>1523</v>
      </c>
      <c r="B1525" s="446"/>
      <c r="C1525" s="447"/>
      <c r="D1525" s="446"/>
      <c r="E1525" s="447"/>
    </row>
    <row r="1526" spans="1:5">
      <c r="A1526" s="442">
        <v>1524</v>
      </c>
      <c r="B1526" s="446"/>
      <c r="C1526" s="447"/>
      <c r="D1526" s="446"/>
      <c r="E1526" s="447"/>
    </row>
    <row r="1527" spans="1:5">
      <c r="A1527" s="442">
        <v>1525</v>
      </c>
      <c r="B1527" s="446"/>
      <c r="C1527" s="447"/>
      <c r="D1527" s="446"/>
      <c r="E1527" s="447"/>
    </row>
    <row r="1528" spans="1:5">
      <c r="A1528" s="442">
        <v>1526</v>
      </c>
      <c r="B1528" s="446"/>
      <c r="C1528" s="447"/>
      <c r="D1528" s="446"/>
      <c r="E1528" s="447"/>
    </row>
    <row r="1529" spans="1:5">
      <c r="A1529" s="442">
        <v>1527</v>
      </c>
      <c r="B1529" s="446"/>
      <c r="C1529" s="447"/>
      <c r="D1529" s="446"/>
      <c r="E1529" s="447"/>
    </row>
    <row r="1530" spans="1:5">
      <c r="A1530" s="442">
        <v>1528</v>
      </c>
      <c r="B1530" s="446"/>
      <c r="C1530" s="447"/>
      <c r="D1530" s="446"/>
      <c r="E1530" s="447"/>
    </row>
    <row r="1531" spans="1:5">
      <c r="A1531" s="442">
        <v>1529</v>
      </c>
      <c r="B1531" s="446"/>
      <c r="C1531" s="447"/>
      <c r="D1531" s="446"/>
      <c r="E1531" s="447"/>
    </row>
    <row r="1532" spans="1:5">
      <c r="A1532" s="442">
        <v>1530</v>
      </c>
      <c r="B1532" s="446"/>
      <c r="C1532" s="447"/>
      <c r="D1532" s="446"/>
      <c r="E1532" s="447"/>
    </row>
    <row r="1533" spans="1:5">
      <c r="A1533" s="442">
        <v>1531</v>
      </c>
      <c r="B1533" s="446"/>
      <c r="C1533" s="447"/>
      <c r="D1533" s="446"/>
      <c r="E1533" s="447"/>
    </row>
    <row r="1534" spans="1:5">
      <c r="A1534" s="442">
        <v>1532</v>
      </c>
      <c r="B1534" s="446"/>
      <c r="C1534" s="447"/>
      <c r="D1534" s="446"/>
      <c r="E1534" s="447"/>
    </row>
    <row r="1535" spans="1:5">
      <c r="A1535" s="442">
        <v>1533</v>
      </c>
      <c r="B1535" s="446"/>
      <c r="C1535" s="447"/>
      <c r="D1535" s="446"/>
      <c r="E1535" s="447"/>
    </row>
    <row r="1536" spans="1:5">
      <c r="A1536" s="442">
        <v>1534</v>
      </c>
      <c r="B1536" s="446"/>
      <c r="C1536" s="447"/>
      <c r="D1536" s="446"/>
      <c r="E1536" s="447"/>
    </row>
    <row r="1537" spans="1:5">
      <c r="A1537" s="442">
        <v>1535</v>
      </c>
      <c r="B1537" s="446"/>
      <c r="C1537" s="447"/>
      <c r="D1537" s="446"/>
      <c r="E1537" s="447"/>
    </row>
    <row r="1538" spans="1:5">
      <c r="A1538" s="442">
        <v>1536</v>
      </c>
      <c r="B1538" s="446"/>
      <c r="C1538" s="447"/>
      <c r="D1538" s="446"/>
      <c r="E1538" s="447"/>
    </row>
    <row r="1539" spans="1:5">
      <c r="A1539" s="442">
        <v>1537</v>
      </c>
      <c r="B1539" s="446"/>
      <c r="C1539" s="447"/>
      <c r="D1539" s="446"/>
      <c r="E1539" s="447"/>
    </row>
    <row r="1540" spans="1:5">
      <c r="A1540" s="442">
        <v>1538</v>
      </c>
      <c r="B1540" s="446"/>
      <c r="C1540" s="447"/>
      <c r="D1540" s="446"/>
      <c r="E1540" s="447"/>
    </row>
    <row r="1541" spans="1:5">
      <c r="A1541" s="442">
        <v>1539</v>
      </c>
      <c r="B1541" s="446"/>
      <c r="C1541" s="447"/>
      <c r="D1541" s="446"/>
      <c r="E1541" s="447"/>
    </row>
    <row r="1542" spans="1:5">
      <c r="A1542" s="442">
        <v>1540</v>
      </c>
      <c r="B1542" s="446"/>
      <c r="C1542" s="447"/>
      <c r="D1542" s="446"/>
      <c r="E1542" s="447"/>
    </row>
    <row r="1543" spans="1:5">
      <c r="A1543" s="442">
        <v>1541</v>
      </c>
      <c r="B1543" s="446"/>
      <c r="C1543" s="447"/>
      <c r="D1543" s="446"/>
      <c r="E1543" s="447"/>
    </row>
    <row r="1544" spans="1:5">
      <c r="A1544" s="442">
        <v>1542</v>
      </c>
      <c r="B1544" s="446"/>
      <c r="C1544" s="447"/>
      <c r="D1544" s="446"/>
      <c r="E1544" s="447"/>
    </row>
    <row r="1545" spans="1:5">
      <c r="A1545" s="442">
        <v>1543</v>
      </c>
      <c r="B1545" s="446"/>
      <c r="C1545" s="447"/>
      <c r="D1545" s="446"/>
      <c r="E1545" s="447"/>
    </row>
    <row r="1546" spans="1:5">
      <c r="A1546" s="442">
        <v>1544</v>
      </c>
      <c r="B1546" s="446"/>
      <c r="C1546" s="447"/>
      <c r="D1546" s="446"/>
      <c r="E1546" s="447"/>
    </row>
    <row r="1547" spans="1:5">
      <c r="A1547" s="442">
        <v>1545</v>
      </c>
      <c r="B1547" s="446"/>
      <c r="C1547" s="447"/>
      <c r="D1547" s="446"/>
      <c r="E1547" s="447"/>
    </row>
    <row r="1548" spans="1:5">
      <c r="A1548" s="442">
        <v>1546</v>
      </c>
      <c r="B1548" s="446"/>
      <c r="C1548" s="447"/>
      <c r="D1548" s="446"/>
      <c r="E1548" s="447"/>
    </row>
    <row r="1549" spans="1:5">
      <c r="A1549" s="442">
        <v>1547</v>
      </c>
      <c r="B1549" s="446"/>
      <c r="C1549" s="447"/>
      <c r="D1549" s="446"/>
      <c r="E1549" s="447"/>
    </row>
    <row r="1550" spans="1:5">
      <c r="A1550" s="442">
        <v>1548</v>
      </c>
      <c r="B1550" s="446"/>
      <c r="C1550" s="447"/>
      <c r="D1550" s="446"/>
      <c r="E1550" s="447"/>
    </row>
    <row r="1551" spans="1:5">
      <c r="A1551" s="442">
        <v>1549</v>
      </c>
      <c r="B1551" s="446"/>
      <c r="C1551" s="447"/>
      <c r="D1551" s="446"/>
      <c r="E1551" s="447"/>
    </row>
    <row r="1552" spans="1:5">
      <c r="A1552" s="442">
        <v>1550</v>
      </c>
      <c r="B1552" s="446"/>
      <c r="C1552" s="447"/>
      <c r="D1552" s="446"/>
      <c r="E1552" s="447"/>
    </row>
    <row r="1553" spans="1:5">
      <c r="A1553" s="442">
        <v>1551</v>
      </c>
      <c r="B1553" s="446"/>
      <c r="C1553" s="447"/>
      <c r="D1553" s="446"/>
      <c r="E1553" s="447"/>
    </row>
    <row r="1554" spans="1:5">
      <c r="A1554" s="442">
        <v>1552</v>
      </c>
      <c r="B1554" s="446"/>
      <c r="C1554" s="447"/>
      <c r="D1554" s="446"/>
      <c r="E1554" s="447"/>
    </row>
    <row r="1555" spans="1:5">
      <c r="A1555" s="442">
        <v>1553</v>
      </c>
      <c r="B1555" s="446"/>
      <c r="C1555" s="447"/>
      <c r="D1555" s="446"/>
      <c r="E1555" s="447"/>
    </row>
    <row r="1556" spans="1:5">
      <c r="A1556" s="442">
        <v>1554</v>
      </c>
      <c r="B1556" s="446"/>
      <c r="C1556" s="447"/>
      <c r="D1556" s="446"/>
      <c r="E1556" s="447"/>
    </row>
    <row r="1557" spans="1:5">
      <c r="A1557" s="442">
        <v>1555</v>
      </c>
      <c r="B1557" s="446"/>
      <c r="C1557" s="447"/>
      <c r="D1557" s="446"/>
      <c r="E1557" s="447"/>
    </row>
    <row r="1558" spans="1:5">
      <c r="A1558" s="442">
        <v>1556</v>
      </c>
      <c r="B1558" s="446"/>
      <c r="C1558" s="447"/>
      <c r="D1558" s="446"/>
      <c r="E1558" s="447"/>
    </row>
    <row r="1559" spans="1:5">
      <c r="A1559" s="442">
        <v>1557</v>
      </c>
      <c r="B1559" s="446"/>
      <c r="C1559" s="447"/>
      <c r="D1559" s="446"/>
      <c r="E1559" s="447"/>
    </row>
    <row r="1560" spans="1:5">
      <c r="A1560" s="442">
        <v>1558</v>
      </c>
      <c r="B1560" s="446"/>
      <c r="C1560" s="447"/>
      <c r="D1560" s="446"/>
      <c r="E1560" s="447"/>
    </row>
    <row r="1561" spans="1:5">
      <c r="A1561" s="442">
        <v>1559</v>
      </c>
      <c r="B1561" s="446"/>
      <c r="C1561" s="447"/>
      <c r="D1561" s="446"/>
      <c r="E1561" s="447"/>
    </row>
    <row r="1562" spans="1:5">
      <c r="A1562" s="442">
        <v>1560</v>
      </c>
      <c r="B1562" s="446"/>
      <c r="C1562" s="447"/>
      <c r="D1562" s="446"/>
      <c r="E1562" s="447"/>
    </row>
    <row r="1563" spans="1:5">
      <c r="A1563" s="442">
        <v>1561</v>
      </c>
      <c r="B1563" s="446"/>
      <c r="C1563" s="447"/>
      <c r="D1563" s="446"/>
      <c r="E1563" s="447"/>
    </row>
    <row r="1564" spans="1:5">
      <c r="A1564" s="442">
        <v>1562</v>
      </c>
      <c r="B1564" s="446"/>
      <c r="C1564" s="447"/>
      <c r="D1564" s="446"/>
      <c r="E1564" s="447"/>
    </row>
    <row r="1565" spans="1:5">
      <c r="A1565" s="442">
        <v>1563</v>
      </c>
      <c r="B1565" s="446"/>
      <c r="C1565" s="447"/>
      <c r="D1565" s="446"/>
      <c r="E1565" s="447"/>
    </row>
    <row r="1566" spans="1:5">
      <c r="A1566" s="442">
        <v>1564</v>
      </c>
      <c r="B1566" s="446"/>
      <c r="C1566" s="447"/>
      <c r="D1566" s="446"/>
      <c r="E1566" s="447"/>
    </row>
    <row r="1567" spans="1:5">
      <c r="A1567" s="442">
        <v>1565</v>
      </c>
      <c r="B1567" s="446"/>
      <c r="C1567" s="447"/>
      <c r="D1567" s="446"/>
      <c r="E1567" s="447"/>
    </row>
    <row r="1568" spans="1:5">
      <c r="A1568" s="442">
        <v>1566</v>
      </c>
      <c r="B1568" s="446"/>
      <c r="C1568" s="447"/>
      <c r="D1568" s="446"/>
      <c r="E1568" s="447"/>
    </row>
    <row r="1569" spans="1:5">
      <c r="A1569" s="442">
        <v>1567</v>
      </c>
      <c r="B1569" s="446"/>
      <c r="C1569" s="447"/>
      <c r="D1569" s="446"/>
      <c r="E1569" s="447"/>
    </row>
    <row r="1570" spans="1:5">
      <c r="A1570" s="442">
        <v>1568</v>
      </c>
      <c r="B1570" s="446"/>
      <c r="C1570" s="447"/>
      <c r="D1570" s="446"/>
      <c r="E1570" s="447"/>
    </row>
    <row r="1571" spans="1:5">
      <c r="A1571" s="442">
        <v>1569</v>
      </c>
      <c r="B1571" s="446"/>
      <c r="C1571" s="447"/>
      <c r="D1571" s="446"/>
      <c r="E1571" s="447"/>
    </row>
    <row r="1572" spans="1:5">
      <c r="A1572" s="442">
        <v>1570</v>
      </c>
      <c r="B1572" s="446"/>
      <c r="C1572" s="447"/>
      <c r="D1572" s="446"/>
      <c r="E1572" s="447"/>
    </row>
    <row r="1573" spans="1:5">
      <c r="A1573" s="442">
        <v>1571</v>
      </c>
      <c r="B1573" s="446"/>
      <c r="C1573" s="447"/>
      <c r="D1573" s="446"/>
      <c r="E1573" s="447"/>
    </row>
    <row r="1574" spans="1:5">
      <c r="A1574" s="442">
        <v>1572</v>
      </c>
      <c r="B1574" s="446"/>
      <c r="C1574" s="447"/>
      <c r="D1574" s="446"/>
      <c r="E1574" s="447"/>
    </row>
    <row r="1575" spans="1:5">
      <c r="A1575" s="442">
        <v>1573</v>
      </c>
      <c r="B1575" s="446"/>
      <c r="C1575" s="447"/>
      <c r="D1575" s="446"/>
      <c r="E1575" s="447"/>
    </row>
    <row r="1576" spans="1:5">
      <c r="A1576" s="442">
        <v>1574</v>
      </c>
      <c r="B1576" s="446"/>
      <c r="C1576" s="447"/>
      <c r="D1576" s="446"/>
      <c r="E1576" s="447"/>
    </row>
    <row r="1577" spans="1:5">
      <c r="A1577" s="442">
        <v>1575</v>
      </c>
      <c r="B1577" s="446"/>
      <c r="C1577" s="447"/>
      <c r="D1577" s="446"/>
      <c r="E1577" s="447"/>
    </row>
    <row r="1578" spans="1:5">
      <c r="A1578" s="442">
        <v>1576</v>
      </c>
      <c r="B1578" s="446"/>
      <c r="C1578" s="447"/>
      <c r="D1578" s="446"/>
      <c r="E1578" s="447"/>
    </row>
    <row r="1579" spans="1:5">
      <c r="A1579" s="442">
        <v>1577</v>
      </c>
      <c r="B1579" s="446"/>
      <c r="C1579" s="447"/>
      <c r="D1579" s="446"/>
      <c r="E1579" s="447"/>
    </row>
    <row r="1580" spans="1:5">
      <c r="A1580" s="442">
        <v>1578</v>
      </c>
      <c r="B1580" s="446"/>
      <c r="C1580" s="447"/>
      <c r="D1580" s="446"/>
      <c r="E1580" s="447"/>
    </row>
    <row r="1581" spans="1:5">
      <c r="A1581" s="442">
        <v>1579</v>
      </c>
      <c r="B1581" s="446"/>
      <c r="C1581" s="447"/>
      <c r="D1581" s="446"/>
      <c r="E1581" s="447"/>
    </row>
    <row r="1582" spans="1:5">
      <c r="A1582" s="442">
        <v>1580</v>
      </c>
      <c r="B1582" s="446"/>
      <c r="C1582" s="447"/>
      <c r="D1582" s="446"/>
      <c r="E1582" s="447"/>
    </row>
    <row r="1583" spans="1:5">
      <c r="A1583" s="442">
        <v>1581</v>
      </c>
      <c r="B1583" s="446"/>
      <c r="C1583" s="447"/>
      <c r="D1583" s="446"/>
      <c r="E1583" s="447"/>
    </row>
    <row r="1584" spans="1:5">
      <c r="A1584" s="442">
        <v>1582</v>
      </c>
      <c r="B1584" s="446"/>
      <c r="C1584" s="447"/>
      <c r="D1584" s="446"/>
      <c r="E1584" s="447"/>
    </row>
    <row r="1585" spans="1:5">
      <c r="A1585" s="442">
        <v>1583</v>
      </c>
      <c r="B1585" s="446"/>
      <c r="C1585" s="447"/>
      <c r="D1585" s="446"/>
      <c r="E1585" s="447"/>
    </row>
    <row r="1586" spans="1:5">
      <c r="A1586" s="442">
        <v>1584</v>
      </c>
      <c r="B1586" s="446"/>
      <c r="C1586" s="447"/>
      <c r="D1586" s="446"/>
      <c r="E1586" s="447"/>
    </row>
    <row r="1587" spans="1:5">
      <c r="A1587" s="442">
        <v>1585</v>
      </c>
      <c r="B1587" s="446"/>
      <c r="C1587" s="447"/>
      <c r="D1587" s="446"/>
      <c r="E1587" s="447"/>
    </row>
    <row r="1588" spans="1:5">
      <c r="A1588" s="442">
        <v>1586</v>
      </c>
      <c r="B1588" s="446"/>
      <c r="C1588" s="447"/>
      <c r="D1588" s="446"/>
      <c r="E1588" s="447"/>
    </row>
    <row r="1589" spans="1:5">
      <c r="A1589" s="442">
        <v>1587</v>
      </c>
      <c r="B1589" s="446"/>
      <c r="C1589" s="447"/>
      <c r="D1589" s="446"/>
      <c r="E1589" s="447"/>
    </row>
    <row r="1590" spans="1:5">
      <c r="A1590" s="442">
        <v>1588</v>
      </c>
      <c r="B1590" s="446"/>
      <c r="C1590" s="447"/>
      <c r="D1590" s="446"/>
      <c r="E1590" s="447"/>
    </row>
    <row r="1591" spans="1:5">
      <c r="A1591" s="442">
        <v>1589</v>
      </c>
      <c r="B1591" s="446"/>
      <c r="C1591" s="447"/>
      <c r="D1591" s="446"/>
      <c r="E1591" s="447"/>
    </row>
    <row r="1592" spans="1:5">
      <c r="A1592" s="442">
        <v>1590</v>
      </c>
      <c r="B1592" s="446"/>
      <c r="C1592" s="447"/>
      <c r="D1592" s="446"/>
      <c r="E1592" s="447"/>
    </row>
    <row r="1593" spans="1:5">
      <c r="A1593" s="442">
        <v>1591</v>
      </c>
      <c r="B1593" s="446"/>
      <c r="C1593" s="447"/>
      <c r="D1593" s="446"/>
      <c r="E1593" s="447"/>
    </row>
    <row r="1594" spans="1:5">
      <c r="A1594" s="442">
        <v>1592</v>
      </c>
      <c r="B1594" s="446"/>
      <c r="C1594" s="447"/>
      <c r="D1594" s="446"/>
      <c r="E1594" s="447"/>
    </row>
    <row r="1595" spans="1:5">
      <c r="A1595" s="442">
        <v>1593</v>
      </c>
      <c r="B1595" s="446"/>
      <c r="C1595" s="447"/>
      <c r="D1595" s="446"/>
      <c r="E1595" s="447"/>
    </row>
    <row r="1596" spans="1:5">
      <c r="A1596" s="442">
        <v>1594</v>
      </c>
      <c r="B1596" s="446"/>
      <c r="C1596" s="447"/>
      <c r="D1596" s="446"/>
      <c r="E1596" s="447"/>
    </row>
    <row r="1597" spans="1:5">
      <c r="A1597" s="442">
        <v>1595</v>
      </c>
      <c r="B1597" s="446"/>
      <c r="C1597" s="447"/>
      <c r="D1597" s="446"/>
      <c r="E1597" s="447"/>
    </row>
    <row r="1598" spans="1:5">
      <c r="A1598" s="442">
        <v>1596</v>
      </c>
      <c r="B1598" s="446"/>
      <c r="C1598" s="447"/>
      <c r="D1598" s="446"/>
      <c r="E1598" s="447"/>
    </row>
    <row r="1599" spans="1:5">
      <c r="A1599" s="442">
        <v>1597</v>
      </c>
      <c r="B1599" s="446"/>
      <c r="C1599" s="447"/>
      <c r="D1599" s="446"/>
      <c r="E1599" s="447"/>
    </row>
    <row r="1600" spans="1:5">
      <c r="A1600" s="442">
        <v>1598</v>
      </c>
      <c r="B1600" s="446"/>
      <c r="C1600" s="447"/>
      <c r="D1600" s="446"/>
      <c r="E1600" s="447"/>
    </row>
    <row r="1601" spans="1:5">
      <c r="A1601" s="442">
        <v>1599</v>
      </c>
      <c r="B1601" s="446"/>
      <c r="C1601" s="447"/>
      <c r="D1601" s="446"/>
      <c r="E1601" s="447"/>
    </row>
    <row r="1602" spans="1:5">
      <c r="A1602" s="442">
        <v>1600</v>
      </c>
      <c r="B1602" s="446"/>
      <c r="C1602" s="447"/>
      <c r="D1602" s="446"/>
      <c r="E1602" s="447"/>
    </row>
    <row r="1603" spans="1:5">
      <c r="A1603" s="442">
        <v>1601</v>
      </c>
      <c r="B1603" s="446"/>
      <c r="C1603" s="447"/>
      <c r="D1603" s="446"/>
      <c r="E1603" s="447"/>
    </row>
    <row r="1604" spans="1:5">
      <c r="A1604" s="442">
        <v>1602</v>
      </c>
      <c r="B1604" s="446"/>
      <c r="C1604" s="447"/>
      <c r="D1604" s="446"/>
      <c r="E1604" s="447"/>
    </row>
    <row r="1605" spans="1:5">
      <c r="A1605" s="442">
        <v>1603</v>
      </c>
      <c r="B1605" s="446"/>
      <c r="C1605" s="447"/>
      <c r="D1605" s="446"/>
      <c r="E1605" s="447"/>
    </row>
    <row r="1606" spans="1:5">
      <c r="A1606" s="442">
        <v>1604</v>
      </c>
      <c r="B1606" s="446"/>
      <c r="C1606" s="447"/>
      <c r="D1606" s="446"/>
      <c r="E1606" s="447"/>
    </row>
    <row r="1607" spans="1:5">
      <c r="A1607" s="442">
        <v>1605</v>
      </c>
      <c r="B1607" s="446"/>
      <c r="C1607" s="447"/>
      <c r="D1607" s="446"/>
      <c r="E1607" s="447"/>
    </row>
    <row r="1608" spans="1:5">
      <c r="A1608" s="442">
        <v>1606</v>
      </c>
      <c r="B1608" s="446"/>
      <c r="C1608" s="447"/>
      <c r="D1608" s="446"/>
      <c r="E1608" s="447"/>
    </row>
    <row r="1609" spans="1:5">
      <c r="A1609" s="442">
        <v>1607</v>
      </c>
      <c r="B1609" s="446"/>
      <c r="C1609" s="447"/>
      <c r="D1609" s="446"/>
      <c r="E1609" s="447"/>
    </row>
    <row r="1610" spans="1:5">
      <c r="A1610" s="442">
        <v>1608</v>
      </c>
      <c r="B1610" s="446"/>
      <c r="C1610" s="447"/>
      <c r="D1610" s="446"/>
      <c r="E1610" s="447"/>
    </row>
    <row r="1611" spans="1:5">
      <c r="A1611" s="442">
        <v>1609</v>
      </c>
      <c r="B1611" s="446"/>
      <c r="C1611" s="447"/>
      <c r="D1611" s="446"/>
      <c r="E1611" s="447"/>
    </row>
    <row r="1612" spans="1:5">
      <c r="A1612" s="442">
        <v>1610</v>
      </c>
      <c r="B1612" s="446"/>
      <c r="C1612" s="447"/>
      <c r="D1612" s="446"/>
      <c r="E1612" s="447"/>
    </row>
    <row r="1613" spans="1:5">
      <c r="A1613" s="442">
        <v>1611</v>
      </c>
      <c r="B1613" s="446"/>
      <c r="C1613" s="447"/>
      <c r="D1613" s="446"/>
      <c r="E1613" s="447"/>
    </row>
    <row r="1614" spans="1:5">
      <c r="A1614" s="442">
        <v>1612</v>
      </c>
      <c r="B1614" s="446"/>
      <c r="C1614" s="447"/>
      <c r="D1614" s="446"/>
      <c r="E1614" s="447"/>
    </row>
    <row r="1615" spans="1:5">
      <c r="A1615" s="442">
        <v>1613</v>
      </c>
      <c r="B1615" s="446"/>
      <c r="C1615" s="447"/>
      <c r="D1615" s="446"/>
      <c r="E1615" s="447"/>
    </row>
    <row r="1616" spans="1:5">
      <c r="A1616" s="442">
        <v>1614</v>
      </c>
      <c r="B1616" s="446"/>
      <c r="C1616" s="447"/>
      <c r="D1616" s="446"/>
      <c r="E1616" s="447"/>
    </row>
    <row r="1617" spans="1:5">
      <c r="A1617" s="442">
        <v>1615</v>
      </c>
      <c r="B1617" s="446"/>
      <c r="C1617" s="447"/>
      <c r="D1617" s="446"/>
      <c r="E1617" s="447"/>
    </row>
    <row r="1618" spans="1:5">
      <c r="A1618" s="442">
        <v>1616</v>
      </c>
      <c r="B1618" s="446"/>
      <c r="C1618" s="447"/>
      <c r="D1618" s="446"/>
      <c r="E1618" s="447"/>
    </row>
    <row r="1619" spans="1:5">
      <c r="A1619" s="442">
        <v>1617</v>
      </c>
      <c r="B1619" s="446"/>
      <c r="C1619" s="447"/>
      <c r="D1619" s="446"/>
      <c r="E1619" s="447"/>
    </row>
    <row r="1620" spans="1:5">
      <c r="A1620" s="442">
        <v>1618</v>
      </c>
      <c r="B1620" s="446"/>
      <c r="C1620" s="447"/>
      <c r="D1620" s="446"/>
      <c r="E1620" s="447"/>
    </row>
    <row r="1621" spans="1:5">
      <c r="A1621" s="442">
        <v>1619</v>
      </c>
      <c r="B1621" s="446"/>
      <c r="C1621" s="447"/>
      <c r="D1621" s="446"/>
      <c r="E1621" s="447"/>
    </row>
    <row r="1622" spans="1:5">
      <c r="A1622" s="442">
        <v>1620</v>
      </c>
      <c r="B1622" s="446"/>
      <c r="C1622" s="447"/>
      <c r="D1622" s="446"/>
      <c r="E1622" s="447"/>
    </row>
    <row r="1623" spans="1:5">
      <c r="A1623" s="442">
        <v>1621</v>
      </c>
      <c r="B1623" s="446"/>
      <c r="C1623" s="447"/>
      <c r="D1623" s="446"/>
      <c r="E1623" s="447"/>
    </row>
    <row r="1624" spans="1:5">
      <c r="A1624" s="442">
        <v>1622</v>
      </c>
      <c r="B1624" s="446"/>
      <c r="C1624" s="447"/>
      <c r="D1624" s="446"/>
      <c r="E1624" s="447"/>
    </row>
    <row r="1625" spans="1:5">
      <c r="A1625" s="442">
        <v>1623</v>
      </c>
      <c r="B1625" s="446"/>
      <c r="C1625" s="447"/>
      <c r="D1625" s="446"/>
      <c r="E1625" s="447"/>
    </row>
    <row r="1626" spans="1:5">
      <c r="A1626" s="442">
        <v>1624</v>
      </c>
      <c r="B1626" s="446"/>
      <c r="C1626" s="447"/>
      <c r="D1626" s="446"/>
      <c r="E1626" s="447"/>
    </row>
    <row r="1627" spans="1:5">
      <c r="A1627" s="442">
        <v>1625</v>
      </c>
      <c r="B1627" s="446"/>
      <c r="C1627" s="447"/>
      <c r="D1627" s="446"/>
      <c r="E1627" s="447"/>
    </row>
    <row r="1628" spans="1:5">
      <c r="A1628" s="442">
        <v>1626</v>
      </c>
      <c r="B1628" s="446"/>
      <c r="C1628" s="447"/>
      <c r="D1628" s="446"/>
      <c r="E1628" s="447"/>
    </row>
    <row r="1629" spans="1:5">
      <c r="A1629" s="442">
        <v>1627</v>
      </c>
      <c r="B1629" s="446"/>
      <c r="C1629" s="447"/>
      <c r="D1629" s="446"/>
      <c r="E1629" s="447"/>
    </row>
    <row r="1630" spans="1:5">
      <c r="A1630" s="442">
        <v>1628</v>
      </c>
      <c r="B1630" s="446"/>
      <c r="C1630" s="447"/>
      <c r="D1630" s="446"/>
      <c r="E1630" s="447"/>
    </row>
    <row r="1631" spans="1:5">
      <c r="A1631" s="442">
        <v>1629</v>
      </c>
      <c r="B1631" s="446"/>
      <c r="C1631" s="447"/>
      <c r="D1631" s="446"/>
      <c r="E1631" s="447"/>
    </row>
    <row r="1632" spans="1:5">
      <c r="A1632" s="442">
        <v>1630</v>
      </c>
      <c r="B1632" s="446"/>
      <c r="C1632" s="447"/>
      <c r="D1632" s="446"/>
      <c r="E1632" s="447"/>
    </row>
    <row r="1633" spans="1:5">
      <c r="A1633" s="442">
        <v>1631</v>
      </c>
      <c r="B1633" s="446"/>
      <c r="C1633" s="447"/>
      <c r="D1633" s="446"/>
      <c r="E1633" s="447"/>
    </row>
    <row r="1634" spans="1:5">
      <c r="A1634" s="442">
        <v>1632</v>
      </c>
      <c r="B1634" s="446"/>
      <c r="C1634" s="447"/>
      <c r="D1634" s="446"/>
      <c r="E1634" s="447"/>
    </row>
    <row r="1635" spans="1:5">
      <c r="A1635" s="442">
        <v>1633</v>
      </c>
      <c r="B1635" s="446"/>
      <c r="C1635" s="447"/>
      <c r="D1635" s="446"/>
      <c r="E1635" s="447"/>
    </row>
    <row r="1636" spans="1:5">
      <c r="A1636" s="442">
        <v>1634</v>
      </c>
      <c r="B1636" s="446"/>
      <c r="C1636" s="447"/>
      <c r="D1636" s="446"/>
      <c r="E1636" s="447"/>
    </row>
    <row r="1637" spans="1:5">
      <c r="A1637" s="442">
        <v>1635</v>
      </c>
      <c r="B1637" s="446"/>
      <c r="C1637" s="447"/>
      <c r="D1637" s="446"/>
      <c r="E1637" s="447"/>
    </row>
    <row r="1638" spans="1:5">
      <c r="A1638" s="442">
        <v>1636</v>
      </c>
      <c r="B1638" s="446"/>
      <c r="C1638" s="447"/>
      <c r="D1638" s="446"/>
      <c r="E1638" s="447"/>
    </row>
    <row r="1639" spans="1:5">
      <c r="A1639" s="442">
        <v>1637</v>
      </c>
      <c r="B1639" s="446"/>
      <c r="C1639" s="447"/>
      <c r="D1639" s="446"/>
      <c r="E1639" s="447"/>
    </row>
    <row r="1640" spans="1:5">
      <c r="A1640" s="442">
        <v>1638</v>
      </c>
      <c r="B1640" s="446"/>
      <c r="C1640" s="447"/>
      <c r="D1640" s="446"/>
      <c r="E1640" s="447"/>
    </row>
    <row r="1641" spans="1:5">
      <c r="A1641" s="442">
        <v>1639</v>
      </c>
      <c r="B1641" s="446"/>
      <c r="C1641" s="447"/>
      <c r="D1641" s="446"/>
      <c r="E1641" s="447"/>
    </row>
    <row r="1642" spans="1:5">
      <c r="A1642" s="442">
        <v>1640</v>
      </c>
      <c r="B1642" s="446"/>
      <c r="C1642" s="447"/>
      <c r="D1642" s="446"/>
      <c r="E1642" s="447"/>
    </row>
    <row r="1643" spans="1:5">
      <c r="A1643" s="442">
        <v>1641</v>
      </c>
      <c r="B1643" s="446"/>
      <c r="C1643" s="447"/>
      <c r="D1643" s="446"/>
      <c r="E1643" s="447"/>
    </row>
    <row r="1644" spans="1:5">
      <c r="A1644" s="442">
        <v>1642</v>
      </c>
      <c r="B1644" s="446"/>
      <c r="C1644" s="447"/>
      <c r="D1644" s="446"/>
      <c r="E1644" s="447"/>
    </row>
    <row r="1645" spans="1:5">
      <c r="A1645" s="442">
        <v>1643</v>
      </c>
      <c r="B1645" s="446"/>
      <c r="C1645" s="447"/>
      <c r="D1645" s="446"/>
      <c r="E1645" s="447"/>
    </row>
    <row r="1646" spans="1:5">
      <c r="A1646" s="442">
        <v>1644</v>
      </c>
      <c r="B1646" s="446"/>
      <c r="C1646" s="447"/>
      <c r="D1646" s="446"/>
      <c r="E1646" s="447"/>
    </row>
    <row r="1647" spans="1:5">
      <c r="A1647" s="442">
        <v>1645</v>
      </c>
      <c r="B1647" s="446"/>
      <c r="C1647" s="447"/>
      <c r="D1647" s="446"/>
      <c r="E1647" s="447"/>
    </row>
    <row r="1648" spans="1:5">
      <c r="A1648" s="442">
        <v>1646</v>
      </c>
      <c r="B1648" s="446"/>
      <c r="C1648" s="447"/>
      <c r="D1648" s="446"/>
      <c r="E1648" s="447"/>
    </row>
    <row r="1649" spans="1:5">
      <c r="A1649" s="442">
        <v>1647</v>
      </c>
      <c r="B1649" s="446"/>
      <c r="C1649" s="447"/>
      <c r="D1649" s="446"/>
      <c r="E1649" s="447"/>
    </row>
    <row r="1650" spans="1:5">
      <c r="A1650" s="442">
        <v>1648</v>
      </c>
      <c r="B1650" s="446"/>
      <c r="C1650" s="447"/>
      <c r="D1650" s="446"/>
      <c r="E1650" s="447"/>
    </row>
    <row r="1651" spans="1:5">
      <c r="A1651" s="442">
        <v>1649</v>
      </c>
      <c r="B1651" s="446"/>
      <c r="C1651" s="447"/>
      <c r="D1651" s="446"/>
      <c r="E1651" s="447"/>
    </row>
    <row r="1652" spans="1:5">
      <c r="A1652" s="442">
        <v>1650</v>
      </c>
      <c r="B1652" s="446"/>
      <c r="C1652" s="447"/>
      <c r="D1652" s="446"/>
      <c r="E1652" s="447"/>
    </row>
    <row r="1653" spans="1:5">
      <c r="A1653" s="442">
        <v>1651</v>
      </c>
      <c r="B1653" s="446"/>
      <c r="C1653" s="447"/>
      <c r="D1653" s="446"/>
      <c r="E1653" s="447"/>
    </row>
    <row r="1654" spans="1:5">
      <c r="A1654" s="442">
        <v>1652</v>
      </c>
      <c r="B1654" s="446"/>
      <c r="C1654" s="447"/>
      <c r="D1654" s="446"/>
      <c r="E1654" s="447"/>
    </row>
    <row r="1655" spans="1:5">
      <c r="A1655" s="442">
        <v>1653</v>
      </c>
      <c r="B1655" s="446"/>
      <c r="C1655" s="447"/>
      <c r="D1655" s="446"/>
      <c r="E1655" s="447"/>
    </row>
    <row r="1656" spans="1:5">
      <c r="A1656" s="442">
        <v>1654</v>
      </c>
      <c r="B1656" s="446"/>
      <c r="C1656" s="447"/>
      <c r="D1656" s="446"/>
      <c r="E1656" s="447"/>
    </row>
    <row r="1657" spans="1:5">
      <c r="A1657" s="442">
        <v>1655</v>
      </c>
      <c r="B1657" s="446"/>
      <c r="C1657" s="447"/>
      <c r="D1657" s="446"/>
      <c r="E1657" s="447"/>
    </row>
    <row r="1658" spans="1:5">
      <c r="A1658" s="442">
        <v>1656</v>
      </c>
      <c r="B1658" s="446"/>
      <c r="C1658" s="447"/>
      <c r="D1658" s="446"/>
      <c r="E1658" s="447"/>
    </row>
    <row r="1659" spans="1:5">
      <c r="A1659" s="442">
        <v>1657</v>
      </c>
      <c r="B1659" s="446"/>
      <c r="C1659" s="447"/>
      <c r="D1659" s="446"/>
      <c r="E1659" s="447"/>
    </row>
    <row r="1660" spans="1:5">
      <c r="A1660" s="442">
        <v>1658</v>
      </c>
      <c r="B1660" s="446"/>
      <c r="C1660" s="447"/>
      <c r="D1660" s="446"/>
      <c r="E1660" s="447"/>
    </row>
    <row r="1661" spans="1:5">
      <c r="A1661" s="442">
        <v>1659</v>
      </c>
      <c r="B1661" s="446"/>
      <c r="C1661" s="447"/>
      <c r="D1661" s="446"/>
      <c r="E1661" s="447"/>
    </row>
    <row r="1662" spans="1:5">
      <c r="A1662" s="442">
        <v>1660</v>
      </c>
      <c r="B1662" s="446"/>
      <c r="C1662" s="447"/>
      <c r="D1662" s="446"/>
      <c r="E1662" s="447"/>
    </row>
    <row r="1663" spans="1:5">
      <c r="A1663" s="442">
        <v>1661</v>
      </c>
      <c r="B1663" s="446"/>
      <c r="C1663" s="447"/>
      <c r="D1663" s="446"/>
      <c r="E1663" s="447"/>
    </row>
    <row r="1664" spans="1:5">
      <c r="A1664" s="442">
        <v>1662</v>
      </c>
      <c r="B1664" s="446"/>
      <c r="C1664" s="447"/>
      <c r="D1664" s="446"/>
      <c r="E1664" s="447"/>
    </row>
    <row r="1665" spans="1:5">
      <c r="A1665" s="442">
        <v>1663</v>
      </c>
      <c r="B1665" s="446"/>
      <c r="C1665" s="447"/>
      <c r="D1665" s="446"/>
      <c r="E1665" s="447"/>
    </row>
    <row r="1666" spans="1:5">
      <c r="A1666" s="442">
        <v>1664</v>
      </c>
      <c r="B1666" s="446"/>
      <c r="C1666" s="447"/>
      <c r="D1666" s="446"/>
      <c r="E1666" s="447"/>
    </row>
    <row r="1667" spans="1:5">
      <c r="A1667" s="442">
        <v>1665</v>
      </c>
      <c r="B1667" s="446"/>
      <c r="C1667" s="447"/>
      <c r="D1667" s="446"/>
      <c r="E1667" s="447"/>
    </row>
    <row r="1668" spans="1:5">
      <c r="A1668" s="442">
        <v>1666</v>
      </c>
      <c r="B1668" s="446"/>
      <c r="C1668" s="447"/>
      <c r="D1668" s="446"/>
      <c r="E1668" s="447"/>
    </row>
    <row r="1669" spans="1:5">
      <c r="A1669" s="442">
        <v>1667</v>
      </c>
      <c r="B1669" s="446"/>
      <c r="C1669" s="447"/>
      <c r="D1669" s="446"/>
      <c r="E1669" s="447"/>
    </row>
    <row r="1670" spans="1:5">
      <c r="A1670" s="442">
        <v>1668</v>
      </c>
      <c r="B1670" s="446"/>
      <c r="C1670" s="447"/>
      <c r="D1670" s="446"/>
      <c r="E1670" s="447"/>
    </row>
    <row r="1671" spans="1:5">
      <c r="A1671" s="442">
        <v>1669</v>
      </c>
      <c r="B1671" s="446"/>
      <c r="C1671" s="447"/>
      <c r="D1671" s="446"/>
      <c r="E1671" s="447"/>
    </row>
    <row r="1672" spans="1:5">
      <c r="A1672" s="442">
        <v>1670</v>
      </c>
      <c r="B1672" s="446"/>
      <c r="C1672" s="447"/>
      <c r="D1672" s="446"/>
      <c r="E1672" s="447"/>
    </row>
    <row r="1673" spans="1:5">
      <c r="A1673" s="442">
        <v>1671</v>
      </c>
      <c r="B1673" s="446"/>
      <c r="C1673" s="447"/>
      <c r="D1673" s="446"/>
      <c r="E1673" s="447"/>
    </row>
    <row r="1674" spans="1:5">
      <c r="A1674" s="442">
        <v>1672</v>
      </c>
      <c r="B1674" s="446"/>
      <c r="C1674" s="447"/>
      <c r="D1674" s="446"/>
      <c r="E1674" s="447"/>
    </row>
    <row r="1675" spans="1:5">
      <c r="A1675" s="442">
        <v>1673</v>
      </c>
      <c r="B1675" s="446"/>
      <c r="C1675" s="447"/>
      <c r="D1675" s="446"/>
      <c r="E1675" s="447"/>
    </row>
    <row r="1676" spans="1:5">
      <c r="A1676" s="442">
        <v>1674</v>
      </c>
      <c r="B1676" s="446"/>
      <c r="C1676" s="447"/>
      <c r="D1676" s="446"/>
      <c r="E1676" s="447"/>
    </row>
    <row r="1677" spans="1:5">
      <c r="A1677" s="442">
        <v>1675</v>
      </c>
      <c r="B1677" s="446"/>
      <c r="C1677" s="447"/>
      <c r="D1677" s="446"/>
      <c r="E1677" s="447"/>
    </row>
    <row r="1678" spans="1:5">
      <c r="A1678" s="442">
        <v>1676</v>
      </c>
      <c r="B1678" s="446"/>
      <c r="C1678" s="447"/>
      <c r="D1678" s="446"/>
      <c r="E1678" s="447"/>
    </row>
    <row r="1679" spans="1:5">
      <c r="A1679" s="442">
        <v>1677</v>
      </c>
      <c r="B1679" s="446"/>
      <c r="C1679" s="447"/>
      <c r="D1679" s="446"/>
      <c r="E1679" s="447"/>
    </row>
    <row r="1680" spans="1:5">
      <c r="A1680" s="442">
        <v>1678</v>
      </c>
      <c r="B1680" s="446"/>
      <c r="C1680" s="447"/>
      <c r="D1680" s="446"/>
      <c r="E1680" s="447"/>
    </row>
    <row r="1681" spans="1:5">
      <c r="A1681" s="442">
        <v>1679</v>
      </c>
      <c r="B1681" s="446"/>
      <c r="C1681" s="447"/>
      <c r="D1681" s="446"/>
      <c r="E1681" s="447"/>
    </row>
    <row r="1682" spans="1:5">
      <c r="A1682" s="442">
        <v>1680</v>
      </c>
      <c r="B1682" s="446"/>
      <c r="C1682" s="447"/>
      <c r="D1682" s="446"/>
      <c r="E1682" s="447"/>
    </row>
    <row r="1683" spans="1:5">
      <c r="A1683" s="442">
        <v>1681</v>
      </c>
      <c r="B1683" s="446"/>
      <c r="C1683" s="447"/>
      <c r="D1683" s="446"/>
      <c r="E1683" s="447"/>
    </row>
    <row r="1684" spans="1:5">
      <c r="A1684" s="442">
        <v>1682</v>
      </c>
      <c r="B1684" s="446"/>
      <c r="C1684" s="447"/>
      <c r="D1684" s="446"/>
      <c r="E1684" s="447"/>
    </row>
    <row r="1685" spans="1:5">
      <c r="A1685" s="442">
        <v>1683</v>
      </c>
      <c r="B1685" s="446"/>
      <c r="C1685" s="447"/>
      <c r="D1685" s="446"/>
      <c r="E1685" s="447"/>
    </row>
    <row r="1686" spans="1:5">
      <c r="A1686" s="442">
        <v>1684</v>
      </c>
      <c r="B1686" s="446"/>
      <c r="C1686" s="447"/>
      <c r="D1686" s="446"/>
      <c r="E1686" s="447"/>
    </row>
    <row r="1687" spans="1:5">
      <c r="A1687" s="442">
        <v>1685</v>
      </c>
      <c r="B1687" s="446"/>
      <c r="C1687" s="447"/>
      <c r="D1687" s="446"/>
      <c r="E1687" s="447"/>
    </row>
    <row r="1688" spans="1:5">
      <c r="A1688" s="442">
        <v>1686</v>
      </c>
      <c r="B1688" s="446"/>
      <c r="C1688" s="447"/>
      <c r="D1688" s="446"/>
      <c r="E1688" s="447"/>
    </row>
    <row r="1689" spans="1:5">
      <c r="A1689" s="442">
        <v>1687</v>
      </c>
      <c r="B1689" s="446"/>
      <c r="C1689" s="447"/>
      <c r="D1689" s="446"/>
      <c r="E1689" s="447"/>
    </row>
    <row r="1690" spans="1:5">
      <c r="A1690" s="442">
        <v>1688</v>
      </c>
      <c r="B1690" s="446"/>
      <c r="C1690" s="447"/>
      <c r="D1690" s="446"/>
      <c r="E1690" s="447"/>
    </row>
    <row r="1691" spans="1:5">
      <c r="A1691" s="442">
        <v>1689</v>
      </c>
      <c r="B1691" s="446"/>
      <c r="C1691" s="447"/>
      <c r="D1691" s="446"/>
      <c r="E1691" s="447"/>
    </row>
    <row r="1692" spans="1:5">
      <c r="A1692" s="442">
        <v>1690</v>
      </c>
      <c r="B1692" s="446"/>
      <c r="C1692" s="447"/>
      <c r="D1692" s="446"/>
      <c r="E1692" s="447"/>
    </row>
    <row r="1693" spans="1:5">
      <c r="A1693" s="442">
        <v>1691</v>
      </c>
      <c r="B1693" s="446"/>
      <c r="C1693" s="447"/>
      <c r="D1693" s="446"/>
      <c r="E1693" s="447"/>
    </row>
    <row r="1694" spans="1:5">
      <c r="A1694" s="442">
        <v>1692</v>
      </c>
      <c r="B1694" s="446"/>
      <c r="C1694" s="447"/>
      <c r="D1694" s="446"/>
      <c r="E1694" s="447"/>
    </row>
    <row r="1695" spans="1:5">
      <c r="A1695" s="442">
        <v>1693</v>
      </c>
      <c r="B1695" s="446"/>
      <c r="C1695" s="447"/>
      <c r="D1695" s="446"/>
      <c r="E1695" s="447"/>
    </row>
    <row r="1696" spans="1:5">
      <c r="A1696" s="442">
        <v>1694</v>
      </c>
      <c r="B1696" s="446"/>
      <c r="C1696" s="447"/>
      <c r="D1696" s="446"/>
      <c r="E1696" s="447"/>
    </row>
    <row r="1697" spans="1:5">
      <c r="A1697" s="442">
        <v>1695</v>
      </c>
      <c r="B1697" s="446"/>
      <c r="C1697" s="447"/>
      <c r="D1697" s="446"/>
      <c r="E1697" s="447"/>
    </row>
    <row r="1698" spans="1:5">
      <c r="A1698" s="442">
        <v>1696</v>
      </c>
      <c r="B1698" s="446"/>
      <c r="C1698" s="447"/>
      <c r="D1698" s="446"/>
      <c r="E1698" s="447"/>
    </row>
    <row r="1699" spans="1:5">
      <c r="A1699" s="442">
        <v>1697</v>
      </c>
      <c r="B1699" s="446"/>
      <c r="C1699" s="447"/>
      <c r="D1699" s="446"/>
      <c r="E1699" s="447"/>
    </row>
    <row r="1700" spans="1:5">
      <c r="A1700" s="442">
        <v>1698</v>
      </c>
      <c r="B1700" s="446"/>
      <c r="C1700" s="447"/>
      <c r="D1700" s="446"/>
      <c r="E1700" s="447"/>
    </row>
    <row r="1701" spans="1:5">
      <c r="A1701" s="442">
        <v>1699</v>
      </c>
      <c r="B1701" s="446"/>
      <c r="C1701" s="447"/>
      <c r="D1701" s="446"/>
      <c r="E1701" s="447"/>
    </row>
    <row r="1702" spans="1:5">
      <c r="A1702" s="442">
        <v>1700</v>
      </c>
      <c r="B1702" s="446"/>
      <c r="C1702" s="447"/>
      <c r="D1702" s="446"/>
      <c r="E1702" s="447"/>
    </row>
    <row r="1703" spans="1:5">
      <c r="A1703" s="442">
        <v>1701</v>
      </c>
      <c r="B1703" s="446"/>
      <c r="C1703" s="447"/>
      <c r="D1703" s="446"/>
      <c r="E1703" s="447"/>
    </row>
    <row r="1704" spans="1:5">
      <c r="A1704" s="442">
        <v>1702</v>
      </c>
      <c r="B1704" s="446"/>
      <c r="C1704" s="447"/>
      <c r="D1704" s="446"/>
      <c r="E1704" s="447"/>
    </row>
    <row r="1705" spans="1:5">
      <c r="A1705" s="442">
        <v>1703</v>
      </c>
      <c r="B1705" s="446"/>
      <c r="C1705" s="447"/>
      <c r="D1705" s="446"/>
      <c r="E1705" s="447"/>
    </row>
    <row r="1706" spans="1:5">
      <c r="A1706" s="442">
        <v>1704</v>
      </c>
      <c r="B1706" s="446"/>
      <c r="C1706" s="447"/>
      <c r="D1706" s="446"/>
      <c r="E1706" s="447"/>
    </row>
    <row r="1707" spans="1:5">
      <c r="A1707" s="442">
        <v>1705</v>
      </c>
      <c r="B1707" s="446"/>
      <c r="C1707" s="447"/>
      <c r="D1707" s="446"/>
      <c r="E1707" s="447"/>
    </row>
    <row r="1708" spans="1:5">
      <c r="A1708" s="442">
        <v>1706</v>
      </c>
      <c r="B1708" s="446"/>
      <c r="C1708" s="447"/>
      <c r="D1708" s="446"/>
      <c r="E1708" s="447"/>
    </row>
    <row r="1709" spans="1:5">
      <c r="A1709" s="442">
        <v>1707</v>
      </c>
      <c r="B1709" s="446"/>
      <c r="C1709" s="447"/>
      <c r="D1709" s="446"/>
      <c r="E1709" s="447"/>
    </row>
    <row r="1710" spans="1:5">
      <c r="A1710" s="442">
        <v>1708</v>
      </c>
      <c r="B1710" s="446"/>
      <c r="C1710" s="447"/>
      <c r="D1710" s="446"/>
      <c r="E1710" s="447"/>
    </row>
    <row r="1711" spans="1:5">
      <c r="A1711" s="442">
        <v>1709</v>
      </c>
      <c r="B1711" s="446"/>
      <c r="C1711" s="447"/>
      <c r="D1711" s="446"/>
      <c r="E1711" s="447"/>
    </row>
    <row r="1712" spans="1:5">
      <c r="A1712" s="442">
        <v>1710</v>
      </c>
      <c r="B1712" s="446"/>
      <c r="C1712" s="447"/>
      <c r="D1712" s="446"/>
      <c r="E1712" s="447"/>
    </row>
    <row r="1713" spans="1:5">
      <c r="A1713" s="442">
        <v>1711</v>
      </c>
      <c r="B1713" s="446"/>
      <c r="C1713" s="447"/>
      <c r="D1713" s="446"/>
      <c r="E1713" s="447"/>
    </row>
    <row r="1714" spans="1:5">
      <c r="A1714" s="442">
        <v>1712</v>
      </c>
      <c r="B1714" s="446"/>
      <c r="C1714" s="447"/>
      <c r="D1714" s="446"/>
      <c r="E1714" s="447"/>
    </row>
    <row r="1715" spans="1:5">
      <c r="A1715" s="442">
        <v>1713</v>
      </c>
      <c r="B1715" s="446"/>
      <c r="C1715" s="447"/>
      <c r="D1715" s="446"/>
      <c r="E1715" s="447"/>
    </row>
    <row r="1716" spans="1:5">
      <c r="A1716" s="442">
        <v>1714</v>
      </c>
      <c r="B1716" s="446"/>
      <c r="C1716" s="447"/>
      <c r="D1716" s="446"/>
      <c r="E1716" s="447"/>
    </row>
    <row r="1717" spans="1:5">
      <c r="A1717" s="442">
        <v>1715</v>
      </c>
      <c r="B1717" s="446"/>
      <c r="C1717" s="447"/>
      <c r="D1717" s="446"/>
      <c r="E1717" s="447"/>
    </row>
    <row r="1718" spans="1:5">
      <c r="A1718" s="442">
        <v>1716</v>
      </c>
      <c r="B1718" s="446"/>
      <c r="C1718" s="447"/>
      <c r="D1718" s="446"/>
      <c r="E1718" s="447"/>
    </row>
    <row r="1719" spans="1:5">
      <c r="A1719" s="442">
        <v>1717</v>
      </c>
      <c r="B1719" s="446"/>
      <c r="C1719" s="447"/>
      <c r="D1719" s="446"/>
      <c r="E1719" s="447"/>
    </row>
    <row r="1720" spans="1:5">
      <c r="A1720" s="442">
        <v>1718</v>
      </c>
      <c r="B1720" s="446"/>
      <c r="C1720" s="447"/>
      <c r="D1720" s="446"/>
      <c r="E1720" s="447"/>
    </row>
    <row r="1721" spans="1:5">
      <c r="A1721" s="442">
        <v>1719</v>
      </c>
      <c r="B1721" s="446"/>
      <c r="C1721" s="447"/>
      <c r="D1721" s="446"/>
      <c r="E1721" s="447"/>
    </row>
    <row r="1722" spans="1:5">
      <c r="A1722" s="442">
        <v>1720</v>
      </c>
      <c r="B1722" s="446"/>
      <c r="C1722" s="447"/>
      <c r="D1722" s="446"/>
      <c r="E1722" s="447"/>
    </row>
    <row r="1723" spans="1:5">
      <c r="A1723" s="442">
        <v>1721</v>
      </c>
      <c r="B1723" s="446"/>
      <c r="C1723" s="447"/>
      <c r="D1723" s="446"/>
      <c r="E1723" s="447"/>
    </row>
    <row r="1724" spans="1:5">
      <c r="A1724" s="442">
        <v>1722</v>
      </c>
      <c r="B1724" s="446"/>
      <c r="C1724" s="447"/>
      <c r="D1724" s="446"/>
      <c r="E1724" s="447"/>
    </row>
    <row r="1725" spans="1:5">
      <c r="A1725" s="442">
        <v>1723</v>
      </c>
      <c r="B1725" s="446"/>
      <c r="C1725" s="447"/>
      <c r="D1725" s="446"/>
      <c r="E1725" s="447"/>
    </row>
    <row r="1726" spans="1:5">
      <c r="A1726" s="442">
        <v>1724</v>
      </c>
      <c r="B1726" s="446"/>
      <c r="C1726" s="447"/>
      <c r="D1726" s="446"/>
      <c r="E1726" s="447"/>
    </row>
    <row r="1727" spans="1:5">
      <c r="A1727" s="442">
        <v>1725</v>
      </c>
      <c r="B1727" s="446"/>
      <c r="C1727" s="447"/>
      <c r="D1727" s="446"/>
      <c r="E1727" s="447"/>
    </row>
    <row r="1728" spans="1:5">
      <c r="A1728" s="442">
        <v>1726</v>
      </c>
      <c r="B1728" s="446"/>
      <c r="C1728" s="447"/>
      <c r="D1728" s="446"/>
      <c r="E1728" s="447"/>
    </row>
    <row r="1729" spans="1:5">
      <c r="A1729" s="442">
        <v>1727</v>
      </c>
      <c r="B1729" s="446"/>
      <c r="C1729" s="447"/>
      <c r="D1729" s="446"/>
      <c r="E1729" s="447"/>
    </row>
    <row r="1730" spans="1:5">
      <c r="A1730" s="442">
        <v>1728</v>
      </c>
      <c r="B1730" s="446"/>
      <c r="C1730" s="447"/>
      <c r="D1730" s="446"/>
      <c r="E1730" s="447"/>
    </row>
    <row r="1731" spans="1:5">
      <c r="A1731" s="442">
        <v>1729</v>
      </c>
      <c r="B1731" s="446"/>
      <c r="C1731" s="447"/>
      <c r="D1731" s="446"/>
      <c r="E1731" s="447"/>
    </row>
    <row r="1732" spans="1:5">
      <c r="A1732" s="442">
        <v>1730</v>
      </c>
      <c r="B1732" s="446"/>
      <c r="C1732" s="447"/>
      <c r="D1732" s="446"/>
      <c r="E1732" s="447"/>
    </row>
    <row r="1733" spans="1:5">
      <c r="A1733" s="442">
        <v>1731</v>
      </c>
      <c r="B1733" s="446"/>
      <c r="C1733" s="447"/>
      <c r="D1733" s="446"/>
      <c r="E1733" s="447"/>
    </row>
    <row r="1734" spans="1:5">
      <c r="A1734" s="442">
        <v>1732</v>
      </c>
      <c r="B1734" s="446"/>
      <c r="C1734" s="447"/>
      <c r="D1734" s="446"/>
      <c r="E1734" s="447"/>
    </row>
    <row r="1735" spans="1:5">
      <c r="A1735" s="442">
        <v>1733</v>
      </c>
      <c r="B1735" s="446"/>
      <c r="C1735" s="447"/>
      <c r="D1735" s="446"/>
      <c r="E1735" s="447"/>
    </row>
    <row r="1736" spans="1:5">
      <c r="A1736" s="442">
        <v>1734</v>
      </c>
      <c r="B1736" s="446"/>
      <c r="C1736" s="447"/>
      <c r="D1736" s="446"/>
      <c r="E1736" s="447"/>
    </row>
    <row r="1737" spans="1:5">
      <c r="A1737" s="442">
        <v>1735</v>
      </c>
      <c r="B1737" s="446"/>
      <c r="C1737" s="447"/>
      <c r="D1737" s="446"/>
      <c r="E1737" s="447"/>
    </row>
    <row r="1738" spans="1:5">
      <c r="A1738" s="442">
        <v>1736</v>
      </c>
      <c r="B1738" s="446"/>
      <c r="C1738" s="447"/>
      <c r="D1738" s="446"/>
      <c r="E1738" s="447"/>
    </row>
    <row r="1739" spans="1:5">
      <c r="A1739" s="442">
        <v>1737</v>
      </c>
      <c r="B1739" s="446"/>
      <c r="C1739" s="447"/>
      <c r="D1739" s="446"/>
      <c r="E1739" s="447"/>
    </row>
    <row r="1740" spans="1:5">
      <c r="A1740" s="442">
        <v>1738</v>
      </c>
      <c r="B1740" s="446"/>
      <c r="C1740" s="447"/>
      <c r="D1740" s="446"/>
      <c r="E1740" s="447"/>
    </row>
    <row r="1741" spans="1:5">
      <c r="A1741" s="442">
        <v>1739</v>
      </c>
      <c r="B1741" s="446"/>
      <c r="C1741" s="447"/>
      <c r="D1741" s="446"/>
      <c r="E1741" s="447"/>
    </row>
    <row r="1742" spans="1:5">
      <c r="A1742" s="442">
        <v>1740</v>
      </c>
      <c r="B1742" s="446"/>
      <c r="C1742" s="447"/>
      <c r="D1742" s="446"/>
      <c r="E1742" s="447"/>
    </row>
    <row r="1743" spans="1:5">
      <c r="A1743" s="442">
        <v>1741</v>
      </c>
      <c r="B1743" s="446"/>
      <c r="C1743" s="447"/>
      <c r="D1743" s="446"/>
      <c r="E1743" s="447"/>
    </row>
    <row r="1744" spans="1:5">
      <c r="A1744" s="442">
        <v>1742</v>
      </c>
      <c r="B1744" s="446"/>
      <c r="C1744" s="447"/>
      <c r="D1744" s="446"/>
      <c r="E1744" s="447"/>
    </row>
    <row r="1745" spans="1:5">
      <c r="A1745" s="442">
        <v>1743</v>
      </c>
      <c r="B1745" s="446"/>
      <c r="C1745" s="447"/>
      <c r="D1745" s="446"/>
      <c r="E1745" s="447"/>
    </row>
    <row r="1746" spans="1:5">
      <c r="A1746" s="442">
        <v>1744</v>
      </c>
      <c r="B1746" s="446"/>
      <c r="C1746" s="447"/>
      <c r="D1746" s="446"/>
      <c r="E1746" s="447"/>
    </row>
    <row r="1747" spans="1:5">
      <c r="A1747" s="442">
        <v>1745</v>
      </c>
      <c r="B1747" s="446"/>
      <c r="C1747" s="447"/>
      <c r="D1747" s="446"/>
      <c r="E1747" s="447"/>
    </row>
    <row r="1748" spans="1:5">
      <c r="A1748" s="442">
        <v>1746</v>
      </c>
      <c r="B1748" s="446"/>
      <c r="C1748" s="447"/>
      <c r="D1748" s="446"/>
      <c r="E1748" s="447"/>
    </row>
    <row r="1749" spans="1:5">
      <c r="A1749" s="442">
        <v>1747</v>
      </c>
      <c r="B1749" s="446"/>
      <c r="C1749" s="447"/>
      <c r="D1749" s="446"/>
      <c r="E1749" s="447"/>
    </row>
    <row r="1750" spans="1:5">
      <c r="A1750" s="442">
        <v>1748</v>
      </c>
      <c r="B1750" s="446"/>
      <c r="C1750" s="447"/>
      <c r="D1750" s="446"/>
      <c r="E1750" s="447"/>
    </row>
    <row r="1751" spans="1:5">
      <c r="A1751" s="442">
        <v>1749</v>
      </c>
      <c r="B1751" s="446"/>
      <c r="C1751" s="447"/>
      <c r="D1751" s="446"/>
      <c r="E1751" s="447"/>
    </row>
    <row r="1752" spans="1:5">
      <c r="A1752" s="442">
        <v>1750</v>
      </c>
      <c r="B1752" s="446"/>
      <c r="C1752" s="447"/>
      <c r="D1752" s="446"/>
      <c r="E1752" s="447"/>
    </row>
    <row r="1753" spans="1:5">
      <c r="A1753" s="442">
        <v>1751</v>
      </c>
      <c r="B1753" s="446"/>
      <c r="C1753" s="447"/>
      <c r="D1753" s="446"/>
      <c r="E1753" s="447"/>
    </row>
    <row r="1754" spans="1:5">
      <c r="A1754" s="442">
        <v>1752</v>
      </c>
      <c r="B1754" s="446"/>
      <c r="C1754" s="447"/>
      <c r="D1754" s="446"/>
      <c r="E1754" s="447"/>
    </row>
    <row r="1755" spans="1:5">
      <c r="A1755" s="442">
        <v>1753</v>
      </c>
      <c r="B1755" s="446"/>
      <c r="C1755" s="447"/>
      <c r="D1755" s="446"/>
      <c r="E1755" s="447"/>
    </row>
    <row r="1756" spans="1:5">
      <c r="A1756" s="442">
        <v>1754</v>
      </c>
      <c r="B1756" s="446"/>
      <c r="C1756" s="447"/>
      <c r="D1756" s="446"/>
      <c r="E1756" s="447"/>
    </row>
    <row r="1757" spans="1:5">
      <c r="A1757" s="442">
        <v>1755</v>
      </c>
      <c r="B1757" s="446"/>
      <c r="C1757" s="447"/>
      <c r="D1757" s="446"/>
      <c r="E1757" s="447"/>
    </row>
    <row r="1758" spans="1:5">
      <c r="A1758" s="442">
        <v>1756</v>
      </c>
      <c r="B1758" s="446"/>
      <c r="C1758" s="447"/>
      <c r="D1758" s="446"/>
      <c r="E1758" s="447"/>
    </row>
    <row r="1759" spans="1:5">
      <c r="A1759" s="442">
        <v>1757</v>
      </c>
      <c r="B1759" s="446"/>
      <c r="C1759" s="447"/>
      <c r="D1759" s="446"/>
      <c r="E1759" s="447"/>
    </row>
    <row r="1760" spans="1:5">
      <c r="A1760" s="442">
        <v>1758</v>
      </c>
      <c r="B1760" s="446"/>
      <c r="C1760" s="447"/>
      <c r="D1760" s="446"/>
      <c r="E1760" s="447"/>
    </row>
    <row r="1761" spans="1:5">
      <c r="A1761" s="442">
        <v>1759</v>
      </c>
      <c r="B1761" s="446"/>
      <c r="C1761" s="447"/>
      <c r="D1761" s="446"/>
      <c r="E1761" s="447"/>
    </row>
    <row r="1762" spans="1:5">
      <c r="A1762" s="442">
        <v>1760</v>
      </c>
      <c r="B1762" s="446"/>
      <c r="C1762" s="447"/>
      <c r="D1762" s="446"/>
      <c r="E1762" s="447"/>
    </row>
    <row r="1763" spans="1:5">
      <c r="A1763" s="442">
        <v>1761</v>
      </c>
      <c r="B1763" s="446"/>
      <c r="C1763" s="447"/>
      <c r="D1763" s="446"/>
      <c r="E1763" s="447"/>
    </row>
    <row r="1764" spans="1:5">
      <c r="A1764" s="442">
        <v>1762</v>
      </c>
      <c r="B1764" s="446"/>
      <c r="C1764" s="447"/>
      <c r="D1764" s="446"/>
      <c r="E1764" s="447"/>
    </row>
    <row r="1765" spans="1:5">
      <c r="A1765" s="442">
        <v>1763</v>
      </c>
      <c r="B1765" s="446"/>
      <c r="C1765" s="447"/>
      <c r="D1765" s="446"/>
      <c r="E1765" s="447"/>
    </row>
    <row r="1766" spans="1:5">
      <c r="A1766" s="442">
        <v>1764</v>
      </c>
      <c r="B1766" s="446"/>
      <c r="C1766" s="447"/>
      <c r="D1766" s="446"/>
      <c r="E1766" s="447"/>
    </row>
    <row r="1767" spans="1:5">
      <c r="A1767" s="442">
        <v>1765</v>
      </c>
      <c r="B1767" s="446"/>
      <c r="C1767" s="447"/>
      <c r="D1767" s="446"/>
      <c r="E1767" s="447"/>
    </row>
    <row r="1768" spans="1:5">
      <c r="A1768" s="442">
        <v>1766</v>
      </c>
      <c r="B1768" s="446"/>
      <c r="C1768" s="447"/>
      <c r="D1768" s="446"/>
      <c r="E1768" s="447"/>
    </row>
    <row r="1769" spans="1:5">
      <c r="A1769" s="442">
        <v>1767</v>
      </c>
      <c r="B1769" s="446"/>
      <c r="C1769" s="447"/>
      <c r="D1769" s="446"/>
      <c r="E1769" s="447"/>
    </row>
    <row r="1770" spans="1:5">
      <c r="A1770" s="442">
        <v>1768</v>
      </c>
      <c r="B1770" s="446"/>
      <c r="C1770" s="447"/>
      <c r="D1770" s="446"/>
      <c r="E1770" s="447"/>
    </row>
    <row r="1771" spans="1:5">
      <c r="A1771" s="442">
        <v>1769</v>
      </c>
      <c r="B1771" s="446"/>
      <c r="C1771" s="447"/>
      <c r="D1771" s="446"/>
      <c r="E1771" s="447"/>
    </row>
    <row r="1772" spans="1:5">
      <c r="A1772" s="442">
        <v>1770</v>
      </c>
      <c r="B1772" s="446"/>
      <c r="C1772" s="447"/>
      <c r="D1772" s="446"/>
      <c r="E1772" s="447"/>
    </row>
    <row r="1773" spans="1:5">
      <c r="A1773" s="442">
        <v>1771</v>
      </c>
      <c r="B1773" s="446"/>
      <c r="C1773" s="447"/>
      <c r="D1773" s="446"/>
      <c r="E1773" s="447"/>
    </row>
    <row r="1774" spans="1:5">
      <c r="A1774" s="442">
        <v>1772</v>
      </c>
      <c r="B1774" s="446"/>
      <c r="C1774" s="447"/>
      <c r="D1774" s="446"/>
      <c r="E1774" s="447"/>
    </row>
    <row r="1775" spans="1:5">
      <c r="A1775" s="442">
        <v>1773</v>
      </c>
      <c r="B1775" s="446"/>
      <c r="C1775" s="447"/>
      <c r="D1775" s="446"/>
      <c r="E1775" s="447"/>
    </row>
    <row r="1776" spans="1:5">
      <c r="A1776" s="442">
        <v>1774</v>
      </c>
      <c r="B1776" s="446"/>
      <c r="C1776" s="447"/>
      <c r="D1776" s="446"/>
      <c r="E1776" s="447"/>
    </row>
    <row r="1777" spans="1:5">
      <c r="A1777" s="442">
        <v>1775</v>
      </c>
      <c r="B1777" s="446"/>
      <c r="C1777" s="447"/>
      <c r="D1777" s="446"/>
      <c r="E1777" s="447"/>
    </row>
    <row r="1778" spans="1:5">
      <c r="A1778" s="442">
        <v>1776</v>
      </c>
      <c r="B1778" s="446"/>
      <c r="C1778" s="447"/>
      <c r="D1778" s="446"/>
      <c r="E1778" s="447"/>
    </row>
    <row r="1779" spans="1:5">
      <c r="A1779" s="442">
        <v>1777</v>
      </c>
      <c r="B1779" s="446"/>
      <c r="C1779" s="447"/>
      <c r="D1779" s="446"/>
      <c r="E1779" s="447"/>
    </row>
    <row r="1780" spans="1:5">
      <c r="A1780" s="442">
        <v>1778</v>
      </c>
      <c r="B1780" s="446"/>
      <c r="C1780" s="447"/>
      <c r="D1780" s="446"/>
      <c r="E1780" s="447"/>
    </row>
    <row r="1781" spans="1:5">
      <c r="A1781" s="442">
        <v>1779</v>
      </c>
      <c r="B1781" s="446"/>
      <c r="C1781" s="447"/>
      <c r="D1781" s="446"/>
      <c r="E1781" s="447"/>
    </row>
    <row r="1782" spans="1:5">
      <c r="A1782" s="442">
        <v>1780</v>
      </c>
      <c r="B1782" s="446"/>
      <c r="C1782" s="447"/>
      <c r="D1782" s="446"/>
      <c r="E1782" s="447"/>
    </row>
    <row r="1783" spans="1:5">
      <c r="A1783" s="442">
        <v>1781</v>
      </c>
      <c r="B1783" s="446"/>
      <c r="C1783" s="447"/>
      <c r="D1783" s="446"/>
      <c r="E1783" s="447"/>
    </row>
    <row r="1784" spans="1:5">
      <c r="A1784" s="442">
        <v>1782</v>
      </c>
      <c r="B1784" s="446"/>
      <c r="C1784" s="447"/>
      <c r="D1784" s="446"/>
      <c r="E1784" s="447"/>
    </row>
    <row r="1785" spans="1:5">
      <c r="A1785" s="442">
        <v>1783</v>
      </c>
      <c r="B1785" s="446"/>
      <c r="C1785" s="447"/>
      <c r="D1785" s="446"/>
      <c r="E1785" s="447"/>
    </row>
    <row r="1786" spans="1:5">
      <c r="A1786" s="442">
        <v>1784</v>
      </c>
      <c r="B1786" s="446"/>
      <c r="C1786" s="447"/>
      <c r="D1786" s="446"/>
      <c r="E1786" s="447"/>
    </row>
    <row r="1787" spans="1:5">
      <c r="A1787" s="442">
        <v>1785</v>
      </c>
      <c r="B1787" s="446"/>
      <c r="C1787" s="447"/>
      <c r="D1787" s="446"/>
      <c r="E1787" s="447"/>
    </row>
    <row r="1788" spans="1:5">
      <c r="A1788" s="442">
        <v>1786</v>
      </c>
      <c r="B1788" s="446"/>
      <c r="C1788" s="447"/>
      <c r="D1788" s="446"/>
      <c r="E1788" s="447"/>
    </row>
    <row r="1789" spans="1:5">
      <c r="A1789" s="442">
        <v>1787</v>
      </c>
      <c r="B1789" s="446"/>
      <c r="C1789" s="447"/>
      <c r="D1789" s="446"/>
      <c r="E1789" s="447"/>
    </row>
    <row r="1790" spans="1:5">
      <c r="A1790" s="442">
        <v>1788</v>
      </c>
      <c r="B1790" s="446"/>
      <c r="C1790" s="447"/>
      <c r="D1790" s="446"/>
      <c r="E1790" s="447"/>
    </row>
    <row r="1791" spans="1:5">
      <c r="A1791" s="442">
        <v>1789</v>
      </c>
      <c r="B1791" s="446"/>
      <c r="C1791" s="447"/>
      <c r="D1791" s="446"/>
      <c r="E1791" s="447"/>
    </row>
    <row r="1792" spans="1:5">
      <c r="A1792" s="442">
        <v>1790</v>
      </c>
      <c r="B1792" s="446"/>
      <c r="C1792" s="447"/>
      <c r="D1792" s="446"/>
      <c r="E1792" s="447"/>
    </row>
    <row r="1793" spans="1:5">
      <c r="A1793" s="442">
        <v>1791</v>
      </c>
      <c r="B1793" s="446"/>
      <c r="C1793" s="447"/>
      <c r="D1793" s="446"/>
      <c r="E1793" s="447"/>
    </row>
    <row r="1794" spans="1:5">
      <c r="A1794" s="442">
        <v>1792</v>
      </c>
      <c r="B1794" s="446"/>
      <c r="C1794" s="447"/>
      <c r="D1794" s="446"/>
      <c r="E1794" s="447"/>
    </row>
    <row r="1795" spans="1:5">
      <c r="A1795" s="442">
        <v>1793</v>
      </c>
      <c r="B1795" s="446"/>
      <c r="C1795" s="447"/>
      <c r="D1795" s="446"/>
      <c r="E1795" s="447"/>
    </row>
    <row r="1796" spans="1:5">
      <c r="A1796" s="442">
        <v>1794</v>
      </c>
      <c r="B1796" s="446"/>
      <c r="C1796" s="447"/>
      <c r="D1796" s="446"/>
      <c r="E1796" s="447"/>
    </row>
    <row r="1797" spans="1:5">
      <c r="A1797" s="442">
        <v>1795</v>
      </c>
      <c r="B1797" s="446"/>
      <c r="C1797" s="447"/>
      <c r="D1797" s="446"/>
      <c r="E1797" s="447"/>
    </row>
    <row r="1798" spans="1:5">
      <c r="A1798" s="442">
        <v>1796</v>
      </c>
      <c r="B1798" s="446"/>
      <c r="C1798" s="447"/>
      <c r="D1798" s="446"/>
      <c r="E1798" s="447"/>
    </row>
    <row r="1799" spans="1:5">
      <c r="A1799" s="442">
        <v>1797</v>
      </c>
      <c r="B1799" s="446"/>
      <c r="C1799" s="447"/>
      <c r="D1799" s="446"/>
      <c r="E1799" s="447"/>
    </row>
    <row r="1800" spans="1:5">
      <c r="A1800" s="442">
        <v>1798</v>
      </c>
      <c r="B1800" s="446"/>
      <c r="C1800" s="447"/>
      <c r="D1800" s="446"/>
      <c r="E1800" s="447"/>
    </row>
    <row r="1801" spans="1:5">
      <c r="A1801" s="442">
        <v>1799</v>
      </c>
      <c r="B1801" s="446"/>
      <c r="C1801" s="447"/>
      <c r="D1801" s="446"/>
      <c r="E1801" s="447"/>
    </row>
    <row r="1802" spans="1:5">
      <c r="A1802" s="442">
        <v>1800</v>
      </c>
      <c r="B1802" s="446"/>
      <c r="C1802" s="447"/>
      <c r="D1802" s="446"/>
      <c r="E1802" s="447"/>
    </row>
    <row r="1803" spans="1:5">
      <c r="A1803" s="442">
        <v>1801</v>
      </c>
      <c r="B1803" s="446"/>
      <c r="C1803" s="447"/>
      <c r="D1803" s="446"/>
      <c r="E1803" s="447"/>
    </row>
    <row r="1804" spans="1:5">
      <c r="A1804" s="442">
        <v>1802</v>
      </c>
      <c r="B1804" s="446"/>
      <c r="C1804" s="447"/>
      <c r="D1804" s="446"/>
      <c r="E1804" s="447"/>
    </row>
    <row r="1805" spans="1:5">
      <c r="A1805" s="442">
        <v>1803</v>
      </c>
      <c r="B1805" s="446"/>
      <c r="C1805" s="447"/>
      <c r="D1805" s="446"/>
      <c r="E1805" s="447"/>
    </row>
    <row r="1806" spans="1:5">
      <c r="A1806" s="442">
        <v>1804</v>
      </c>
      <c r="B1806" s="446"/>
      <c r="C1806" s="447"/>
      <c r="D1806" s="446"/>
      <c r="E1806" s="447"/>
    </row>
    <row r="1807" spans="1:5">
      <c r="A1807" s="442">
        <v>1805</v>
      </c>
      <c r="B1807" s="446"/>
      <c r="C1807" s="447"/>
      <c r="D1807" s="446"/>
      <c r="E1807" s="447"/>
    </row>
    <row r="1808" spans="1:5">
      <c r="A1808" s="442">
        <v>1806</v>
      </c>
      <c r="B1808" s="446"/>
      <c r="C1808" s="447"/>
      <c r="D1808" s="446"/>
      <c r="E1808" s="447"/>
    </row>
    <row r="1809" spans="1:5">
      <c r="A1809" s="442">
        <v>1807</v>
      </c>
      <c r="B1809" s="446"/>
      <c r="C1809" s="447"/>
      <c r="D1809" s="446"/>
      <c r="E1809" s="447"/>
    </row>
    <row r="1810" spans="1:5">
      <c r="A1810" s="442">
        <v>1808</v>
      </c>
      <c r="B1810" s="446"/>
      <c r="C1810" s="447"/>
      <c r="D1810" s="446"/>
      <c r="E1810" s="447"/>
    </row>
    <row r="1811" spans="1:5">
      <c r="A1811" s="442">
        <v>1809</v>
      </c>
      <c r="B1811" s="446"/>
      <c r="C1811" s="447"/>
      <c r="D1811" s="446"/>
      <c r="E1811" s="447"/>
    </row>
    <row r="1812" spans="1:5">
      <c r="A1812" s="442">
        <v>1810</v>
      </c>
      <c r="B1812" s="446"/>
      <c r="C1812" s="447"/>
      <c r="D1812" s="446"/>
      <c r="E1812" s="447"/>
    </row>
    <row r="1813" spans="1:5">
      <c r="A1813" s="442">
        <v>1811</v>
      </c>
      <c r="B1813" s="446"/>
      <c r="C1813" s="447"/>
      <c r="D1813" s="446"/>
      <c r="E1813" s="447"/>
    </row>
    <row r="1814" spans="1:5">
      <c r="A1814" s="442">
        <v>1812</v>
      </c>
      <c r="B1814" s="446"/>
      <c r="C1814" s="447"/>
      <c r="D1814" s="446"/>
      <c r="E1814" s="447"/>
    </row>
    <row r="1815" spans="1:5">
      <c r="A1815" s="442">
        <v>1813</v>
      </c>
      <c r="B1815" s="446"/>
      <c r="C1815" s="447"/>
      <c r="D1815" s="446"/>
      <c r="E1815" s="447"/>
    </row>
    <row r="1816" spans="1:5">
      <c r="A1816" s="442">
        <v>1814</v>
      </c>
      <c r="B1816" s="446"/>
      <c r="C1816" s="447"/>
      <c r="D1816" s="446"/>
      <c r="E1816" s="447"/>
    </row>
    <row r="1817" spans="1:5">
      <c r="A1817" s="442">
        <v>1815</v>
      </c>
      <c r="B1817" s="446"/>
      <c r="C1817" s="447"/>
      <c r="D1817" s="446"/>
      <c r="E1817" s="447"/>
    </row>
    <row r="1818" spans="1:5">
      <c r="A1818" s="442">
        <v>1816</v>
      </c>
      <c r="B1818" s="446"/>
      <c r="C1818" s="447"/>
      <c r="D1818" s="446"/>
      <c r="E1818" s="447"/>
    </row>
    <row r="1819" spans="1:5">
      <c r="A1819" s="442">
        <v>1817</v>
      </c>
      <c r="B1819" s="446"/>
      <c r="C1819" s="447"/>
      <c r="D1819" s="446"/>
      <c r="E1819" s="447"/>
    </row>
    <row r="1820" spans="1:5">
      <c r="A1820" s="442">
        <v>1818</v>
      </c>
      <c r="B1820" s="446"/>
      <c r="C1820" s="447"/>
      <c r="D1820" s="446"/>
      <c r="E1820" s="447"/>
    </row>
    <row r="1821" spans="1:5">
      <c r="A1821" s="442">
        <v>1819</v>
      </c>
      <c r="B1821" s="446"/>
      <c r="C1821" s="447"/>
      <c r="D1821" s="446"/>
      <c r="E1821" s="447"/>
    </row>
    <row r="1822" spans="1:5">
      <c r="A1822" s="442">
        <v>1820</v>
      </c>
      <c r="B1822" s="446"/>
      <c r="C1822" s="447"/>
      <c r="D1822" s="446"/>
      <c r="E1822" s="447"/>
    </row>
    <row r="1823" spans="1:5">
      <c r="A1823" s="442">
        <v>1821</v>
      </c>
      <c r="B1823" s="446"/>
      <c r="C1823" s="447"/>
      <c r="D1823" s="446"/>
      <c r="E1823" s="447"/>
    </row>
    <row r="1824" spans="1:5">
      <c r="A1824" s="442">
        <v>1822</v>
      </c>
      <c r="B1824" s="446"/>
      <c r="C1824" s="447"/>
      <c r="D1824" s="446"/>
      <c r="E1824" s="447"/>
    </row>
    <row r="1825" spans="1:5">
      <c r="A1825" s="442">
        <v>1823</v>
      </c>
      <c r="B1825" s="446"/>
      <c r="C1825" s="447"/>
      <c r="D1825" s="446"/>
      <c r="E1825" s="447"/>
    </row>
    <row r="1826" spans="1:5">
      <c r="A1826" s="442">
        <v>1824</v>
      </c>
      <c r="B1826" s="446"/>
      <c r="C1826" s="447"/>
      <c r="D1826" s="446"/>
      <c r="E1826" s="447"/>
    </row>
    <row r="1827" spans="1:5">
      <c r="A1827" s="442">
        <v>1825</v>
      </c>
      <c r="B1827" s="446"/>
      <c r="C1827" s="447"/>
      <c r="D1827" s="446"/>
      <c r="E1827" s="447"/>
    </row>
    <row r="1828" spans="1:5">
      <c r="A1828" s="442">
        <v>1826</v>
      </c>
      <c r="B1828" s="446"/>
      <c r="C1828" s="447"/>
      <c r="D1828" s="446"/>
      <c r="E1828" s="447"/>
    </row>
    <row r="1829" spans="1:5">
      <c r="A1829" s="442">
        <v>1827</v>
      </c>
      <c r="B1829" s="446"/>
      <c r="C1829" s="447"/>
      <c r="D1829" s="446"/>
      <c r="E1829" s="447"/>
    </row>
    <row r="1830" spans="1:5">
      <c r="A1830" s="442">
        <v>1828</v>
      </c>
      <c r="B1830" s="446"/>
      <c r="C1830" s="447"/>
      <c r="D1830" s="446"/>
      <c r="E1830" s="447"/>
    </row>
    <row r="1831" spans="1:5">
      <c r="A1831" s="442">
        <v>1829</v>
      </c>
      <c r="B1831" s="446"/>
      <c r="C1831" s="447"/>
      <c r="D1831" s="446"/>
      <c r="E1831" s="447"/>
    </row>
    <row r="1832" spans="1:5">
      <c r="A1832" s="442">
        <v>1830</v>
      </c>
      <c r="B1832" s="446"/>
      <c r="C1832" s="447"/>
      <c r="D1832" s="446"/>
      <c r="E1832" s="447"/>
    </row>
    <row r="1833" spans="1:5">
      <c r="A1833" s="442">
        <v>1831</v>
      </c>
      <c r="B1833" s="446"/>
      <c r="C1833" s="447"/>
      <c r="D1833" s="446"/>
      <c r="E1833" s="447"/>
    </row>
    <row r="1834" spans="1:5">
      <c r="A1834" s="442">
        <v>1832</v>
      </c>
      <c r="B1834" s="446"/>
      <c r="C1834" s="447"/>
      <c r="D1834" s="446"/>
      <c r="E1834" s="447"/>
    </row>
    <row r="1835" spans="1:5">
      <c r="A1835" s="442">
        <v>1833</v>
      </c>
      <c r="B1835" s="446"/>
      <c r="C1835" s="447"/>
      <c r="D1835" s="446"/>
      <c r="E1835" s="447"/>
    </row>
    <row r="1836" spans="1:5">
      <c r="A1836" s="442">
        <v>1834</v>
      </c>
      <c r="B1836" s="446"/>
      <c r="C1836" s="447"/>
      <c r="D1836" s="446"/>
      <c r="E1836" s="447"/>
    </row>
    <row r="1837" spans="1:5">
      <c r="A1837" s="442">
        <v>1835</v>
      </c>
      <c r="B1837" s="446"/>
      <c r="C1837" s="447"/>
      <c r="D1837" s="446"/>
      <c r="E1837" s="447"/>
    </row>
    <row r="1838" spans="1:5">
      <c r="A1838" s="442">
        <v>1836</v>
      </c>
      <c r="B1838" s="446"/>
      <c r="C1838" s="447"/>
      <c r="D1838" s="446"/>
      <c r="E1838" s="447"/>
    </row>
    <row r="1839" spans="1:5">
      <c r="A1839" s="442">
        <v>1837</v>
      </c>
      <c r="B1839" s="446"/>
      <c r="C1839" s="447"/>
      <c r="D1839" s="446"/>
      <c r="E1839" s="447"/>
    </row>
    <row r="1840" spans="1:5">
      <c r="A1840" s="442">
        <v>1838</v>
      </c>
      <c r="B1840" s="446"/>
      <c r="C1840" s="447"/>
      <c r="D1840" s="446"/>
      <c r="E1840" s="447"/>
    </row>
    <row r="1841" spans="1:5">
      <c r="A1841" s="442">
        <v>1839</v>
      </c>
      <c r="B1841" s="446"/>
      <c r="C1841" s="447"/>
      <c r="D1841" s="446"/>
      <c r="E1841" s="447"/>
    </row>
    <row r="1842" spans="1:5">
      <c r="A1842" s="442">
        <v>1840</v>
      </c>
      <c r="B1842" s="446"/>
      <c r="C1842" s="447"/>
      <c r="D1842" s="446"/>
      <c r="E1842" s="447"/>
    </row>
    <row r="1843" spans="1:5">
      <c r="A1843" s="442">
        <v>1841</v>
      </c>
      <c r="B1843" s="446"/>
      <c r="C1843" s="447"/>
      <c r="D1843" s="446"/>
      <c r="E1843" s="447"/>
    </row>
    <row r="1844" spans="1:5">
      <c r="A1844" s="442">
        <v>1842</v>
      </c>
      <c r="B1844" s="446"/>
      <c r="C1844" s="447"/>
      <c r="D1844" s="446"/>
      <c r="E1844" s="447"/>
    </row>
    <row r="1845" spans="1:5">
      <c r="A1845" s="442">
        <v>1843</v>
      </c>
      <c r="B1845" s="446"/>
      <c r="C1845" s="447"/>
      <c r="D1845" s="446"/>
      <c r="E1845" s="447"/>
    </row>
    <row r="1846" spans="1:5">
      <c r="A1846" s="442">
        <v>1844</v>
      </c>
      <c r="B1846" s="446"/>
      <c r="C1846" s="447"/>
      <c r="D1846" s="446"/>
      <c r="E1846" s="447"/>
    </row>
    <row r="1847" spans="1:5">
      <c r="A1847" s="442">
        <v>1845</v>
      </c>
      <c r="B1847" s="446"/>
      <c r="C1847" s="447"/>
      <c r="D1847" s="446"/>
      <c r="E1847" s="447"/>
    </row>
    <row r="1848" spans="1:5">
      <c r="A1848" s="442">
        <v>1846</v>
      </c>
      <c r="B1848" s="446"/>
      <c r="C1848" s="447"/>
      <c r="D1848" s="446"/>
      <c r="E1848" s="447"/>
    </row>
    <row r="1849" spans="1:5">
      <c r="A1849" s="442">
        <v>1847</v>
      </c>
      <c r="B1849" s="446"/>
      <c r="C1849" s="447"/>
      <c r="D1849" s="446"/>
      <c r="E1849" s="447"/>
    </row>
    <row r="1850" spans="1:5">
      <c r="A1850" s="442">
        <v>1848</v>
      </c>
      <c r="B1850" s="446"/>
      <c r="C1850" s="447"/>
      <c r="D1850" s="446"/>
      <c r="E1850" s="447"/>
    </row>
    <row r="1851" spans="1:5">
      <c r="A1851" s="442">
        <v>1849</v>
      </c>
      <c r="B1851" s="446"/>
      <c r="C1851" s="447"/>
      <c r="D1851" s="446"/>
      <c r="E1851" s="447"/>
    </row>
    <row r="1852" spans="1:5">
      <c r="A1852" s="442">
        <v>1850</v>
      </c>
      <c r="B1852" s="446"/>
      <c r="C1852" s="447"/>
      <c r="D1852" s="446"/>
      <c r="E1852" s="447"/>
    </row>
    <row r="1853" spans="1:5">
      <c r="A1853" s="442">
        <v>1851</v>
      </c>
      <c r="B1853" s="446"/>
      <c r="C1853" s="447"/>
      <c r="D1853" s="446"/>
      <c r="E1853" s="447"/>
    </row>
    <row r="1854" spans="1:5">
      <c r="A1854" s="442">
        <v>1852</v>
      </c>
      <c r="B1854" s="446"/>
      <c r="C1854" s="447"/>
      <c r="D1854" s="446"/>
      <c r="E1854" s="447"/>
    </row>
    <row r="1855" spans="1:5">
      <c r="A1855" s="442">
        <v>1853</v>
      </c>
      <c r="B1855" s="446"/>
      <c r="C1855" s="447"/>
      <c r="D1855" s="446"/>
      <c r="E1855" s="447"/>
    </row>
    <row r="1856" spans="1:5">
      <c r="A1856" s="442">
        <v>1854</v>
      </c>
      <c r="B1856" s="446"/>
      <c r="C1856" s="447"/>
      <c r="D1856" s="446"/>
      <c r="E1856" s="447"/>
    </row>
    <row r="1857" spans="1:5">
      <c r="A1857" s="442">
        <v>1855</v>
      </c>
      <c r="B1857" s="446"/>
      <c r="C1857" s="447"/>
      <c r="D1857" s="446"/>
      <c r="E1857" s="447"/>
    </row>
    <row r="1858" spans="1:5">
      <c r="A1858" s="442">
        <v>1856</v>
      </c>
      <c r="B1858" s="446"/>
      <c r="C1858" s="447"/>
      <c r="D1858" s="446"/>
      <c r="E1858" s="447"/>
    </row>
    <row r="1859" spans="1:5">
      <c r="A1859" s="442">
        <v>1857</v>
      </c>
      <c r="B1859" s="446"/>
      <c r="C1859" s="447"/>
      <c r="D1859" s="446"/>
      <c r="E1859" s="447"/>
    </row>
    <row r="1860" spans="1:5">
      <c r="A1860" s="442">
        <v>1858</v>
      </c>
      <c r="B1860" s="446"/>
      <c r="C1860" s="447"/>
      <c r="D1860" s="446"/>
      <c r="E1860" s="447"/>
    </row>
    <row r="1861" spans="1:5">
      <c r="A1861" s="442">
        <v>1859</v>
      </c>
      <c r="B1861" s="446"/>
      <c r="C1861" s="447"/>
      <c r="D1861" s="446"/>
      <c r="E1861" s="447"/>
    </row>
    <row r="1862" spans="1:5">
      <c r="A1862" s="442">
        <v>1860</v>
      </c>
      <c r="B1862" s="446"/>
      <c r="C1862" s="447"/>
      <c r="D1862" s="446"/>
      <c r="E1862" s="447"/>
    </row>
    <row r="1863" spans="1:5">
      <c r="A1863" s="442">
        <v>1861</v>
      </c>
      <c r="B1863" s="446"/>
      <c r="C1863" s="447"/>
      <c r="D1863" s="446"/>
      <c r="E1863" s="447"/>
    </row>
    <row r="1864" spans="1:5">
      <c r="A1864" s="442">
        <v>1862</v>
      </c>
      <c r="B1864" s="446"/>
      <c r="C1864" s="447"/>
      <c r="D1864" s="446"/>
      <c r="E1864" s="447"/>
    </row>
    <row r="1865" spans="1:5">
      <c r="A1865" s="442">
        <v>1863</v>
      </c>
      <c r="B1865" s="446"/>
      <c r="C1865" s="447"/>
      <c r="D1865" s="446"/>
      <c r="E1865" s="447"/>
    </row>
    <row r="1866" spans="1:5">
      <c r="A1866" s="442">
        <v>1864</v>
      </c>
      <c r="B1866" s="446"/>
      <c r="C1866" s="447"/>
      <c r="D1866" s="446"/>
      <c r="E1866" s="447"/>
    </row>
    <row r="1867" spans="1:5">
      <c r="A1867" s="442">
        <v>1865</v>
      </c>
      <c r="B1867" s="446"/>
      <c r="C1867" s="447"/>
      <c r="D1867" s="446"/>
      <c r="E1867" s="447"/>
    </row>
    <row r="1868" spans="1:5">
      <c r="A1868" s="442">
        <v>1866</v>
      </c>
      <c r="B1868" s="446"/>
      <c r="C1868" s="447"/>
      <c r="D1868" s="446"/>
      <c r="E1868" s="447"/>
    </row>
    <row r="1869" spans="1:5">
      <c r="A1869" s="442">
        <v>1867</v>
      </c>
      <c r="B1869" s="446"/>
      <c r="C1869" s="447"/>
      <c r="D1869" s="446"/>
      <c r="E1869" s="447"/>
    </row>
    <row r="1870" spans="1:5">
      <c r="A1870" s="442">
        <v>1868</v>
      </c>
      <c r="B1870" s="446"/>
      <c r="C1870" s="447"/>
      <c r="D1870" s="446"/>
      <c r="E1870" s="447"/>
    </row>
    <row r="1871" spans="1:5">
      <c r="A1871" s="442">
        <v>1869</v>
      </c>
      <c r="B1871" s="446"/>
      <c r="C1871" s="447"/>
      <c r="D1871" s="446"/>
      <c r="E1871" s="447"/>
    </row>
    <row r="1872" spans="1:5">
      <c r="A1872" s="442">
        <v>1870</v>
      </c>
      <c r="B1872" s="446"/>
      <c r="C1872" s="447"/>
      <c r="D1872" s="446"/>
      <c r="E1872" s="447"/>
    </row>
    <row r="1873" spans="1:5">
      <c r="A1873" s="442">
        <v>1871</v>
      </c>
      <c r="B1873" s="446"/>
      <c r="C1873" s="447"/>
      <c r="D1873" s="446"/>
      <c r="E1873" s="447"/>
    </row>
    <row r="1874" spans="1:5">
      <c r="A1874" s="442">
        <v>1872</v>
      </c>
      <c r="B1874" s="446"/>
      <c r="C1874" s="447"/>
      <c r="D1874" s="446"/>
      <c r="E1874" s="447"/>
    </row>
    <row r="1875" spans="1:5">
      <c r="A1875" s="442">
        <v>1873</v>
      </c>
      <c r="B1875" s="446"/>
      <c r="C1875" s="447"/>
      <c r="D1875" s="446"/>
      <c r="E1875" s="447"/>
    </row>
    <row r="1876" spans="1:5">
      <c r="A1876" s="442">
        <v>1874</v>
      </c>
      <c r="B1876" s="446"/>
      <c r="C1876" s="447"/>
      <c r="D1876" s="446"/>
      <c r="E1876" s="447"/>
    </row>
    <row r="1877" spans="1:5">
      <c r="A1877" s="442">
        <v>1875</v>
      </c>
      <c r="B1877" s="446"/>
      <c r="C1877" s="447"/>
      <c r="D1877" s="446"/>
      <c r="E1877" s="447"/>
    </row>
    <row r="1878" spans="1:5">
      <c r="A1878" s="442">
        <v>1876</v>
      </c>
      <c r="B1878" s="446"/>
      <c r="C1878" s="447"/>
      <c r="D1878" s="446"/>
      <c r="E1878" s="447"/>
    </row>
    <row r="1879" spans="1:5">
      <c r="A1879" s="442">
        <v>1877</v>
      </c>
      <c r="B1879" s="446"/>
      <c r="C1879" s="447"/>
      <c r="D1879" s="446"/>
      <c r="E1879" s="447"/>
    </row>
    <row r="1880" spans="1:5">
      <c r="A1880" s="442">
        <v>1878</v>
      </c>
      <c r="B1880" s="446"/>
      <c r="C1880" s="447"/>
      <c r="D1880" s="446"/>
      <c r="E1880" s="447"/>
    </row>
    <row r="1881" spans="1:5">
      <c r="A1881" s="442">
        <v>1879</v>
      </c>
      <c r="B1881" s="446"/>
      <c r="C1881" s="447"/>
      <c r="D1881" s="446"/>
      <c r="E1881" s="447"/>
    </row>
    <row r="1882" spans="1:5">
      <c r="A1882" s="442">
        <v>1880</v>
      </c>
      <c r="B1882" s="446"/>
      <c r="C1882" s="447"/>
      <c r="D1882" s="446"/>
      <c r="E1882" s="447"/>
    </row>
    <row r="1883" spans="1:5">
      <c r="A1883" s="442">
        <v>1881</v>
      </c>
      <c r="B1883" s="446"/>
      <c r="C1883" s="447"/>
      <c r="D1883" s="446"/>
      <c r="E1883" s="447"/>
    </row>
    <row r="1884" spans="1:5">
      <c r="A1884" s="442">
        <v>1882</v>
      </c>
      <c r="B1884" s="446"/>
      <c r="C1884" s="447"/>
      <c r="D1884" s="446"/>
      <c r="E1884" s="447"/>
    </row>
    <row r="1885" spans="1:5">
      <c r="A1885" s="442">
        <v>1883</v>
      </c>
      <c r="B1885" s="446"/>
      <c r="C1885" s="447"/>
      <c r="D1885" s="446"/>
      <c r="E1885" s="447"/>
    </row>
    <row r="1886" spans="1:5">
      <c r="A1886" s="442">
        <v>1884</v>
      </c>
      <c r="B1886" s="446"/>
      <c r="C1886" s="447"/>
      <c r="D1886" s="446"/>
      <c r="E1886" s="447"/>
    </row>
    <row r="1887" spans="1:5">
      <c r="A1887" s="442">
        <v>1885</v>
      </c>
      <c r="B1887" s="446"/>
      <c r="C1887" s="447"/>
      <c r="D1887" s="446"/>
      <c r="E1887" s="447"/>
    </row>
    <row r="1888" spans="1:5">
      <c r="A1888" s="442">
        <v>1886</v>
      </c>
      <c r="B1888" s="446"/>
      <c r="C1888" s="447"/>
      <c r="D1888" s="446"/>
      <c r="E1888" s="447"/>
    </row>
    <row r="1889" spans="1:5">
      <c r="A1889" s="442">
        <v>1887</v>
      </c>
      <c r="B1889" s="446"/>
      <c r="C1889" s="447"/>
      <c r="D1889" s="446"/>
      <c r="E1889" s="447"/>
    </row>
    <row r="1890" spans="1:5">
      <c r="A1890" s="442">
        <v>1888</v>
      </c>
      <c r="B1890" s="446"/>
      <c r="C1890" s="447"/>
      <c r="D1890" s="446"/>
      <c r="E1890" s="447"/>
    </row>
    <row r="1891" spans="1:5">
      <c r="A1891" s="442">
        <v>1889</v>
      </c>
      <c r="B1891" s="446"/>
      <c r="C1891" s="447"/>
      <c r="D1891" s="446"/>
      <c r="E1891" s="447"/>
    </row>
    <row r="1892" spans="1:5">
      <c r="A1892" s="442">
        <v>1890</v>
      </c>
      <c r="B1892" s="446"/>
      <c r="C1892" s="447"/>
      <c r="D1892" s="446"/>
      <c r="E1892" s="447"/>
    </row>
    <row r="1893" spans="1:5">
      <c r="A1893" s="442">
        <v>1891</v>
      </c>
      <c r="B1893" s="446"/>
      <c r="C1893" s="447"/>
      <c r="D1893" s="446"/>
      <c r="E1893" s="447"/>
    </row>
    <row r="1894" spans="1:5">
      <c r="A1894" s="442">
        <v>1892</v>
      </c>
      <c r="B1894" s="446"/>
      <c r="C1894" s="447"/>
      <c r="D1894" s="446"/>
      <c r="E1894" s="447"/>
    </row>
    <row r="1895" spans="1:5">
      <c r="A1895" s="442">
        <v>1893</v>
      </c>
      <c r="B1895" s="446"/>
      <c r="C1895" s="447"/>
      <c r="D1895" s="446"/>
      <c r="E1895" s="447"/>
    </row>
    <row r="1896" spans="1:5">
      <c r="A1896" s="442">
        <v>1894</v>
      </c>
      <c r="B1896" s="446"/>
      <c r="C1896" s="447"/>
      <c r="D1896" s="446"/>
      <c r="E1896" s="447"/>
    </row>
    <row r="1897" spans="1:5">
      <c r="A1897" s="442">
        <v>1895</v>
      </c>
      <c r="B1897" s="446"/>
      <c r="C1897" s="447"/>
      <c r="D1897" s="446"/>
      <c r="E1897" s="447"/>
    </row>
    <row r="1898" spans="1:5">
      <c r="A1898" s="442">
        <v>1896</v>
      </c>
      <c r="B1898" s="446"/>
      <c r="C1898" s="447"/>
      <c r="D1898" s="446"/>
      <c r="E1898" s="447"/>
    </row>
    <row r="1899" spans="1:5">
      <c r="A1899" s="442">
        <v>1897</v>
      </c>
      <c r="B1899" s="446"/>
      <c r="C1899" s="447"/>
      <c r="D1899" s="446"/>
      <c r="E1899" s="447"/>
    </row>
    <row r="1900" spans="1:5">
      <c r="A1900" s="442">
        <v>1898</v>
      </c>
      <c r="B1900" s="446"/>
      <c r="C1900" s="447"/>
      <c r="D1900" s="446"/>
      <c r="E1900" s="447"/>
    </row>
    <row r="1901" spans="1:5">
      <c r="A1901" s="442">
        <v>1899</v>
      </c>
      <c r="B1901" s="446"/>
      <c r="C1901" s="447"/>
      <c r="D1901" s="446"/>
      <c r="E1901" s="447"/>
    </row>
    <row r="1902" spans="1:5">
      <c r="A1902" s="442">
        <v>1900</v>
      </c>
      <c r="B1902" s="446"/>
      <c r="C1902" s="447"/>
      <c r="D1902" s="446"/>
      <c r="E1902" s="447"/>
    </row>
    <row r="1903" spans="1:5">
      <c r="A1903" s="442">
        <v>1901</v>
      </c>
      <c r="B1903" s="446"/>
      <c r="C1903" s="447"/>
      <c r="D1903" s="446"/>
      <c r="E1903" s="447"/>
    </row>
    <row r="1904" spans="1:5">
      <c r="A1904" s="442">
        <v>1902</v>
      </c>
      <c r="B1904" s="446"/>
      <c r="C1904" s="447"/>
      <c r="D1904" s="446"/>
      <c r="E1904" s="447"/>
    </row>
    <row r="1905" spans="1:5">
      <c r="A1905" s="442">
        <v>1903</v>
      </c>
      <c r="B1905" s="446"/>
      <c r="C1905" s="447"/>
      <c r="D1905" s="446"/>
      <c r="E1905" s="447"/>
    </row>
    <row r="1906" spans="1:5">
      <c r="A1906" s="442">
        <v>1904</v>
      </c>
      <c r="B1906" s="446"/>
      <c r="C1906" s="447"/>
      <c r="D1906" s="446"/>
      <c r="E1906" s="447"/>
    </row>
    <row r="1907" spans="1:5">
      <c r="A1907" s="442">
        <v>1905</v>
      </c>
      <c r="B1907" s="446"/>
      <c r="C1907" s="447"/>
      <c r="D1907" s="446"/>
      <c r="E1907" s="447"/>
    </row>
    <row r="1908" spans="1:5">
      <c r="A1908" s="442">
        <v>1906</v>
      </c>
      <c r="B1908" s="446"/>
      <c r="C1908" s="447"/>
      <c r="D1908" s="446"/>
      <c r="E1908" s="447"/>
    </row>
    <row r="1909" spans="1:5">
      <c r="A1909" s="442">
        <v>1907</v>
      </c>
      <c r="B1909" s="446"/>
      <c r="C1909" s="447"/>
      <c r="D1909" s="446"/>
      <c r="E1909" s="447"/>
    </row>
    <row r="1910" spans="1:5">
      <c r="A1910" s="442">
        <v>1908</v>
      </c>
      <c r="B1910" s="446"/>
      <c r="C1910" s="447"/>
      <c r="D1910" s="446"/>
      <c r="E1910" s="447"/>
    </row>
    <row r="1911" spans="1:5">
      <c r="A1911" s="442">
        <v>1909</v>
      </c>
      <c r="B1911" s="446"/>
      <c r="C1911" s="447"/>
      <c r="D1911" s="446"/>
      <c r="E1911" s="447"/>
    </row>
    <row r="1912" spans="1:5">
      <c r="A1912" s="442">
        <v>1910</v>
      </c>
      <c r="B1912" s="446"/>
      <c r="C1912" s="447"/>
      <c r="D1912" s="446"/>
      <c r="E1912" s="447"/>
    </row>
    <row r="1913" spans="1:5">
      <c r="A1913" s="442">
        <v>1911</v>
      </c>
      <c r="B1913" s="446"/>
      <c r="C1913" s="447"/>
      <c r="D1913" s="446"/>
      <c r="E1913" s="447"/>
    </row>
    <row r="1914" spans="1:5">
      <c r="A1914" s="442">
        <v>1912</v>
      </c>
      <c r="B1914" s="446"/>
      <c r="C1914" s="447"/>
      <c r="D1914" s="446"/>
      <c r="E1914" s="447"/>
    </row>
    <row r="1915" spans="1:5">
      <c r="A1915" s="442">
        <v>1913</v>
      </c>
      <c r="B1915" s="446"/>
      <c r="C1915" s="447"/>
      <c r="D1915" s="446"/>
      <c r="E1915" s="447"/>
    </row>
    <row r="1916" spans="1:5">
      <c r="A1916" s="442">
        <v>1914</v>
      </c>
      <c r="B1916" s="446"/>
      <c r="C1916" s="447"/>
      <c r="D1916" s="446"/>
      <c r="E1916" s="447"/>
    </row>
    <row r="1917" spans="1:5">
      <c r="A1917" s="442">
        <v>1915</v>
      </c>
      <c r="B1917" s="446"/>
      <c r="C1917" s="447"/>
      <c r="D1917" s="446"/>
      <c r="E1917" s="447"/>
    </row>
    <row r="1918" spans="1:5">
      <c r="A1918" s="442">
        <v>1916</v>
      </c>
      <c r="B1918" s="446"/>
      <c r="C1918" s="447"/>
      <c r="D1918" s="446"/>
      <c r="E1918" s="447"/>
    </row>
    <row r="1919" spans="1:5">
      <c r="A1919" s="442">
        <v>1917</v>
      </c>
      <c r="B1919" s="446"/>
      <c r="C1919" s="447"/>
      <c r="D1919" s="446"/>
      <c r="E1919" s="447"/>
    </row>
    <row r="1920" spans="1:5">
      <c r="A1920" s="442">
        <v>1918</v>
      </c>
      <c r="B1920" s="446"/>
      <c r="C1920" s="447"/>
      <c r="D1920" s="446"/>
      <c r="E1920" s="447"/>
    </row>
    <row r="1921" spans="1:5">
      <c r="A1921" s="442">
        <v>1919</v>
      </c>
      <c r="B1921" s="446"/>
      <c r="C1921" s="447"/>
      <c r="D1921" s="446"/>
      <c r="E1921" s="447"/>
    </row>
    <row r="1922" spans="1:5">
      <c r="A1922" s="442">
        <v>1920</v>
      </c>
      <c r="B1922" s="446"/>
      <c r="C1922" s="447"/>
      <c r="D1922" s="446"/>
      <c r="E1922" s="447"/>
    </row>
    <row r="1923" spans="1:5">
      <c r="A1923" s="442">
        <v>1921</v>
      </c>
      <c r="B1923" s="446"/>
      <c r="C1923" s="447"/>
      <c r="D1923" s="446"/>
      <c r="E1923" s="447"/>
    </row>
    <row r="1924" spans="1:5">
      <c r="A1924" s="442">
        <v>1922</v>
      </c>
      <c r="B1924" s="446"/>
      <c r="C1924" s="447"/>
      <c r="D1924" s="446"/>
      <c r="E1924" s="447"/>
    </row>
    <row r="1925" spans="1:5">
      <c r="A1925" s="442">
        <v>1923</v>
      </c>
      <c r="B1925" s="446"/>
      <c r="C1925" s="447"/>
      <c r="D1925" s="446"/>
      <c r="E1925" s="447"/>
    </row>
    <row r="1926" spans="1:5">
      <c r="A1926" s="442">
        <v>1924</v>
      </c>
      <c r="B1926" s="446"/>
      <c r="C1926" s="447"/>
      <c r="D1926" s="446"/>
      <c r="E1926" s="447"/>
    </row>
    <row r="1927" spans="1:5">
      <c r="A1927" s="442">
        <v>1925</v>
      </c>
      <c r="B1927" s="446"/>
      <c r="C1927" s="447"/>
      <c r="D1927" s="446"/>
      <c r="E1927" s="447"/>
    </row>
    <row r="1928" spans="1:5">
      <c r="A1928" s="442">
        <v>1926</v>
      </c>
      <c r="B1928" s="446"/>
      <c r="C1928" s="447"/>
      <c r="D1928" s="446"/>
      <c r="E1928" s="447"/>
    </row>
    <row r="1929" spans="1:5">
      <c r="A1929" s="442">
        <v>1927</v>
      </c>
      <c r="B1929" s="446"/>
      <c r="C1929" s="447"/>
      <c r="D1929" s="446"/>
      <c r="E1929" s="447"/>
    </row>
    <row r="1930" spans="1:5">
      <c r="A1930" s="442">
        <v>1928</v>
      </c>
      <c r="B1930" s="446"/>
      <c r="C1930" s="447"/>
      <c r="D1930" s="446"/>
      <c r="E1930" s="447"/>
    </row>
    <row r="1931" spans="1:5">
      <c r="A1931" s="442">
        <v>1929</v>
      </c>
      <c r="B1931" s="446"/>
      <c r="C1931" s="447"/>
      <c r="D1931" s="446"/>
      <c r="E1931" s="447"/>
    </row>
    <row r="1932" spans="1:5">
      <c r="A1932" s="442">
        <v>1930</v>
      </c>
      <c r="B1932" s="446"/>
      <c r="C1932" s="447"/>
      <c r="D1932" s="446"/>
      <c r="E1932" s="447"/>
    </row>
    <row r="1933" spans="1:5">
      <c r="A1933" s="442">
        <v>1931</v>
      </c>
      <c r="B1933" s="446"/>
      <c r="C1933" s="447"/>
      <c r="D1933" s="446"/>
      <c r="E1933" s="447"/>
    </row>
    <row r="1934" spans="1:5">
      <c r="A1934" s="442">
        <v>1932</v>
      </c>
      <c r="B1934" s="446"/>
      <c r="C1934" s="447"/>
      <c r="D1934" s="446"/>
      <c r="E1934" s="447"/>
    </row>
    <row r="1935" spans="1:5">
      <c r="A1935" s="442">
        <v>1933</v>
      </c>
      <c r="B1935" s="446"/>
      <c r="C1935" s="447"/>
      <c r="D1935" s="446"/>
      <c r="E1935" s="447"/>
    </row>
    <row r="1936" spans="1:5">
      <c r="A1936" s="442">
        <v>1934</v>
      </c>
      <c r="B1936" s="446"/>
      <c r="C1936" s="447"/>
      <c r="D1936" s="446"/>
      <c r="E1936" s="447"/>
    </row>
    <row r="1937" spans="1:5">
      <c r="A1937" s="442">
        <v>1935</v>
      </c>
      <c r="B1937" s="446"/>
      <c r="C1937" s="447"/>
      <c r="D1937" s="446"/>
      <c r="E1937" s="447"/>
    </row>
    <row r="1938" spans="1:5">
      <c r="A1938" s="442">
        <v>1936</v>
      </c>
      <c r="B1938" s="446"/>
      <c r="C1938" s="447"/>
      <c r="D1938" s="446"/>
      <c r="E1938" s="447"/>
    </row>
    <row r="1939" spans="1:5">
      <c r="A1939" s="442">
        <v>1937</v>
      </c>
      <c r="B1939" s="446"/>
      <c r="C1939" s="447"/>
      <c r="D1939" s="446"/>
      <c r="E1939" s="447"/>
    </row>
    <row r="1940" spans="1:5">
      <c r="A1940" s="442">
        <v>1938</v>
      </c>
      <c r="B1940" s="446"/>
      <c r="C1940" s="447"/>
      <c r="D1940" s="446"/>
      <c r="E1940" s="447"/>
    </row>
    <row r="1941" spans="1:5">
      <c r="A1941" s="442">
        <v>1939</v>
      </c>
      <c r="B1941" s="446"/>
      <c r="C1941" s="447"/>
      <c r="D1941" s="446"/>
      <c r="E1941" s="447"/>
    </row>
    <row r="1942" spans="1:5">
      <c r="A1942" s="442">
        <v>1940</v>
      </c>
      <c r="B1942" s="446"/>
      <c r="C1942" s="447"/>
      <c r="D1942" s="446"/>
      <c r="E1942" s="447"/>
    </row>
    <row r="1943" spans="1:5">
      <c r="A1943" s="442">
        <v>1941</v>
      </c>
      <c r="B1943" s="446"/>
      <c r="C1943" s="447"/>
      <c r="D1943" s="446"/>
      <c r="E1943" s="447"/>
    </row>
    <row r="1944" spans="1:5">
      <c r="A1944" s="442">
        <v>1942</v>
      </c>
      <c r="B1944" s="446"/>
      <c r="C1944" s="447"/>
      <c r="D1944" s="446"/>
      <c r="E1944" s="447"/>
    </row>
    <row r="1945" spans="1:5">
      <c r="A1945" s="442">
        <v>1943</v>
      </c>
      <c r="B1945" s="446"/>
      <c r="C1945" s="447"/>
      <c r="D1945" s="446"/>
      <c r="E1945" s="447"/>
    </row>
    <row r="1946" spans="1:5">
      <c r="A1946" s="442">
        <v>1944</v>
      </c>
      <c r="B1946" s="446"/>
      <c r="C1946" s="447"/>
      <c r="D1946" s="446"/>
      <c r="E1946" s="447"/>
    </row>
    <row r="1947" spans="1:5">
      <c r="A1947" s="442">
        <v>1945</v>
      </c>
      <c r="B1947" s="446"/>
      <c r="C1947" s="447"/>
      <c r="D1947" s="446"/>
      <c r="E1947" s="447"/>
    </row>
    <row r="1948" spans="1:5">
      <c r="A1948" s="442">
        <v>1946</v>
      </c>
      <c r="B1948" s="446"/>
      <c r="C1948" s="447"/>
      <c r="D1948" s="446"/>
      <c r="E1948" s="447"/>
    </row>
    <row r="1949" spans="1:5">
      <c r="A1949" s="442">
        <v>1947</v>
      </c>
      <c r="B1949" s="446"/>
      <c r="C1949" s="447"/>
      <c r="D1949" s="446"/>
      <c r="E1949" s="447"/>
    </row>
    <row r="1950" spans="1:5">
      <c r="A1950" s="442">
        <v>1948</v>
      </c>
      <c r="B1950" s="446"/>
      <c r="C1950" s="447"/>
      <c r="D1950" s="446"/>
      <c r="E1950" s="447"/>
    </row>
    <row r="1951" spans="1:5">
      <c r="A1951" s="442">
        <v>1949</v>
      </c>
      <c r="B1951" s="446"/>
      <c r="C1951" s="447"/>
      <c r="D1951" s="446"/>
      <c r="E1951" s="447"/>
    </row>
    <row r="1952" spans="1:5">
      <c r="A1952" s="442">
        <v>1950</v>
      </c>
      <c r="B1952" s="446"/>
      <c r="C1952" s="447"/>
      <c r="D1952" s="446"/>
      <c r="E1952" s="447"/>
    </row>
    <row r="1953" spans="1:5">
      <c r="A1953" s="442">
        <v>1951</v>
      </c>
      <c r="B1953" s="446"/>
      <c r="C1953" s="447"/>
      <c r="D1953" s="446"/>
      <c r="E1953" s="447"/>
    </row>
    <row r="1954" spans="1:5">
      <c r="A1954" s="442">
        <v>1952</v>
      </c>
      <c r="B1954" s="446"/>
      <c r="C1954" s="447"/>
      <c r="D1954" s="446"/>
      <c r="E1954" s="447"/>
    </row>
    <row r="1955" spans="1:5">
      <c r="A1955" s="442">
        <v>1953</v>
      </c>
      <c r="B1955" s="446"/>
      <c r="C1955" s="447"/>
      <c r="D1955" s="446"/>
      <c r="E1955" s="447"/>
    </row>
    <row r="1956" spans="1:5">
      <c r="A1956" s="442">
        <v>1954</v>
      </c>
      <c r="B1956" s="446"/>
      <c r="C1956" s="447"/>
      <c r="D1956" s="446"/>
      <c r="E1956" s="447"/>
    </row>
    <row r="1957" spans="1:5">
      <c r="A1957" s="442">
        <v>1955</v>
      </c>
      <c r="B1957" s="446"/>
      <c r="C1957" s="447"/>
      <c r="D1957" s="446"/>
      <c r="E1957" s="447"/>
    </row>
    <row r="1958" spans="1:5">
      <c r="A1958" s="442">
        <v>1956</v>
      </c>
      <c r="B1958" s="446"/>
      <c r="C1958" s="447"/>
      <c r="D1958" s="446"/>
      <c r="E1958" s="447"/>
    </row>
    <row r="1959" spans="1:5">
      <c r="A1959" s="442">
        <v>1957</v>
      </c>
      <c r="B1959" s="446"/>
      <c r="C1959" s="447"/>
      <c r="D1959" s="446"/>
      <c r="E1959" s="447"/>
    </row>
    <row r="1960" spans="1:5">
      <c r="A1960" s="442">
        <v>1958</v>
      </c>
      <c r="B1960" s="446"/>
      <c r="C1960" s="447"/>
      <c r="D1960" s="446"/>
      <c r="E1960" s="447"/>
    </row>
    <row r="1961" spans="1:5">
      <c r="A1961" s="442">
        <v>1959</v>
      </c>
      <c r="B1961" s="446"/>
      <c r="C1961" s="447"/>
      <c r="D1961" s="446"/>
      <c r="E1961" s="447"/>
    </row>
    <row r="1962" spans="1:5">
      <c r="A1962" s="442">
        <v>1960</v>
      </c>
      <c r="B1962" s="446"/>
      <c r="C1962" s="447"/>
      <c r="D1962" s="446"/>
      <c r="E1962" s="447"/>
    </row>
    <row r="1963" spans="1:5">
      <c r="A1963" s="442">
        <v>1961</v>
      </c>
      <c r="B1963" s="446"/>
      <c r="C1963" s="447"/>
      <c r="D1963" s="446"/>
      <c r="E1963" s="447"/>
    </row>
    <row r="1964" spans="1:5">
      <c r="A1964" s="442">
        <v>1962</v>
      </c>
      <c r="B1964" s="446"/>
      <c r="C1964" s="447"/>
      <c r="D1964" s="446"/>
      <c r="E1964" s="447"/>
    </row>
    <row r="1965" spans="1:5">
      <c r="A1965" s="442">
        <v>1963</v>
      </c>
      <c r="B1965" s="446"/>
      <c r="C1965" s="447"/>
      <c r="D1965" s="446"/>
      <c r="E1965" s="447"/>
    </row>
    <row r="1966" spans="1:5">
      <c r="A1966" s="442">
        <v>1964</v>
      </c>
      <c r="B1966" s="446"/>
      <c r="C1966" s="447"/>
      <c r="D1966" s="446"/>
      <c r="E1966" s="447"/>
    </row>
    <row r="1967" spans="1:5">
      <c r="A1967" s="442">
        <v>1965</v>
      </c>
      <c r="B1967" s="446"/>
      <c r="C1967" s="447"/>
      <c r="D1967" s="446"/>
      <c r="E1967" s="447"/>
    </row>
    <row r="1968" spans="1:5">
      <c r="A1968" s="442">
        <v>1966</v>
      </c>
      <c r="B1968" s="446"/>
      <c r="C1968" s="447"/>
      <c r="D1968" s="446"/>
      <c r="E1968" s="447"/>
    </row>
    <row r="1969" spans="1:5">
      <c r="A1969" s="442">
        <v>1967</v>
      </c>
      <c r="B1969" s="446"/>
      <c r="C1969" s="447"/>
      <c r="D1969" s="446"/>
      <c r="E1969" s="447"/>
    </row>
    <row r="1970" spans="1:5">
      <c r="A1970" s="442">
        <v>1968</v>
      </c>
      <c r="B1970" s="446"/>
      <c r="C1970" s="447"/>
      <c r="D1970" s="446"/>
      <c r="E1970" s="447"/>
    </row>
    <row r="1971" spans="1:5">
      <c r="A1971" s="442">
        <v>1969</v>
      </c>
      <c r="B1971" s="446"/>
      <c r="C1971" s="447"/>
      <c r="D1971" s="446"/>
      <c r="E1971" s="447"/>
    </row>
    <row r="1972" spans="1:5">
      <c r="A1972" s="442">
        <v>1970</v>
      </c>
      <c r="B1972" s="446"/>
      <c r="C1972" s="447"/>
      <c r="D1972" s="446"/>
      <c r="E1972" s="447"/>
    </row>
    <row r="1973" spans="1:5">
      <c r="A1973" s="442">
        <v>1971</v>
      </c>
      <c r="B1973" s="446"/>
      <c r="C1973" s="447"/>
      <c r="D1973" s="446"/>
      <c r="E1973" s="447"/>
    </row>
    <row r="1974" spans="1:5">
      <c r="A1974" s="442">
        <v>1972</v>
      </c>
      <c r="B1974" s="446"/>
      <c r="C1974" s="447"/>
      <c r="D1974" s="446"/>
      <c r="E1974" s="447"/>
    </row>
    <row r="1975" spans="1:5">
      <c r="A1975" s="442">
        <v>1973</v>
      </c>
      <c r="B1975" s="446"/>
      <c r="C1975" s="447"/>
      <c r="D1975" s="446"/>
      <c r="E1975" s="447"/>
    </row>
    <row r="1976" spans="1:5">
      <c r="A1976" s="442">
        <v>1974</v>
      </c>
      <c r="B1976" s="446"/>
      <c r="C1976" s="447"/>
      <c r="D1976" s="446"/>
      <c r="E1976" s="447"/>
    </row>
    <row r="1977" spans="1:5">
      <c r="A1977" s="442">
        <v>1975</v>
      </c>
      <c r="B1977" s="446"/>
      <c r="C1977" s="447"/>
      <c r="D1977" s="446"/>
      <c r="E1977" s="447"/>
    </row>
    <row r="1978" spans="1:5">
      <c r="A1978" s="442">
        <v>1976</v>
      </c>
      <c r="B1978" s="446"/>
      <c r="C1978" s="447"/>
      <c r="D1978" s="446"/>
      <c r="E1978" s="447"/>
    </row>
    <row r="1979" spans="1:5">
      <c r="A1979" s="442">
        <v>1977</v>
      </c>
      <c r="B1979" s="446"/>
      <c r="C1979" s="447"/>
      <c r="D1979" s="446"/>
      <c r="E1979" s="447"/>
    </row>
    <row r="1980" spans="1:5">
      <c r="A1980" s="442">
        <v>1978</v>
      </c>
      <c r="B1980" s="446"/>
      <c r="C1980" s="447"/>
      <c r="D1980" s="446"/>
      <c r="E1980" s="447"/>
    </row>
    <row r="1981" spans="1:5">
      <c r="A1981" s="442">
        <v>1979</v>
      </c>
      <c r="B1981" s="446"/>
      <c r="C1981" s="447"/>
      <c r="D1981" s="446"/>
      <c r="E1981" s="447"/>
    </row>
    <row r="1982" spans="1:5">
      <c r="A1982" s="442">
        <v>1980</v>
      </c>
      <c r="B1982" s="446"/>
      <c r="C1982" s="447"/>
      <c r="D1982" s="446"/>
      <c r="E1982" s="447"/>
    </row>
    <row r="1983" spans="1:5">
      <c r="A1983" s="442">
        <v>1981</v>
      </c>
      <c r="B1983" s="446"/>
      <c r="C1983" s="447"/>
      <c r="D1983" s="446"/>
      <c r="E1983" s="447"/>
    </row>
    <row r="1984" spans="1:5">
      <c r="A1984" s="442">
        <v>1982</v>
      </c>
      <c r="B1984" s="446"/>
      <c r="C1984" s="447"/>
      <c r="D1984" s="446"/>
      <c r="E1984" s="447"/>
    </row>
    <row r="1985" spans="1:5">
      <c r="A1985" s="442">
        <v>1983</v>
      </c>
      <c r="B1985" s="446"/>
      <c r="C1985" s="447"/>
      <c r="D1985" s="446"/>
      <c r="E1985" s="447"/>
    </row>
    <row r="1986" spans="1:5">
      <c r="A1986" s="442">
        <v>1984</v>
      </c>
      <c r="B1986" s="446"/>
      <c r="C1986" s="447"/>
      <c r="D1986" s="446"/>
      <c r="E1986" s="447"/>
    </row>
    <row r="1987" spans="1:5">
      <c r="A1987" s="442">
        <v>1985</v>
      </c>
      <c r="B1987" s="446"/>
      <c r="C1987" s="447"/>
      <c r="D1987" s="446"/>
      <c r="E1987" s="447"/>
    </row>
    <row r="1988" spans="1:5">
      <c r="A1988" s="442">
        <v>1986</v>
      </c>
      <c r="B1988" s="446"/>
      <c r="C1988" s="447"/>
      <c r="D1988" s="446"/>
      <c r="E1988" s="447"/>
    </row>
    <row r="1989" spans="1:5">
      <c r="A1989" s="442">
        <v>1987</v>
      </c>
      <c r="B1989" s="446"/>
      <c r="C1989" s="447"/>
      <c r="D1989" s="446"/>
      <c r="E1989" s="447"/>
    </row>
    <row r="1990" spans="1:5">
      <c r="A1990" s="442">
        <v>1988</v>
      </c>
      <c r="B1990" s="446"/>
      <c r="C1990" s="447"/>
      <c r="D1990" s="446"/>
      <c r="E1990" s="447"/>
    </row>
    <row r="1991" spans="1:5">
      <c r="A1991" s="442">
        <v>1989</v>
      </c>
      <c r="B1991" s="446"/>
      <c r="C1991" s="447"/>
      <c r="D1991" s="446"/>
      <c r="E1991" s="447"/>
    </row>
    <row r="1992" spans="1:5">
      <c r="A1992" s="442">
        <v>1990</v>
      </c>
      <c r="B1992" s="446"/>
      <c r="C1992" s="447"/>
      <c r="D1992" s="446"/>
      <c r="E1992" s="447"/>
    </row>
    <row r="1993" spans="1:5">
      <c r="A1993" s="442">
        <v>1991</v>
      </c>
      <c r="B1993" s="446"/>
      <c r="C1993" s="447"/>
      <c r="D1993" s="446"/>
      <c r="E1993" s="447"/>
    </row>
    <row r="1994" spans="1:5">
      <c r="A1994" s="442">
        <v>1992</v>
      </c>
      <c r="B1994" s="446"/>
      <c r="C1994" s="447"/>
      <c r="D1994" s="446"/>
      <c r="E1994" s="447"/>
    </row>
    <row r="1995" spans="1:5">
      <c r="A1995" s="442">
        <v>1993</v>
      </c>
      <c r="B1995" s="446"/>
      <c r="C1995" s="447"/>
      <c r="D1995" s="446"/>
      <c r="E1995" s="447"/>
    </row>
    <row r="1996" spans="1:5">
      <c r="A1996" s="442">
        <v>1994</v>
      </c>
      <c r="B1996" s="446"/>
      <c r="C1996" s="447"/>
      <c r="D1996" s="446"/>
      <c r="E1996" s="447"/>
    </row>
    <row r="1997" spans="1:5">
      <c r="A1997" s="442">
        <v>1995</v>
      </c>
      <c r="B1997" s="446"/>
      <c r="C1997" s="447"/>
      <c r="D1997" s="446"/>
      <c r="E1997" s="447"/>
    </row>
    <row r="1998" spans="1:5">
      <c r="A1998" s="442">
        <v>1996</v>
      </c>
      <c r="B1998" s="446"/>
      <c r="C1998" s="447"/>
      <c r="D1998" s="446"/>
      <c r="E1998" s="447"/>
    </row>
    <row r="1999" spans="1:5">
      <c r="A1999" s="442">
        <v>1997</v>
      </c>
      <c r="B1999" s="446"/>
      <c r="C1999" s="447"/>
      <c r="D1999" s="446"/>
      <c r="E1999" s="447"/>
    </row>
    <row r="2000" spans="1:5">
      <c r="A2000" s="442">
        <v>1998</v>
      </c>
      <c r="B2000" s="446"/>
      <c r="C2000" s="447"/>
      <c r="D2000" s="446"/>
      <c r="E2000" s="447"/>
    </row>
    <row r="2001" spans="1:5">
      <c r="A2001" s="442">
        <v>1999</v>
      </c>
      <c r="B2001" s="446"/>
      <c r="C2001" s="447"/>
      <c r="D2001" s="446"/>
      <c r="E2001" s="447"/>
    </row>
    <row r="2002" spans="1:5">
      <c r="A2002" s="442">
        <v>2000</v>
      </c>
      <c r="B2002" s="446"/>
      <c r="C2002" s="447"/>
      <c r="D2002" s="446"/>
      <c r="E2002" s="447"/>
    </row>
    <row r="2003" spans="1:5">
      <c r="A2003" s="442">
        <v>2001</v>
      </c>
      <c r="B2003" s="446"/>
      <c r="C2003" s="447"/>
      <c r="D2003" s="446"/>
      <c r="E2003" s="447"/>
    </row>
    <row r="2004" spans="1:5">
      <c r="A2004" s="442">
        <v>2002</v>
      </c>
      <c r="B2004" s="446"/>
      <c r="C2004" s="447"/>
      <c r="D2004" s="446"/>
      <c r="E2004" s="447"/>
    </row>
    <row r="2005" spans="1:5">
      <c r="A2005" s="442">
        <v>2003</v>
      </c>
      <c r="B2005" s="446"/>
      <c r="C2005" s="447"/>
      <c r="D2005" s="446"/>
      <c r="E2005" s="447"/>
    </row>
    <row r="2006" spans="1:5">
      <c r="A2006" s="442">
        <v>2004</v>
      </c>
      <c r="B2006" s="446"/>
      <c r="C2006" s="447"/>
      <c r="D2006" s="446"/>
      <c r="E2006" s="447"/>
    </row>
    <row r="2007" spans="1:5">
      <c r="A2007" s="442">
        <v>2005</v>
      </c>
      <c r="B2007" s="446"/>
      <c r="C2007" s="447"/>
      <c r="D2007" s="446"/>
      <c r="E2007" s="447"/>
    </row>
    <row r="2008" spans="1:5">
      <c r="A2008" s="442">
        <v>2006</v>
      </c>
      <c r="B2008" s="446"/>
      <c r="C2008" s="447"/>
      <c r="D2008" s="446"/>
      <c r="E2008" s="447"/>
    </row>
    <row r="2009" spans="1:5">
      <c r="A2009" s="442">
        <v>2007</v>
      </c>
      <c r="B2009" s="446"/>
      <c r="C2009" s="447"/>
      <c r="D2009" s="446"/>
      <c r="E2009" s="447"/>
    </row>
    <row r="2010" spans="1:5">
      <c r="A2010" s="442">
        <v>2008</v>
      </c>
      <c r="B2010" s="446"/>
      <c r="C2010" s="447"/>
      <c r="D2010" s="446"/>
      <c r="E2010" s="447"/>
    </row>
    <row r="2011" spans="1:5">
      <c r="A2011" s="442">
        <v>2009</v>
      </c>
      <c r="B2011" s="446"/>
      <c r="C2011" s="447"/>
      <c r="D2011" s="446"/>
      <c r="E2011" s="447"/>
    </row>
    <row r="2012" spans="1:5">
      <c r="A2012" s="442">
        <v>2010</v>
      </c>
      <c r="B2012" s="446"/>
      <c r="C2012" s="447"/>
      <c r="D2012" s="446"/>
      <c r="E2012" s="447"/>
    </row>
    <row r="2013" spans="1:5">
      <c r="A2013" s="442">
        <v>2011</v>
      </c>
      <c r="B2013" s="446"/>
      <c r="C2013" s="447"/>
      <c r="D2013" s="446"/>
      <c r="E2013" s="447"/>
    </row>
    <row r="2014" spans="1:5">
      <c r="A2014" s="442">
        <v>2012</v>
      </c>
      <c r="B2014" s="446"/>
      <c r="C2014" s="447"/>
      <c r="D2014" s="446"/>
      <c r="E2014" s="447"/>
    </row>
    <row r="2015" spans="1:5">
      <c r="A2015" s="442">
        <v>2013</v>
      </c>
      <c r="B2015" s="446"/>
      <c r="C2015" s="447"/>
      <c r="D2015" s="446"/>
      <c r="E2015" s="447"/>
    </row>
    <row r="2016" spans="1:5">
      <c r="A2016" s="442">
        <v>2014</v>
      </c>
      <c r="B2016" s="446"/>
      <c r="C2016" s="447"/>
      <c r="D2016" s="446"/>
      <c r="E2016" s="447"/>
    </row>
    <row r="2017" spans="1:5">
      <c r="A2017" s="442">
        <v>2015</v>
      </c>
      <c r="B2017" s="446"/>
      <c r="C2017" s="447"/>
      <c r="D2017" s="446"/>
      <c r="E2017" s="447"/>
    </row>
    <row r="2018" spans="1:5">
      <c r="A2018" s="442">
        <v>2016</v>
      </c>
      <c r="B2018" s="446"/>
      <c r="C2018" s="447"/>
      <c r="D2018" s="446"/>
      <c r="E2018" s="447"/>
    </row>
    <row r="2019" spans="1:5">
      <c r="A2019" s="442">
        <v>2017</v>
      </c>
      <c r="B2019" s="446"/>
      <c r="C2019" s="447"/>
      <c r="D2019" s="446"/>
      <c r="E2019" s="447"/>
    </row>
    <row r="2020" spans="1:5">
      <c r="A2020" s="442">
        <v>2018</v>
      </c>
      <c r="B2020" s="446"/>
      <c r="C2020" s="447"/>
      <c r="D2020" s="446"/>
      <c r="E2020" s="447"/>
    </row>
    <row r="2021" spans="1:5">
      <c r="A2021" s="442">
        <v>2019</v>
      </c>
      <c r="B2021" s="446"/>
      <c r="C2021" s="447"/>
      <c r="D2021" s="446"/>
      <c r="E2021" s="447"/>
    </row>
    <row r="2022" spans="1:5">
      <c r="A2022" s="442">
        <v>2020</v>
      </c>
      <c r="B2022" s="446"/>
      <c r="C2022" s="447"/>
      <c r="D2022" s="446"/>
      <c r="E2022" s="447"/>
    </row>
    <row r="2023" spans="1:5">
      <c r="A2023" s="442">
        <v>2021</v>
      </c>
      <c r="B2023" s="446"/>
      <c r="C2023" s="447"/>
      <c r="D2023" s="446"/>
      <c r="E2023" s="447"/>
    </row>
    <row r="2024" spans="1:5">
      <c r="A2024" s="442">
        <v>2022</v>
      </c>
      <c r="B2024" s="446"/>
      <c r="C2024" s="447"/>
      <c r="D2024" s="446"/>
      <c r="E2024" s="447"/>
    </row>
    <row r="2025" spans="1:5">
      <c r="A2025" s="442">
        <v>2023</v>
      </c>
      <c r="B2025" s="446"/>
      <c r="C2025" s="447"/>
      <c r="D2025" s="446"/>
      <c r="E2025" s="447"/>
    </row>
    <row r="2026" spans="1:5">
      <c r="A2026" s="442">
        <v>2024</v>
      </c>
      <c r="B2026" s="446"/>
      <c r="C2026" s="447"/>
      <c r="D2026" s="446"/>
      <c r="E2026" s="447"/>
    </row>
    <row r="2027" spans="1:5">
      <c r="A2027" s="442">
        <v>2025</v>
      </c>
      <c r="B2027" s="446"/>
      <c r="C2027" s="447"/>
      <c r="D2027" s="446"/>
      <c r="E2027" s="447"/>
    </row>
    <row r="2028" spans="1:5">
      <c r="A2028" s="442">
        <v>2026</v>
      </c>
      <c r="B2028" s="446"/>
      <c r="C2028" s="447"/>
      <c r="D2028" s="446"/>
      <c r="E2028" s="447"/>
    </row>
    <row r="2029" spans="1:5">
      <c r="A2029" s="442">
        <v>2027</v>
      </c>
      <c r="B2029" s="446"/>
      <c r="C2029" s="447"/>
      <c r="D2029" s="446"/>
      <c r="E2029" s="447"/>
    </row>
    <row r="2030" spans="1:5">
      <c r="A2030" s="442">
        <v>2028</v>
      </c>
      <c r="B2030" s="446"/>
      <c r="C2030" s="447"/>
      <c r="D2030" s="446"/>
      <c r="E2030" s="447"/>
    </row>
    <row r="2031" spans="1:5">
      <c r="A2031" s="442">
        <v>2029</v>
      </c>
      <c r="B2031" s="446"/>
      <c r="C2031" s="447"/>
      <c r="D2031" s="446"/>
      <c r="E2031" s="447"/>
    </row>
    <row r="2032" spans="1:5">
      <c r="A2032" s="442">
        <v>2030</v>
      </c>
      <c r="B2032" s="446"/>
      <c r="C2032" s="447"/>
      <c r="D2032" s="446"/>
      <c r="E2032" s="447"/>
    </row>
    <row r="2033" spans="1:5">
      <c r="A2033" s="442">
        <v>2031</v>
      </c>
      <c r="B2033" s="446"/>
      <c r="C2033" s="447"/>
      <c r="D2033" s="446"/>
      <c r="E2033" s="447"/>
    </row>
    <row r="2034" spans="1:5">
      <c r="A2034" s="442">
        <v>2032</v>
      </c>
      <c r="B2034" s="446"/>
      <c r="C2034" s="447"/>
      <c r="D2034" s="446"/>
      <c r="E2034" s="447"/>
    </row>
    <row r="2035" spans="1:5">
      <c r="A2035" s="442">
        <v>2033</v>
      </c>
      <c r="B2035" s="446"/>
      <c r="C2035" s="447"/>
      <c r="D2035" s="446"/>
      <c r="E2035" s="447"/>
    </row>
    <row r="2036" spans="1:5">
      <c r="A2036" s="442">
        <v>2034</v>
      </c>
      <c r="B2036" s="446"/>
      <c r="C2036" s="447"/>
      <c r="D2036" s="446"/>
      <c r="E2036" s="447"/>
    </row>
    <row r="2037" spans="1:5">
      <c r="A2037" s="442">
        <v>2035</v>
      </c>
      <c r="B2037" s="446"/>
      <c r="C2037" s="447"/>
      <c r="D2037" s="446"/>
      <c r="E2037" s="447"/>
    </row>
    <row r="2038" spans="1:5">
      <c r="A2038" s="442">
        <v>2036</v>
      </c>
      <c r="B2038" s="446"/>
      <c r="C2038" s="447"/>
      <c r="D2038" s="446"/>
      <c r="E2038" s="447"/>
    </row>
    <row r="2039" spans="1:5">
      <c r="A2039" s="442">
        <v>2037</v>
      </c>
      <c r="B2039" s="446"/>
      <c r="C2039" s="447"/>
      <c r="D2039" s="446"/>
      <c r="E2039" s="447"/>
    </row>
    <row r="2040" spans="1:5">
      <c r="A2040" s="442">
        <v>2038</v>
      </c>
      <c r="B2040" s="446"/>
      <c r="C2040" s="447"/>
      <c r="D2040" s="446"/>
      <c r="E2040" s="447"/>
    </row>
    <row r="2041" spans="1:5">
      <c r="A2041" s="442">
        <v>2039</v>
      </c>
      <c r="B2041" s="446"/>
      <c r="C2041" s="447"/>
      <c r="D2041" s="446"/>
      <c r="E2041" s="447"/>
    </row>
    <row r="2042" spans="1:5">
      <c r="A2042" s="442">
        <v>2040</v>
      </c>
      <c r="B2042" s="446"/>
      <c r="C2042" s="447"/>
      <c r="D2042" s="446"/>
      <c r="E2042" s="447"/>
    </row>
    <row r="2043" spans="1:5">
      <c r="A2043" s="442">
        <v>2041</v>
      </c>
      <c r="B2043" s="446"/>
      <c r="C2043" s="447"/>
      <c r="D2043" s="446"/>
      <c r="E2043" s="447"/>
    </row>
    <row r="2044" spans="1:5">
      <c r="A2044" s="442">
        <v>2042</v>
      </c>
      <c r="B2044" s="446"/>
      <c r="C2044" s="447"/>
      <c r="D2044" s="446"/>
      <c r="E2044" s="447"/>
    </row>
    <row r="2045" spans="1:5">
      <c r="A2045" s="442">
        <v>2043</v>
      </c>
      <c r="B2045" s="446"/>
      <c r="C2045" s="447"/>
      <c r="D2045" s="446"/>
      <c r="E2045" s="447"/>
    </row>
    <row r="2046" spans="1:5">
      <c r="A2046" s="442">
        <v>2044</v>
      </c>
      <c r="B2046" s="446"/>
      <c r="C2046" s="447"/>
      <c r="D2046" s="446"/>
      <c r="E2046" s="447"/>
    </row>
    <row r="2047" spans="1:5">
      <c r="A2047" s="442">
        <v>2045</v>
      </c>
      <c r="B2047" s="446"/>
      <c r="C2047" s="447"/>
      <c r="D2047" s="446"/>
      <c r="E2047" s="447"/>
    </row>
    <row r="2048" spans="1:5">
      <c r="A2048" s="442">
        <v>2046</v>
      </c>
      <c r="B2048" s="446"/>
      <c r="C2048" s="447"/>
      <c r="D2048" s="446"/>
      <c r="E2048" s="447"/>
    </row>
    <row r="2049" spans="1:5">
      <c r="A2049" s="442">
        <v>2047</v>
      </c>
      <c r="B2049" s="446"/>
      <c r="C2049" s="447"/>
      <c r="D2049" s="446"/>
      <c r="E2049" s="447"/>
    </row>
    <row r="2050" spans="1:5">
      <c r="A2050" s="442">
        <v>2048</v>
      </c>
      <c r="B2050" s="446"/>
      <c r="C2050" s="447"/>
      <c r="D2050" s="446"/>
      <c r="E2050" s="447"/>
    </row>
    <row r="2051" spans="1:5">
      <c r="A2051" s="442">
        <v>2049</v>
      </c>
      <c r="B2051" s="446"/>
      <c r="C2051" s="447"/>
      <c r="D2051" s="446"/>
      <c r="E2051" s="447"/>
    </row>
    <row r="2052" spans="1:5">
      <c r="A2052" s="442">
        <v>2050</v>
      </c>
      <c r="B2052" s="446"/>
      <c r="C2052" s="447"/>
      <c r="D2052" s="446"/>
      <c r="E2052" s="447"/>
    </row>
    <row r="2053" spans="1:5">
      <c r="A2053" s="442">
        <v>2051</v>
      </c>
      <c r="B2053" s="446"/>
      <c r="C2053" s="447"/>
      <c r="D2053" s="446"/>
      <c r="E2053" s="447"/>
    </row>
    <row r="2054" spans="1:5">
      <c r="A2054" s="442">
        <v>2052</v>
      </c>
      <c r="B2054" s="446"/>
      <c r="C2054" s="447"/>
      <c r="D2054" s="446"/>
      <c r="E2054" s="447"/>
    </row>
    <row r="2055" spans="1:5">
      <c r="A2055" s="442">
        <v>2053</v>
      </c>
      <c r="B2055" s="446"/>
      <c r="C2055" s="447"/>
      <c r="D2055" s="446"/>
      <c r="E2055" s="447"/>
    </row>
    <row r="2056" spans="1:5">
      <c r="A2056" s="442">
        <v>2054</v>
      </c>
      <c r="B2056" s="446"/>
      <c r="C2056" s="447"/>
      <c r="D2056" s="446"/>
      <c r="E2056" s="447"/>
    </row>
    <row r="2057" spans="1:5">
      <c r="A2057" s="442">
        <v>2055</v>
      </c>
      <c r="B2057" s="446"/>
      <c r="C2057" s="447"/>
      <c r="D2057" s="446"/>
      <c r="E2057" s="447"/>
    </row>
    <row r="2058" spans="1:5">
      <c r="A2058" s="442">
        <v>2056</v>
      </c>
      <c r="B2058" s="446"/>
      <c r="C2058" s="447"/>
      <c r="D2058" s="446"/>
      <c r="E2058" s="447"/>
    </row>
    <row r="2059" spans="1:5">
      <c r="A2059" s="442">
        <v>2057</v>
      </c>
      <c r="B2059" s="446"/>
      <c r="C2059" s="447"/>
      <c r="D2059" s="446"/>
      <c r="E2059" s="447"/>
    </row>
    <row r="2060" spans="1:5">
      <c r="A2060" s="442">
        <v>2058</v>
      </c>
      <c r="B2060" s="446"/>
      <c r="C2060" s="447"/>
      <c r="D2060" s="446"/>
      <c r="E2060" s="447"/>
    </row>
    <row r="2061" spans="1:5">
      <c r="A2061" s="442">
        <v>2059</v>
      </c>
      <c r="B2061" s="446"/>
      <c r="C2061" s="447"/>
      <c r="D2061" s="446"/>
      <c r="E2061" s="447"/>
    </row>
    <row r="2062" spans="1:5">
      <c r="A2062" s="442">
        <v>2060</v>
      </c>
      <c r="B2062" s="446"/>
      <c r="C2062" s="447"/>
      <c r="D2062" s="446"/>
      <c r="E2062" s="447"/>
    </row>
    <row r="2063" spans="1:5">
      <c r="A2063" s="442">
        <v>2061</v>
      </c>
      <c r="B2063" s="446"/>
      <c r="C2063" s="447"/>
      <c r="D2063" s="446"/>
      <c r="E2063" s="447"/>
    </row>
    <row r="2064" spans="1:5">
      <c r="A2064" s="442">
        <v>2062</v>
      </c>
      <c r="B2064" s="446"/>
      <c r="C2064" s="447"/>
      <c r="D2064" s="446"/>
      <c r="E2064" s="447"/>
    </row>
    <row r="2065" spans="1:5">
      <c r="A2065" s="442">
        <v>2063</v>
      </c>
      <c r="B2065" s="446"/>
      <c r="C2065" s="447"/>
      <c r="D2065" s="446"/>
      <c r="E2065" s="447"/>
    </row>
    <row r="2066" spans="1:5">
      <c r="A2066" s="442">
        <v>2064</v>
      </c>
      <c r="B2066" s="446"/>
      <c r="C2066" s="447"/>
      <c r="D2066" s="446"/>
      <c r="E2066" s="447"/>
    </row>
    <row r="2067" spans="1:5">
      <c r="A2067" s="442">
        <v>2065</v>
      </c>
      <c r="B2067" s="446"/>
      <c r="C2067" s="447"/>
      <c r="D2067" s="446"/>
      <c r="E2067" s="447"/>
    </row>
    <row r="2068" spans="1:5">
      <c r="A2068" s="442">
        <v>2066</v>
      </c>
      <c r="B2068" s="446"/>
      <c r="C2068" s="447"/>
      <c r="D2068" s="446"/>
      <c r="E2068" s="447"/>
    </row>
    <row r="2069" spans="1:5">
      <c r="A2069" s="442">
        <v>2067</v>
      </c>
      <c r="B2069" s="446"/>
      <c r="C2069" s="447"/>
      <c r="D2069" s="446"/>
      <c r="E2069" s="447"/>
    </row>
    <row r="2070" spans="1:5">
      <c r="A2070" s="442">
        <v>2068</v>
      </c>
      <c r="B2070" s="446"/>
      <c r="C2070" s="447"/>
      <c r="D2070" s="446"/>
      <c r="E2070" s="447"/>
    </row>
    <row r="2071" spans="1:5">
      <c r="A2071" s="442">
        <v>2069</v>
      </c>
      <c r="B2071" s="446"/>
      <c r="C2071" s="447"/>
      <c r="D2071" s="446"/>
      <c r="E2071" s="447"/>
    </row>
    <row r="2072" spans="1:5">
      <c r="A2072" s="442">
        <v>2070</v>
      </c>
      <c r="B2072" s="446"/>
      <c r="C2072" s="447"/>
      <c r="D2072" s="446"/>
      <c r="E2072" s="447"/>
    </row>
    <row r="2073" spans="1:5">
      <c r="A2073" s="442">
        <v>2071</v>
      </c>
      <c r="B2073" s="446"/>
      <c r="C2073" s="447"/>
      <c r="D2073" s="446"/>
      <c r="E2073" s="447"/>
    </row>
    <row r="2074" spans="1:5">
      <c r="A2074" s="442">
        <v>2072</v>
      </c>
      <c r="B2074" s="446"/>
      <c r="C2074" s="447"/>
      <c r="D2074" s="446"/>
      <c r="E2074" s="447"/>
    </row>
    <row r="2075" spans="1:5">
      <c r="A2075" s="442">
        <v>2073</v>
      </c>
      <c r="B2075" s="446"/>
      <c r="C2075" s="447"/>
      <c r="D2075" s="446"/>
      <c r="E2075" s="447"/>
    </row>
    <row r="2076" spans="1:5">
      <c r="A2076" s="442">
        <v>2074</v>
      </c>
      <c r="B2076" s="446"/>
      <c r="C2076" s="447"/>
      <c r="D2076" s="446"/>
      <c r="E2076" s="447"/>
    </row>
    <row r="2077" spans="1:5">
      <c r="A2077" s="442">
        <v>2075</v>
      </c>
      <c r="B2077" s="446"/>
      <c r="C2077" s="447"/>
      <c r="D2077" s="446"/>
      <c r="E2077" s="447"/>
    </row>
    <row r="2078" spans="1:5">
      <c r="A2078" s="442">
        <v>2076</v>
      </c>
      <c r="B2078" s="446"/>
      <c r="C2078" s="447"/>
      <c r="D2078" s="446"/>
      <c r="E2078" s="447"/>
    </row>
    <row r="2079" spans="1:5">
      <c r="A2079" s="442">
        <v>2077</v>
      </c>
      <c r="B2079" s="446"/>
      <c r="C2079" s="447"/>
      <c r="D2079" s="446"/>
      <c r="E2079" s="447"/>
    </row>
    <row r="2080" spans="1:5">
      <c r="A2080" s="442">
        <v>2078</v>
      </c>
      <c r="B2080" s="446"/>
      <c r="C2080" s="447"/>
      <c r="D2080" s="446"/>
      <c r="E2080" s="447"/>
    </row>
    <row r="2081" spans="1:5">
      <c r="A2081" s="442">
        <v>2079</v>
      </c>
      <c r="B2081" s="446"/>
      <c r="C2081" s="447"/>
      <c r="D2081" s="446"/>
      <c r="E2081" s="447"/>
    </row>
    <row r="2082" spans="1:5">
      <c r="A2082" s="442">
        <v>2080</v>
      </c>
      <c r="B2082" s="446"/>
      <c r="C2082" s="447"/>
      <c r="D2082" s="446"/>
      <c r="E2082" s="447"/>
    </row>
    <row r="2083" spans="1:5">
      <c r="A2083" s="442">
        <v>2081</v>
      </c>
      <c r="B2083" s="446"/>
      <c r="C2083" s="447"/>
      <c r="D2083" s="446"/>
      <c r="E2083" s="447"/>
    </row>
    <row r="2084" spans="1:5">
      <c r="A2084" s="442">
        <v>2082</v>
      </c>
      <c r="B2084" s="446"/>
      <c r="C2084" s="447"/>
      <c r="D2084" s="446"/>
      <c r="E2084" s="447"/>
    </row>
    <row r="2085" spans="1:5">
      <c r="A2085" s="442">
        <v>2083</v>
      </c>
      <c r="B2085" s="446"/>
      <c r="C2085" s="447"/>
      <c r="D2085" s="446"/>
      <c r="E2085" s="447"/>
    </row>
    <row r="2086" spans="1:5">
      <c r="A2086" s="442">
        <v>2084</v>
      </c>
      <c r="B2086" s="446"/>
      <c r="C2086" s="447"/>
      <c r="D2086" s="446"/>
      <c r="E2086" s="447"/>
    </row>
    <row r="2087" spans="1:5">
      <c r="A2087" s="442">
        <v>2085</v>
      </c>
      <c r="B2087" s="446"/>
      <c r="C2087" s="447"/>
      <c r="D2087" s="446"/>
      <c r="E2087" s="447"/>
    </row>
    <row r="2088" spans="1:5">
      <c r="A2088" s="442">
        <v>2086</v>
      </c>
      <c r="B2088" s="446"/>
      <c r="C2088" s="447"/>
      <c r="D2088" s="446"/>
      <c r="E2088" s="447"/>
    </row>
    <row r="2089" spans="1:5">
      <c r="A2089" s="442">
        <v>2087</v>
      </c>
      <c r="B2089" s="446"/>
      <c r="C2089" s="447"/>
      <c r="D2089" s="446"/>
      <c r="E2089" s="447"/>
    </row>
    <row r="2090" spans="1:5">
      <c r="A2090" s="442">
        <v>2088</v>
      </c>
      <c r="B2090" s="446"/>
      <c r="C2090" s="447"/>
      <c r="D2090" s="446"/>
      <c r="E2090" s="447"/>
    </row>
    <row r="2091" spans="1:5">
      <c r="A2091" s="442">
        <v>2089</v>
      </c>
      <c r="B2091" s="446"/>
      <c r="C2091" s="447"/>
      <c r="D2091" s="446"/>
      <c r="E2091" s="447"/>
    </row>
    <row r="2092" spans="1:5">
      <c r="A2092" s="442">
        <v>2090</v>
      </c>
      <c r="B2092" s="446"/>
      <c r="C2092" s="447"/>
      <c r="D2092" s="446"/>
      <c r="E2092" s="447"/>
    </row>
    <row r="2093" spans="1:5">
      <c r="A2093" s="442">
        <v>2091</v>
      </c>
      <c r="B2093" s="446"/>
      <c r="C2093" s="447"/>
      <c r="D2093" s="446"/>
      <c r="E2093" s="447"/>
    </row>
    <row r="2094" spans="1:5">
      <c r="A2094" s="442">
        <v>2092</v>
      </c>
      <c r="B2094" s="446"/>
      <c r="C2094" s="447"/>
      <c r="D2094" s="446"/>
      <c r="E2094" s="447"/>
    </row>
    <row r="2095" spans="1:5">
      <c r="A2095" s="442">
        <v>2093</v>
      </c>
      <c r="B2095" s="446"/>
      <c r="C2095" s="447"/>
      <c r="D2095" s="446"/>
      <c r="E2095" s="447"/>
    </row>
    <row r="2096" spans="1:5">
      <c r="A2096" s="442">
        <v>2094</v>
      </c>
      <c r="B2096" s="446"/>
      <c r="C2096" s="447"/>
      <c r="D2096" s="446"/>
      <c r="E2096" s="447"/>
    </row>
    <row r="2097" spans="1:5">
      <c r="A2097" s="442">
        <v>2095</v>
      </c>
      <c r="B2097" s="446"/>
      <c r="C2097" s="447"/>
      <c r="D2097" s="446"/>
      <c r="E2097" s="447"/>
    </row>
    <row r="2098" spans="1:5">
      <c r="A2098" s="442">
        <v>2096</v>
      </c>
      <c r="B2098" s="446"/>
      <c r="C2098" s="447"/>
      <c r="D2098" s="446"/>
      <c r="E2098" s="447"/>
    </row>
    <row r="2099" spans="1:5">
      <c r="A2099" s="442">
        <v>2097</v>
      </c>
      <c r="B2099" s="446"/>
      <c r="C2099" s="447"/>
      <c r="D2099" s="446"/>
      <c r="E2099" s="447"/>
    </row>
    <row r="2100" spans="1:5">
      <c r="A2100" s="442">
        <v>2098</v>
      </c>
      <c r="B2100" s="446"/>
      <c r="C2100" s="447"/>
      <c r="D2100" s="446"/>
      <c r="E2100" s="447"/>
    </row>
    <row r="2101" spans="1:5">
      <c r="A2101" s="442">
        <v>2099</v>
      </c>
      <c r="B2101" s="446"/>
      <c r="C2101" s="447"/>
      <c r="D2101" s="446"/>
      <c r="E2101" s="447"/>
    </row>
    <row r="2102" spans="1:5">
      <c r="A2102" s="442">
        <v>2100</v>
      </c>
      <c r="B2102" s="446"/>
      <c r="C2102" s="447"/>
      <c r="D2102" s="446"/>
      <c r="E2102" s="447"/>
    </row>
    <row r="2103" spans="1:5">
      <c r="A2103" s="442">
        <v>2101</v>
      </c>
      <c r="B2103" s="446"/>
      <c r="C2103" s="447"/>
      <c r="D2103" s="446"/>
      <c r="E2103" s="447"/>
    </row>
    <row r="2104" spans="1:5">
      <c r="A2104" s="442">
        <v>2102</v>
      </c>
      <c r="B2104" s="446"/>
      <c r="C2104" s="447"/>
      <c r="D2104" s="446"/>
      <c r="E2104" s="447"/>
    </row>
    <row r="2105" spans="1:5">
      <c r="A2105" s="442">
        <v>2103</v>
      </c>
      <c r="B2105" s="446"/>
      <c r="C2105" s="447"/>
      <c r="D2105" s="446"/>
      <c r="E2105" s="447"/>
    </row>
    <row r="2106" spans="1:5">
      <c r="A2106" s="442">
        <v>2104</v>
      </c>
      <c r="B2106" s="446"/>
      <c r="C2106" s="447"/>
      <c r="D2106" s="446"/>
      <c r="E2106" s="447"/>
    </row>
    <row r="2107" spans="1:5">
      <c r="A2107" s="442">
        <v>2105</v>
      </c>
      <c r="B2107" s="446"/>
      <c r="C2107" s="447"/>
      <c r="D2107" s="446"/>
      <c r="E2107" s="447"/>
    </row>
    <row r="2108" spans="1:5">
      <c r="A2108" s="442">
        <v>2106</v>
      </c>
      <c r="B2108" s="446"/>
      <c r="C2108" s="447"/>
      <c r="D2108" s="446"/>
      <c r="E2108" s="447"/>
    </row>
    <row r="2109" spans="1:5">
      <c r="A2109" s="442">
        <v>2107</v>
      </c>
      <c r="B2109" s="446"/>
      <c r="C2109" s="447"/>
      <c r="D2109" s="446"/>
      <c r="E2109" s="447"/>
    </row>
    <row r="2110" spans="1:5">
      <c r="A2110" s="442">
        <v>2108</v>
      </c>
      <c r="B2110" s="446"/>
      <c r="C2110" s="447"/>
      <c r="D2110" s="446"/>
      <c r="E2110" s="447"/>
    </row>
    <row r="2111" spans="1:5">
      <c r="A2111" s="442">
        <v>2109</v>
      </c>
      <c r="B2111" s="446"/>
      <c r="C2111" s="447"/>
      <c r="D2111" s="446"/>
      <c r="E2111" s="447"/>
    </row>
    <row r="2112" spans="1:5">
      <c r="A2112" s="442">
        <v>2110</v>
      </c>
      <c r="B2112" s="446"/>
      <c r="C2112" s="447"/>
      <c r="D2112" s="446"/>
      <c r="E2112" s="447"/>
    </row>
    <row r="2113" spans="1:5">
      <c r="A2113" s="442">
        <v>2111</v>
      </c>
      <c r="B2113" s="446"/>
      <c r="C2113" s="447"/>
      <c r="D2113" s="446"/>
      <c r="E2113" s="447"/>
    </row>
    <row r="2114" spans="1:5">
      <c r="A2114" s="442">
        <v>2112</v>
      </c>
      <c r="B2114" s="446"/>
      <c r="C2114" s="447"/>
      <c r="D2114" s="446"/>
      <c r="E2114" s="447"/>
    </row>
    <row r="2115" spans="1:5">
      <c r="A2115" s="442">
        <v>2113</v>
      </c>
      <c r="B2115" s="446"/>
      <c r="C2115" s="447"/>
      <c r="D2115" s="446"/>
      <c r="E2115" s="447"/>
    </row>
    <row r="2116" spans="1:5">
      <c r="A2116" s="442">
        <v>2114</v>
      </c>
      <c r="B2116" s="446"/>
      <c r="C2116" s="447"/>
      <c r="D2116" s="446"/>
      <c r="E2116" s="447"/>
    </row>
    <row r="2117" spans="1:5">
      <c r="A2117" s="442">
        <v>2115</v>
      </c>
      <c r="B2117" s="446"/>
      <c r="C2117" s="447"/>
      <c r="D2117" s="446"/>
      <c r="E2117" s="447"/>
    </row>
    <row r="2118" spans="1:5">
      <c r="A2118" s="442">
        <v>2116</v>
      </c>
      <c r="B2118" s="446"/>
      <c r="C2118" s="447"/>
      <c r="D2118" s="446"/>
      <c r="E2118" s="447"/>
    </row>
    <row r="2119" spans="1:5">
      <c r="A2119" s="442">
        <v>2117</v>
      </c>
      <c r="B2119" s="446"/>
      <c r="C2119" s="447"/>
      <c r="D2119" s="446"/>
      <c r="E2119" s="447"/>
    </row>
    <row r="2120" spans="1:5">
      <c r="A2120" s="442">
        <v>2118</v>
      </c>
      <c r="B2120" s="446"/>
      <c r="C2120" s="447"/>
      <c r="D2120" s="446"/>
      <c r="E2120" s="447"/>
    </row>
    <row r="2121" spans="1:5">
      <c r="A2121" s="442">
        <v>2119</v>
      </c>
      <c r="B2121" s="446"/>
      <c r="C2121" s="447"/>
      <c r="D2121" s="446"/>
      <c r="E2121" s="447"/>
    </row>
    <row r="2122" spans="1:5">
      <c r="A2122" s="442">
        <v>2120</v>
      </c>
      <c r="B2122" s="446"/>
      <c r="C2122" s="447"/>
      <c r="D2122" s="446"/>
      <c r="E2122" s="447"/>
    </row>
    <row r="2123" spans="1:5">
      <c r="A2123" s="442">
        <v>2121</v>
      </c>
      <c r="B2123" s="446"/>
      <c r="C2123" s="447"/>
      <c r="D2123" s="446"/>
      <c r="E2123" s="447"/>
    </row>
    <row r="2124" spans="1:5">
      <c r="A2124" s="442">
        <v>2122</v>
      </c>
      <c r="B2124" s="446"/>
      <c r="C2124" s="447"/>
      <c r="D2124" s="446"/>
      <c r="E2124" s="447"/>
    </row>
    <row r="2125" spans="1:5">
      <c r="A2125" s="442">
        <v>2123</v>
      </c>
      <c r="B2125" s="446"/>
      <c r="C2125" s="447"/>
      <c r="D2125" s="446"/>
      <c r="E2125" s="447"/>
    </row>
    <row r="2126" spans="1:5">
      <c r="A2126" s="442">
        <v>2124</v>
      </c>
      <c r="B2126" s="446"/>
      <c r="C2126" s="447"/>
      <c r="D2126" s="446"/>
      <c r="E2126" s="447"/>
    </row>
    <row r="2127" spans="1:5">
      <c r="A2127" s="442">
        <v>2125</v>
      </c>
      <c r="B2127" s="446"/>
      <c r="C2127" s="447"/>
      <c r="D2127" s="446"/>
      <c r="E2127" s="447"/>
    </row>
    <row r="2128" spans="1:5">
      <c r="A2128" s="442">
        <v>2126</v>
      </c>
      <c r="B2128" s="446"/>
      <c r="C2128" s="447"/>
      <c r="D2128" s="446"/>
      <c r="E2128" s="447"/>
    </row>
    <row r="2129" spans="1:5">
      <c r="A2129" s="442">
        <v>2127</v>
      </c>
      <c r="B2129" s="446"/>
      <c r="C2129" s="447"/>
      <c r="D2129" s="446"/>
      <c r="E2129" s="447"/>
    </row>
    <row r="2130" spans="1:5">
      <c r="A2130" s="442">
        <v>2128</v>
      </c>
      <c r="B2130" s="446"/>
      <c r="C2130" s="447"/>
      <c r="D2130" s="446"/>
      <c r="E2130" s="447"/>
    </row>
    <row r="2131" spans="1:5">
      <c r="A2131" s="442">
        <v>2129</v>
      </c>
      <c r="B2131" s="446"/>
      <c r="C2131" s="447"/>
      <c r="D2131" s="446"/>
      <c r="E2131" s="447"/>
    </row>
    <row r="2132" spans="1:5">
      <c r="A2132" s="442">
        <v>2130</v>
      </c>
      <c r="B2132" s="446"/>
      <c r="C2132" s="447"/>
      <c r="D2132" s="446"/>
      <c r="E2132" s="447"/>
    </row>
    <row r="2133" spans="1:5">
      <c r="A2133" s="442">
        <v>2131</v>
      </c>
      <c r="B2133" s="446"/>
      <c r="C2133" s="447"/>
      <c r="D2133" s="446"/>
      <c r="E2133" s="447"/>
    </row>
    <row r="2134" spans="1:5">
      <c r="A2134" s="442">
        <v>2132</v>
      </c>
      <c r="B2134" s="446"/>
      <c r="C2134" s="447"/>
      <c r="D2134" s="446"/>
      <c r="E2134" s="447"/>
    </row>
    <row r="2135" spans="1:5">
      <c r="A2135" s="442">
        <v>2133</v>
      </c>
      <c r="B2135" s="446"/>
      <c r="C2135" s="447"/>
      <c r="D2135" s="446"/>
      <c r="E2135" s="447"/>
    </row>
    <row r="2136" spans="1:5">
      <c r="A2136" s="442">
        <v>2134</v>
      </c>
      <c r="B2136" s="446"/>
      <c r="C2136" s="447"/>
      <c r="D2136" s="446"/>
      <c r="E2136" s="447"/>
    </row>
    <row r="2137" spans="1:5">
      <c r="A2137" s="442">
        <v>2135</v>
      </c>
      <c r="B2137" s="446"/>
      <c r="C2137" s="447"/>
      <c r="D2137" s="446"/>
      <c r="E2137" s="447"/>
    </row>
    <row r="2138" spans="1:5">
      <c r="A2138" s="442">
        <v>2136</v>
      </c>
      <c r="B2138" s="446"/>
      <c r="C2138" s="447"/>
      <c r="D2138" s="446"/>
      <c r="E2138" s="447"/>
    </row>
    <row r="2139" spans="1:5">
      <c r="A2139" s="442">
        <v>2137</v>
      </c>
      <c r="B2139" s="446"/>
      <c r="C2139" s="447"/>
      <c r="D2139" s="446"/>
      <c r="E2139" s="447"/>
    </row>
    <row r="2140" spans="1:5">
      <c r="A2140" s="442">
        <v>2138</v>
      </c>
      <c r="B2140" s="446"/>
      <c r="C2140" s="447"/>
      <c r="D2140" s="446"/>
      <c r="E2140" s="447"/>
    </row>
    <row r="2141" spans="1:5">
      <c r="A2141" s="442">
        <v>2139</v>
      </c>
      <c r="B2141" s="446"/>
      <c r="C2141" s="447"/>
      <c r="D2141" s="446"/>
      <c r="E2141" s="447"/>
    </row>
    <row r="2142" spans="1:5">
      <c r="A2142" s="442">
        <v>2140</v>
      </c>
      <c r="B2142" s="446"/>
      <c r="C2142" s="447"/>
      <c r="D2142" s="446"/>
      <c r="E2142" s="447"/>
    </row>
    <row r="2143" spans="1:5">
      <c r="A2143" s="442">
        <v>2141</v>
      </c>
      <c r="B2143" s="446"/>
      <c r="C2143" s="447"/>
      <c r="D2143" s="446"/>
      <c r="E2143" s="447"/>
    </row>
    <row r="2144" spans="1:5">
      <c r="A2144" s="442">
        <v>2142</v>
      </c>
      <c r="B2144" s="446"/>
      <c r="C2144" s="447"/>
      <c r="D2144" s="446"/>
      <c r="E2144" s="447"/>
    </row>
    <row r="2145" spans="1:5">
      <c r="A2145" s="442">
        <v>2143</v>
      </c>
      <c r="B2145" s="446"/>
      <c r="C2145" s="447"/>
      <c r="D2145" s="446"/>
      <c r="E2145" s="447"/>
    </row>
    <row r="2146" spans="1:5">
      <c r="A2146" s="442">
        <v>2144</v>
      </c>
      <c r="B2146" s="446"/>
      <c r="C2146" s="447"/>
      <c r="D2146" s="446"/>
      <c r="E2146" s="447"/>
    </row>
    <row r="2147" spans="1:5">
      <c r="A2147" s="442">
        <v>2145</v>
      </c>
      <c r="B2147" s="446"/>
      <c r="C2147" s="447"/>
      <c r="D2147" s="446"/>
      <c r="E2147" s="447"/>
    </row>
    <row r="2148" spans="1:5">
      <c r="A2148" s="442">
        <v>2146</v>
      </c>
      <c r="B2148" s="446"/>
      <c r="C2148" s="447"/>
      <c r="D2148" s="446"/>
      <c r="E2148" s="447"/>
    </row>
    <row r="2149" spans="1:5">
      <c r="A2149" s="442">
        <v>2147</v>
      </c>
      <c r="B2149" s="446"/>
      <c r="C2149" s="447"/>
      <c r="D2149" s="446"/>
      <c r="E2149" s="447"/>
    </row>
    <row r="2150" spans="1:5">
      <c r="A2150" s="442">
        <v>2148</v>
      </c>
      <c r="B2150" s="446"/>
      <c r="C2150" s="447"/>
      <c r="D2150" s="446"/>
      <c r="E2150" s="447"/>
    </row>
    <row r="2151" spans="1:5">
      <c r="A2151" s="442">
        <v>2149</v>
      </c>
      <c r="B2151" s="446"/>
      <c r="C2151" s="447"/>
      <c r="D2151" s="446"/>
      <c r="E2151" s="447"/>
    </row>
    <row r="2152" spans="1:5">
      <c r="A2152" s="442">
        <v>2150</v>
      </c>
      <c r="B2152" s="446"/>
      <c r="C2152" s="447"/>
      <c r="D2152" s="446"/>
      <c r="E2152" s="447"/>
    </row>
    <row r="2153" spans="1:5">
      <c r="A2153" s="442">
        <v>2151</v>
      </c>
      <c r="B2153" s="446"/>
      <c r="C2153" s="447"/>
      <c r="D2153" s="446"/>
      <c r="E2153" s="447"/>
    </row>
    <row r="2154" spans="1:5">
      <c r="A2154" s="442">
        <v>2152</v>
      </c>
      <c r="B2154" s="446"/>
      <c r="C2154" s="447"/>
      <c r="D2154" s="446"/>
      <c r="E2154" s="447"/>
    </row>
    <row r="2155" spans="1:5">
      <c r="A2155" s="442">
        <v>2153</v>
      </c>
      <c r="B2155" s="446"/>
      <c r="C2155" s="447"/>
      <c r="D2155" s="446"/>
      <c r="E2155" s="447"/>
    </row>
    <row r="2156" spans="1:5">
      <c r="A2156" s="442">
        <v>2154</v>
      </c>
      <c r="B2156" s="446"/>
      <c r="C2156" s="447"/>
      <c r="D2156" s="446"/>
      <c r="E2156" s="447"/>
    </row>
    <row r="2157" spans="1:5">
      <c r="A2157" s="442">
        <v>2155</v>
      </c>
      <c r="B2157" s="446"/>
      <c r="C2157" s="447"/>
      <c r="D2157" s="446"/>
      <c r="E2157" s="447"/>
    </row>
    <row r="2158" spans="1:5">
      <c r="A2158" s="442">
        <v>2156</v>
      </c>
      <c r="B2158" s="446"/>
      <c r="C2158" s="447"/>
      <c r="D2158" s="446"/>
      <c r="E2158" s="447"/>
    </row>
    <row r="2159" spans="1:5">
      <c r="A2159" s="442">
        <v>2157</v>
      </c>
      <c r="B2159" s="446"/>
      <c r="C2159" s="447"/>
      <c r="D2159" s="446"/>
      <c r="E2159" s="447"/>
    </row>
    <row r="2160" spans="1:5">
      <c r="A2160" s="442">
        <v>2158</v>
      </c>
      <c r="B2160" s="446"/>
      <c r="C2160" s="447"/>
      <c r="D2160" s="446"/>
      <c r="E2160" s="447"/>
    </row>
    <row r="2161" spans="1:5">
      <c r="A2161" s="442">
        <v>2159</v>
      </c>
      <c r="B2161" s="446"/>
      <c r="C2161" s="447"/>
      <c r="D2161" s="446"/>
      <c r="E2161" s="447"/>
    </row>
    <row r="2162" spans="1:5">
      <c r="A2162" s="442">
        <v>2160</v>
      </c>
      <c r="B2162" s="446"/>
      <c r="C2162" s="447"/>
      <c r="D2162" s="446"/>
      <c r="E2162" s="447"/>
    </row>
    <row r="2163" spans="1:5">
      <c r="A2163" s="442">
        <v>2161</v>
      </c>
      <c r="B2163" s="446"/>
      <c r="C2163" s="447"/>
      <c r="D2163" s="446"/>
      <c r="E2163" s="447"/>
    </row>
    <row r="2164" spans="1:5">
      <c r="A2164" s="442">
        <v>2162</v>
      </c>
      <c r="B2164" s="446"/>
      <c r="C2164" s="447"/>
      <c r="D2164" s="446"/>
      <c r="E2164" s="447"/>
    </row>
    <row r="2165" spans="1:5">
      <c r="A2165" s="442">
        <v>2163</v>
      </c>
      <c r="B2165" s="446"/>
      <c r="C2165" s="447"/>
      <c r="D2165" s="446"/>
      <c r="E2165" s="447"/>
    </row>
    <row r="2166" spans="1:5">
      <c r="A2166" s="442">
        <v>2164</v>
      </c>
      <c r="B2166" s="446"/>
      <c r="C2166" s="447"/>
      <c r="D2166" s="446"/>
      <c r="E2166" s="447"/>
    </row>
    <row r="2167" spans="1:5">
      <c r="A2167" s="442">
        <v>2165</v>
      </c>
      <c r="B2167" s="446"/>
      <c r="C2167" s="447"/>
      <c r="D2167" s="446"/>
      <c r="E2167" s="447"/>
    </row>
    <row r="2168" spans="1:5">
      <c r="A2168" s="442">
        <v>2166</v>
      </c>
      <c r="B2168" s="446"/>
      <c r="C2168" s="447"/>
      <c r="D2168" s="446"/>
      <c r="E2168" s="447"/>
    </row>
    <row r="2169" spans="1:5">
      <c r="A2169" s="442">
        <v>2167</v>
      </c>
      <c r="B2169" s="446"/>
      <c r="C2169" s="447"/>
      <c r="D2169" s="446"/>
      <c r="E2169" s="447"/>
    </row>
    <row r="2170" spans="1:5">
      <c r="A2170" s="442">
        <v>2168</v>
      </c>
      <c r="B2170" s="446"/>
      <c r="C2170" s="447"/>
      <c r="D2170" s="446"/>
      <c r="E2170" s="447"/>
    </row>
    <row r="2171" spans="1:5">
      <c r="A2171" s="442">
        <v>2169</v>
      </c>
      <c r="B2171" s="446"/>
      <c r="C2171" s="447"/>
      <c r="D2171" s="446"/>
      <c r="E2171" s="447"/>
    </row>
    <row r="2172" spans="1:5">
      <c r="A2172" s="442">
        <v>2170</v>
      </c>
      <c r="B2172" s="446"/>
      <c r="C2172" s="447"/>
      <c r="D2172" s="446"/>
      <c r="E2172" s="447"/>
    </row>
    <row r="2173" spans="1:5">
      <c r="A2173" s="442">
        <v>2171</v>
      </c>
      <c r="B2173" s="446"/>
      <c r="C2173" s="447"/>
      <c r="D2173" s="446"/>
      <c r="E2173" s="447"/>
    </row>
    <row r="2174" spans="1:5">
      <c r="A2174" s="442">
        <v>2172</v>
      </c>
      <c r="B2174" s="446"/>
      <c r="C2174" s="447"/>
      <c r="D2174" s="446"/>
      <c r="E2174" s="447"/>
    </row>
    <row r="2175" spans="1:5">
      <c r="A2175" s="442">
        <v>2173</v>
      </c>
      <c r="B2175" s="446"/>
      <c r="C2175" s="447"/>
      <c r="D2175" s="446"/>
      <c r="E2175" s="447"/>
    </row>
    <row r="2176" spans="1:5">
      <c r="A2176" s="442">
        <v>2174</v>
      </c>
      <c r="B2176" s="446"/>
      <c r="C2176" s="447"/>
      <c r="D2176" s="446"/>
      <c r="E2176" s="447"/>
    </row>
    <row r="2177" spans="1:5">
      <c r="A2177" s="442">
        <v>2175</v>
      </c>
      <c r="B2177" s="446"/>
      <c r="C2177" s="447"/>
      <c r="D2177" s="446"/>
      <c r="E2177" s="447"/>
    </row>
    <row r="2178" spans="1:5">
      <c r="A2178" s="442">
        <v>2176</v>
      </c>
      <c r="B2178" s="446"/>
      <c r="C2178" s="447"/>
      <c r="D2178" s="446"/>
      <c r="E2178" s="447"/>
    </row>
    <row r="2179" spans="1:5">
      <c r="A2179" s="442">
        <v>2177</v>
      </c>
      <c r="B2179" s="446"/>
      <c r="C2179" s="447"/>
      <c r="D2179" s="446"/>
      <c r="E2179" s="447"/>
    </row>
    <row r="2180" spans="1:5">
      <c r="A2180" s="442">
        <v>2178</v>
      </c>
      <c r="B2180" s="446"/>
      <c r="C2180" s="447"/>
      <c r="D2180" s="446"/>
      <c r="E2180" s="447"/>
    </row>
    <row r="2181" spans="1:5">
      <c r="A2181" s="442">
        <v>2179</v>
      </c>
      <c r="B2181" s="446"/>
      <c r="C2181" s="447"/>
      <c r="D2181" s="446"/>
      <c r="E2181" s="447"/>
    </row>
    <row r="2182" spans="1:5">
      <c r="A2182" s="442">
        <v>2180</v>
      </c>
      <c r="B2182" s="446"/>
      <c r="C2182" s="447"/>
      <c r="D2182" s="446"/>
      <c r="E2182" s="447"/>
    </row>
    <row r="2183" spans="1:5">
      <c r="A2183" s="442">
        <v>2181</v>
      </c>
      <c r="B2183" s="446"/>
      <c r="C2183" s="447"/>
      <c r="D2183" s="446"/>
      <c r="E2183" s="447"/>
    </row>
    <row r="2184" spans="1:5">
      <c r="A2184" s="442">
        <v>2182</v>
      </c>
      <c r="B2184" s="446"/>
      <c r="C2184" s="447"/>
      <c r="D2184" s="446"/>
      <c r="E2184" s="447"/>
    </row>
    <row r="2185" spans="1:5">
      <c r="A2185" s="442">
        <v>2183</v>
      </c>
      <c r="B2185" s="446"/>
      <c r="C2185" s="447"/>
      <c r="D2185" s="446"/>
      <c r="E2185" s="447"/>
    </row>
    <row r="2186" spans="1:5">
      <c r="A2186" s="442">
        <v>2184</v>
      </c>
      <c r="B2186" s="446"/>
      <c r="C2186" s="447"/>
      <c r="D2186" s="446"/>
      <c r="E2186" s="447"/>
    </row>
    <row r="2187" spans="1:5">
      <c r="A2187" s="442">
        <v>2185</v>
      </c>
      <c r="B2187" s="446"/>
      <c r="C2187" s="447"/>
      <c r="D2187" s="446"/>
      <c r="E2187" s="447"/>
    </row>
    <row r="2188" spans="1:5">
      <c r="A2188" s="442">
        <v>2186</v>
      </c>
      <c r="B2188" s="446"/>
      <c r="C2188" s="447"/>
      <c r="D2188" s="446"/>
      <c r="E2188" s="447"/>
    </row>
    <row r="2189" spans="1:5">
      <c r="A2189" s="442">
        <v>2187</v>
      </c>
      <c r="B2189" s="446"/>
      <c r="C2189" s="447"/>
      <c r="D2189" s="446"/>
      <c r="E2189" s="447"/>
    </row>
    <row r="2190" spans="1:5">
      <c r="A2190" s="442">
        <v>2188</v>
      </c>
      <c r="B2190" s="446"/>
      <c r="C2190" s="447"/>
      <c r="D2190" s="446"/>
      <c r="E2190" s="447"/>
    </row>
    <row r="2191" spans="1:5">
      <c r="A2191" s="442">
        <v>2189</v>
      </c>
      <c r="B2191" s="446"/>
      <c r="C2191" s="447"/>
      <c r="D2191" s="446"/>
      <c r="E2191" s="447"/>
    </row>
    <row r="2192" spans="1:5">
      <c r="A2192" s="442">
        <v>2190</v>
      </c>
      <c r="B2192" s="446"/>
      <c r="C2192" s="447"/>
      <c r="D2192" s="446"/>
      <c r="E2192" s="447"/>
    </row>
    <row r="2193" spans="1:5">
      <c r="A2193" s="442">
        <v>2191</v>
      </c>
      <c r="B2193" s="446"/>
      <c r="C2193" s="447"/>
      <c r="D2193" s="446"/>
      <c r="E2193" s="447"/>
    </row>
    <row r="2194" spans="1:5">
      <c r="A2194" s="442">
        <v>2192</v>
      </c>
      <c r="B2194" s="446"/>
      <c r="C2194" s="447"/>
      <c r="D2194" s="446"/>
      <c r="E2194" s="447"/>
    </row>
    <row r="2195" spans="1:5">
      <c r="A2195" s="442">
        <v>2193</v>
      </c>
      <c r="B2195" s="446"/>
      <c r="C2195" s="447"/>
      <c r="D2195" s="446"/>
      <c r="E2195" s="447"/>
    </row>
    <row r="2196" spans="1:5">
      <c r="A2196" s="442">
        <v>2194</v>
      </c>
      <c r="B2196" s="446"/>
      <c r="C2196" s="447"/>
      <c r="D2196" s="446"/>
      <c r="E2196" s="447"/>
    </row>
    <row r="2197" spans="1:5">
      <c r="A2197" s="442">
        <v>2195</v>
      </c>
      <c r="B2197" s="446"/>
      <c r="C2197" s="447"/>
      <c r="D2197" s="446"/>
      <c r="E2197" s="447"/>
    </row>
    <row r="2198" spans="1:5">
      <c r="A2198" s="442">
        <v>2196</v>
      </c>
      <c r="B2198" s="446"/>
      <c r="C2198" s="447"/>
      <c r="D2198" s="446"/>
      <c r="E2198" s="447"/>
    </row>
    <row r="2199" spans="1:5">
      <c r="A2199" s="442">
        <v>2197</v>
      </c>
      <c r="B2199" s="446"/>
      <c r="C2199" s="447"/>
      <c r="D2199" s="446"/>
      <c r="E2199" s="447"/>
    </row>
    <row r="2200" spans="1:5">
      <c r="A2200" s="442">
        <v>2198</v>
      </c>
      <c r="B2200" s="446"/>
      <c r="C2200" s="447"/>
      <c r="D2200" s="446"/>
      <c r="E2200" s="447"/>
    </row>
    <row r="2201" spans="1:5">
      <c r="A2201" s="442">
        <v>2199</v>
      </c>
      <c r="B2201" s="446"/>
      <c r="C2201" s="447"/>
      <c r="D2201" s="446"/>
      <c r="E2201" s="447"/>
    </row>
    <row r="2202" spans="1:5">
      <c r="A2202" s="442">
        <v>2200</v>
      </c>
      <c r="B2202" s="446"/>
      <c r="C2202" s="447"/>
      <c r="D2202" s="446"/>
      <c r="E2202" s="447"/>
    </row>
    <row r="2203" spans="1:5">
      <c r="A2203" s="442">
        <v>2201</v>
      </c>
      <c r="B2203" s="446"/>
      <c r="C2203" s="447"/>
      <c r="D2203" s="446"/>
      <c r="E2203" s="447"/>
    </row>
    <row r="2204" spans="1:5">
      <c r="A2204" s="442">
        <v>2202</v>
      </c>
      <c r="B2204" s="446"/>
      <c r="C2204" s="447"/>
      <c r="D2204" s="446"/>
      <c r="E2204" s="447"/>
    </row>
    <row r="2205" spans="1:5">
      <c r="A2205" s="442">
        <v>2203</v>
      </c>
      <c r="B2205" s="446"/>
      <c r="C2205" s="447"/>
      <c r="D2205" s="446"/>
      <c r="E2205" s="447"/>
    </row>
    <row r="2206" spans="1:5">
      <c r="A2206" s="442">
        <v>2204</v>
      </c>
      <c r="B2206" s="446"/>
      <c r="C2206" s="447"/>
      <c r="D2206" s="446"/>
      <c r="E2206" s="447"/>
    </row>
    <row r="2207" spans="1:5">
      <c r="A2207" s="442">
        <v>2205</v>
      </c>
      <c r="B2207" s="446"/>
      <c r="C2207" s="447"/>
      <c r="D2207" s="446"/>
      <c r="E2207" s="447"/>
    </row>
    <row r="2208" spans="1:5">
      <c r="A2208" s="442">
        <v>2206</v>
      </c>
      <c r="B2208" s="446"/>
      <c r="C2208" s="447"/>
      <c r="D2208" s="446"/>
      <c r="E2208" s="447"/>
    </row>
    <row r="2209" spans="1:5">
      <c r="A2209" s="442">
        <v>2207</v>
      </c>
      <c r="B2209" s="446"/>
      <c r="C2209" s="447"/>
      <c r="D2209" s="446"/>
      <c r="E2209" s="447"/>
    </row>
    <row r="2210" spans="1:5">
      <c r="A2210" s="442">
        <v>2208</v>
      </c>
      <c r="B2210" s="446"/>
      <c r="C2210" s="447"/>
      <c r="D2210" s="446"/>
      <c r="E2210" s="447"/>
    </row>
    <row r="2211" spans="1:5">
      <c r="A2211" s="442">
        <v>2209</v>
      </c>
      <c r="B2211" s="446"/>
      <c r="C2211" s="447"/>
      <c r="D2211" s="446"/>
      <c r="E2211" s="447"/>
    </row>
    <row r="2212" spans="1:5">
      <c r="A2212" s="442">
        <v>2210</v>
      </c>
      <c r="B2212" s="446"/>
      <c r="C2212" s="447"/>
      <c r="D2212" s="446"/>
      <c r="E2212" s="447"/>
    </row>
    <row r="2213" spans="1:5">
      <c r="A2213" s="442">
        <v>2211</v>
      </c>
      <c r="B2213" s="446"/>
      <c r="C2213" s="447"/>
      <c r="D2213" s="446"/>
      <c r="E2213" s="447"/>
    </row>
    <row r="2214" spans="1:5">
      <c r="A2214" s="442">
        <v>2212</v>
      </c>
      <c r="B2214" s="446"/>
      <c r="C2214" s="447"/>
      <c r="D2214" s="446"/>
      <c r="E2214" s="447"/>
    </row>
    <row r="2215" spans="1:5">
      <c r="A2215" s="442">
        <v>2213</v>
      </c>
      <c r="B2215" s="446"/>
      <c r="C2215" s="447"/>
      <c r="D2215" s="446"/>
      <c r="E2215" s="447"/>
    </row>
    <row r="2216" spans="1:5">
      <c r="A2216" s="442">
        <v>2214</v>
      </c>
      <c r="B2216" s="446"/>
      <c r="C2216" s="447"/>
      <c r="D2216" s="446"/>
      <c r="E2216" s="447"/>
    </row>
    <row r="2217" spans="1:5">
      <c r="A2217" s="442">
        <v>2215</v>
      </c>
      <c r="B2217" s="446"/>
      <c r="C2217" s="447"/>
      <c r="D2217" s="446"/>
      <c r="E2217" s="447"/>
    </row>
    <row r="2218" spans="1:5">
      <c r="A2218" s="442">
        <v>2216</v>
      </c>
      <c r="B2218" s="446"/>
      <c r="C2218" s="447"/>
      <c r="D2218" s="446"/>
      <c r="E2218" s="447"/>
    </row>
    <row r="2219" spans="1:5">
      <c r="A2219" s="442">
        <v>2217</v>
      </c>
      <c r="B2219" s="446"/>
      <c r="C2219" s="447"/>
      <c r="D2219" s="446"/>
      <c r="E2219" s="447"/>
    </row>
    <row r="2220" spans="1:5">
      <c r="A2220" s="442">
        <v>2218</v>
      </c>
      <c r="B2220" s="446"/>
      <c r="C2220" s="447"/>
      <c r="D2220" s="446"/>
      <c r="E2220" s="447"/>
    </row>
    <row r="2221" spans="1:5">
      <c r="A2221" s="442">
        <v>2219</v>
      </c>
      <c r="B2221" s="446"/>
      <c r="C2221" s="447"/>
      <c r="D2221" s="446"/>
      <c r="E2221" s="447"/>
    </row>
    <row r="2222" spans="1:5">
      <c r="A2222" s="442">
        <v>2220</v>
      </c>
      <c r="B2222" s="446"/>
      <c r="C2222" s="447"/>
      <c r="D2222" s="446"/>
      <c r="E2222" s="447"/>
    </row>
    <row r="2223" spans="1:5">
      <c r="A2223" s="442">
        <v>2221</v>
      </c>
      <c r="B2223" s="446"/>
      <c r="C2223" s="447"/>
      <c r="D2223" s="446"/>
      <c r="E2223" s="447"/>
    </row>
    <row r="2224" spans="1:5">
      <c r="A2224" s="442">
        <v>2222</v>
      </c>
      <c r="B2224" s="446"/>
      <c r="C2224" s="447"/>
      <c r="D2224" s="446"/>
      <c r="E2224" s="447"/>
    </row>
    <row r="2225" spans="1:5">
      <c r="A2225" s="442">
        <v>2223</v>
      </c>
      <c r="B2225" s="446"/>
      <c r="C2225" s="447"/>
      <c r="D2225" s="446"/>
      <c r="E2225" s="447"/>
    </row>
    <row r="2226" spans="1:5">
      <c r="A2226" s="442">
        <v>2224</v>
      </c>
      <c r="B2226" s="446"/>
      <c r="C2226" s="447"/>
      <c r="D2226" s="446"/>
      <c r="E2226" s="447"/>
    </row>
    <row r="2227" spans="1:5">
      <c r="A2227" s="442">
        <v>2225</v>
      </c>
      <c r="B2227" s="446"/>
      <c r="C2227" s="447"/>
      <c r="D2227" s="446"/>
      <c r="E2227" s="447"/>
    </row>
    <row r="2228" spans="1:5">
      <c r="A2228" s="442">
        <v>2226</v>
      </c>
      <c r="B2228" s="446"/>
      <c r="C2228" s="447"/>
      <c r="D2228" s="446"/>
      <c r="E2228" s="447"/>
    </row>
    <row r="2229" spans="1:5">
      <c r="A2229" s="442">
        <v>2227</v>
      </c>
      <c r="B2229" s="446"/>
      <c r="C2229" s="447"/>
      <c r="D2229" s="446"/>
      <c r="E2229" s="447"/>
    </row>
    <row r="2230" spans="1:5">
      <c r="A2230" s="442">
        <v>2228</v>
      </c>
      <c r="B2230" s="446"/>
      <c r="C2230" s="447"/>
      <c r="D2230" s="446"/>
      <c r="E2230" s="447"/>
    </row>
    <row r="2231" spans="1:5">
      <c r="A2231" s="442">
        <v>2229</v>
      </c>
      <c r="B2231" s="446"/>
      <c r="C2231" s="447"/>
      <c r="D2231" s="446"/>
      <c r="E2231" s="447"/>
    </row>
    <row r="2232" spans="1:5">
      <c r="A2232" s="442">
        <v>2230</v>
      </c>
      <c r="B2232" s="446"/>
      <c r="C2232" s="447"/>
      <c r="D2232" s="446"/>
      <c r="E2232" s="447"/>
    </row>
    <row r="2233" spans="1:5">
      <c r="A2233" s="442">
        <v>2231</v>
      </c>
      <c r="B2233" s="446"/>
      <c r="C2233" s="447"/>
      <c r="D2233" s="446"/>
      <c r="E2233" s="447"/>
    </row>
    <row r="2234" spans="1:5">
      <c r="A2234" s="442">
        <v>2232</v>
      </c>
      <c r="B2234" s="446"/>
      <c r="C2234" s="447"/>
      <c r="D2234" s="446"/>
      <c r="E2234" s="447"/>
    </row>
    <row r="2235" spans="1:5">
      <c r="A2235" s="442">
        <v>2233</v>
      </c>
      <c r="B2235" s="446"/>
      <c r="C2235" s="447"/>
      <c r="D2235" s="446"/>
      <c r="E2235" s="447"/>
    </row>
    <row r="2236" spans="1:5">
      <c r="A2236" s="442">
        <v>2234</v>
      </c>
      <c r="B2236" s="446"/>
      <c r="C2236" s="447"/>
      <c r="D2236" s="446"/>
      <c r="E2236" s="447"/>
    </row>
    <row r="2237" spans="1:5">
      <c r="A2237" s="442">
        <v>2235</v>
      </c>
      <c r="B2237" s="446"/>
      <c r="C2237" s="447"/>
      <c r="D2237" s="446"/>
      <c r="E2237" s="447"/>
    </row>
    <row r="2238" spans="1:5">
      <c r="A2238" s="442">
        <v>2236</v>
      </c>
      <c r="B2238" s="446"/>
      <c r="C2238" s="447"/>
      <c r="D2238" s="446"/>
      <c r="E2238" s="447"/>
    </row>
    <row r="2239" spans="1:5">
      <c r="A2239" s="442">
        <v>2237</v>
      </c>
      <c r="B2239" s="446"/>
      <c r="C2239" s="447"/>
      <c r="D2239" s="446"/>
      <c r="E2239" s="447"/>
    </row>
    <row r="2240" spans="1:5">
      <c r="A2240" s="442">
        <v>2238</v>
      </c>
      <c r="B2240" s="446"/>
      <c r="C2240" s="447"/>
      <c r="D2240" s="446"/>
      <c r="E2240" s="447"/>
    </row>
    <row r="2241" spans="1:5">
      <c r="A2241" s="442">
        <v>2239</v>
      </c>
      <c r="B2241" s="446"/>
      <c r="C2241" s="447"/>
      <c r="D2241" s="446"/>
      <c r="E2241" s="447"/>
    </row>
    <row r="2242" spans="1:5">
      <c r="A2242" s="442">
        <v>2240</v>
      </c>
      <c r="B2242" s="446"/>
      <c r="C2242" s="447"/>
      <c r="D2242" s="446"/>
      <c r="E2242" s="447"/>
    </row>
    <row r="2243" spans="1:5">
      <c r="A2243" s="442">
        <v>2241</v>
      </c>
      <c r="B2243" s="446"/>
      <c r="C2243" s="447"/>
      <c r="D2243" s="446"/>
      <c r="E2243" s="447"/>
    </row>
    <row r="2244" spans="1:5">
      <c r="A2244" s="442">
        <v>2242</v>
      </c>
      <c r="B2244" s="446"/>
      <c r="C2244" s="447"/>
      <c r="D2244" s="446"/>
      <c r="E2244" s="447"/>
    </row>
    <row r="2245" spans="1:5">
      <c r="A2245" s="442">
        <v>2243</v>
      </c>
      <c r="B2245" s="446"/>
      <c r="C2245" s="447"/>
      <c r="D2245" s="446"/>
      <c r="E2245" s="447"/>
    </row>
    <row r="2246" spans="1:5">
      <c r="A2246" s="442">
        <v>2244</v>
      </c>
      <c r="B2246" s="446"/>
      <c r="C2246" s="447"/>
      <c r="D2246" s="446"/>
      <c r="E2246" s="447"/>
    </row>
    <row r="2247" spans="1:5">
      <c r="A2247" s="442">
        <v>2245</v>
      </c>
      <c r="B2247" s="446"/>
      <c r="C2247" s="447"/>
      <c r="D2247" s="446"/>
      <c r="E2247" s="447"/>
    </row>
    <row r="2248" spans="1:5">
      <c r="A2248" s="442">
        <v>2246</v>
      </c>
      <c r="B2248" s="446"/>
      <c r="C2248" s="447"/>
      <c r="D2248" s="446"/>
      <c r="E2248" s="447"/>
    </row>
    <row r="2249" spans="1:5">
      <c r="A2249" s="442">
        <v>2247</v>
      </c>
      <c r="B2249" s="446"/>
      <c r="C2249" s="447"/>
      <c r="D2249" s="446"/>
      <c r="E2249" s="447"/>
    </row>
    <row r="2250" spans="1:5">
      <c r="A2250" s="442">
        <v>2248</v>
      </c>
      <c r="B2250" s="446"/>
      <c r="C2250" s="447"/>
      <c r="D2250" s="446"/>
      <c r="E2250" s="447"/>
    </row>
    <row r="2251" spans="1:5">
      <c r="A2251" s="442">
        <v>2249</v>
      </c>
      <c r="B2251" s="446"/>
      <c r="C2251" s="447"/>
      <c r="D2251" s="446"/>
      <c r="E2251" s="447"/>
    </row>
    <row r="2252" spans="1:5">
      <c r="A2252" s="442">
        <v>2250</v>
      </c>
      <c r="B2252" s="446"/>
      <c r="C2252" s="447"/>
      <c r="D2252" s="446"/>
      <c r="E2252" s="447"/>
    </row>
    <row r="2253" spans="1:5">
      <c r="A2253" s="442">
        <v>2251</v>
      </c>
      <c r="B2253" s="446"/>
      <c r="C2253" s="447"/>
      <c r="D2253" s="446"/>
      <c r="E2253" s="447"/>
    </row>
    <row r="2254" spans="1:5">
      <c r="A2254" s="442">
        <v>2252</v>
      </c>
      <c r="B2254" s="446"/>
      <c r="C2254" s="447"/>
      <c r="D2254" s="446"/>
      <c r="E2254" s="447"/>
    </row>
    <row r="2255" spans="1:5">
      <c r="A2255" s="442">
        <v>2253</v>
      </c>
      <c r="B2255" s="446"/>
      <c r="C2255" s="447"/>
      <c r="D2255" s="446"/>
      <c r="E2255" s="447"/>
    </row>
    <row r="2256" spans="1:5">
      <c r="A2256" s="442">
        <v>2254</v>
      </c>
      <c r="B2256" s="446"/>
      <c r="C2256" s="447"/>
      <c r="D2256" s="446"/>
      <c r="E2256" s="447"/>
    </row>
    <row r="2257" spans="1:5">
      <c r="A2257" s="442">
        <v>2255</v>
      </c>
      <c r="B2257" s="446"/>
      <c r="C2257" s="447"/>
      <c r="D2257" s="446"/>
      <c r="E2257" s="447"/>
    </row>
    <row r="2258" spans="1:5">
      <c r="A2258" s="442">
        <v>2256</v>
      </c>
      <c r="B2258" s="446"/>
      <c r="C2258" s="447"/>
      <c r="D2258" s="446"/>
      <c r="E2258" s="447"/>
    </row>
    <row r="2259" spans="1:5">
      <c r="A2259" s="442">
        <v>2257</v>
      </c>
      <c r="B2259" s="446"/>
      <c r="C2259" s="447"/>
      <c r="D2259" s="446"/>
      <c r="E2259" s="447"/>
    </row>
    <row r="2260" spans="1:5">
      <c r="A2260" s="442">
        <v>2258</v>
      </c>
      <c r="B2260" s="446"/>
      <c r="C2260" s="447"/>
      <c r="D2260" s="446"/>
      <c r="E2260" s="447"/>
    </row>
    <row r="2261" spans="1:5">
      <c r="A2261" s="442">
        <v>2259</v>
      </c>
      <c r="B2261" s="446"/>
      <c r="C2261" s="447"/>
      <c r="D2261" s="446"/>
      <c r="E2261" s="447"/>
    </row>
    <row r="2262" spans="1:5">
      <c r="A2262" s="442">
        <v>2260</v>
      </c>
      <c r="B2262" s="446"/>
      <c r="C2262" s="447"/>
      <c r="D2262" s="446"/>
      <c r="E2262" s="447"/>
    </row>
    <row r="2263" spans="1:5">
      <c r="A2263" s="442">
        <v>2261</v>
      </c>
      <c r="B2263" s="446"/>
      <c r="C2263" s="447"/>
      <c r="D2263" s="446"/>
      <c r="E2263" s="447"/>
    </row>
    <row r="2264" spans="1:5">
      <c r="A2264" s="442">
        <v>2262</v>
      </c>
      <c r="B2264" s="446"/>
      <c r="C2264" s="447"/>
      <c r="D2264" s="446"/>
      <c r="E2264" s="447"/>
    </row>
    <row r="2265" spans="1:5">
      <c r="A2265" s="442">
        <v>2263</v>
      </c>
      <c r="B2265" s="446"/>
      <c r="C2265" s="447"/>
      <c r="D2265" s="446"/>
      <c r="E2265" s="447"/>
    </row>
    <row r="2266" spans="1:5">
      <c r="A2266" s="442">
        <v>2264</v>
      </c>
      <c r="B2266" s="446"/>
      <c r="C2266" s="447"/>
      <c r="D2266" s="446"/>
      <c r="E2266" s="447"/>
    </row>
    <row r="2267" spans="1:5">
      <c r="A2267" s="442">
        <v>2265</v>
      </c>
      <c r="B2267" s="446"/>
      <c r="C2267" s="447"/>
      <c r="D2267" s="446"/>
      <c r="E2267" s="447"/>
    </row>
    <row r="2268" spans="1:5">
      <c r="A2268" s="442">
        <v>2266</v>
      </c>
      <c r="B2268" s="446"/>
      <c r="C2268" s="447"/>
      <c r="D2268" s="446"/>
      <c r="E2268" s="447"/>
    </row>
    <row r="2269" spans="1:5">
      <c r="A2269" s="442">
        <v>2267</v>
      </c>
      <c r="B2269" s="446"/>
      <c r="C2269" s="447"/>
      <c r="D2269" s="446"/>
      <c r="E2269" s="447"/>
    </row>
    <row r="2270" spans="1:5">
      <c r="A2270" s="442">
        <v>2268</v>
      </c>
      <c r="B2270" s="446"/>
      <c r="C2270" s="447"/>
      <c r="D2270" s="446"/>
      <c r="E2270" s="447"/>
    </row>
    <row r="2271" spans="1:5">
      <c r="A2271" s="442">
        <v>2269</v>
      </c>
      <c r="B2271" s="446"/>
      <c r="C2271" s="447"/>
      <c r="D2271" s="446"/>
      <c r="E2271" s="447"/>
    </row>
    <row r="2272" spans="1:5">
      <c r="A2272" s="442">
        <v>2270</v>
      </c>
      <c r="B2272" s="446"/>
      <c r="C2272" s="447"/>
      <c r="D2272" s="446"/>
      <c r="E2272" s="447"/>
    </row>
    <row r="2273" spans="1:5">
      <c r="A2273" s="442">
        <v>2271</v>
      </c>
      <c r="B2273" s="446"/>
      <c r="C2273" s="447"/>
      <c r="D2273" s="446"/>
      <c r="E2273" s="447"/>
    </row>
    <row r="2274" spans="1:5">
      <c r="A2274" s="442">
        <v>2272</v>
      </c>
      <c r="B2274" s="446"/>
      <c r="C2274" s="447"/>
      <c r="D2274" s="446"/>
      <c r="E2274" s="447"/>
    </row>
    <row r="2275" spans="1:5">
      <c r="A2275" s="442">
        <v>2273</v>
      </c>
      <c r="B2275" s="446"/>
      <c r="C2275" s="447"/>
      <c r="D2275" s="446"/>
      <c r="E2275" s="447"/>
    </row>
    <row r="2276" spans="1:5">
      <c r="A2276" s="442">
        <v>2274</v>
      </c>
      <c r="B2276" s="446"/>
      <c r="C2276" s="447"/>
      <c r="D2276" s="446"/>
      <c r="E2276" s="447"/>
    </row>
    <row r="2277" spans="1:5">
      <c r="A2277" s="442">
        <v>2275</v>
      </c>
      <c r="B2277" s="446"/>
      <c r="C2277" s="447"/>
      <c r="D2277" s="446"/>
      <c r="E2277" s="447"/>
    </row>
    <row r="2278" spans="1:5">
      <c r="A2278" s="442">
        <v>2276</v>
      </c>
      <c r="B2278" s="446"/>
      <c r="C2278" s="447"/>
      <c r="D2278" s="446"/>
      <c r="E2278" s="447"/>
    </row>
    <row r="2279" spans="1:5">
      <c r="A2279" s="442">
        <v>2277</v>
      </c>
      <c r="B2279" s="446"/>
      <c r="C2279" s="447"/>
      <c r="D2279" s="446"/>
      <c r="E2279" s="447"/>
    </row>
    <row r="2280" spans="1:5">
      <c r="A2280" s="442">
        <v>2278</v>
      </c>
      <c r="B2280" s="446"/>
      <c r="C2280" s="447"/>
      <c r="D2280" s="446"/>
      <c r="E2280" s="447"/>
    </row>
    <row r="2281" spans="1:5">
      <c r="A2281" s="442">
        <v>2279</v>
      </c>
      <c r="B2281" s="446"/>
      <c r="C2281" s="447"/>
      <c r="D2281" s="446"/>
      <c r="E2281" s="447"/>
    </row>
    <row r="2282" spans="1:5">
      <c r="A2282" s="442">
        <v>2280</v>
      </c>
      <c r="B2282" s="446"/>
      <c r="C2282" s="447"/>
      <c r="D2282" s="446"/>
      <c r="E2282" s="447"/>
    </row>
    <row r="2283" spans="1:5">
      <c r="A2283" s="442">
        <v>2281</v>
      </c>
      <c r="B2283" s="446"/>
      <c r="C2283" s="447"/>
      <c r="D2283" s="446"/>
      <c r="E2283" s="447"/>
    </row>
    <row r="2284" spans="1:5">
      <c r="A2284" s="442">
        <v>2282</v>
      </c>
      <c r="B2284" s="446"/>
      <c r="C2284" s="447"/>
      <c r="D2284" s="446"/>
      <c r="E2284" s="447"/>
    </row>
    <row r="2285" spans="1:5">
      <c r="A2285" s="442">
        <v>2283</v>
      </c>
      <c r="B2285" s="446"/>
      <c r="C2285" s="447"/>
      <c r="D2285" s="446"/>
      <c r="E2285" s="447"/>
    </row>
    <row r="2286" spans="1:5">
      <c r="A2286" s="442">
        <v>2284</v>
      </c>
      <c r="B2286" s="446"/>
      <c r="C2286" s="447"/>
      <c r="D2286" s="446"/>
      <c r="E2286" s="447"/>
    </row>
    <row r="2287" spans="1:5">
      <c r="A2287" s="442">
        <v>2285</v>
      </c>
      <c r="B2287" s="446"/>
      <c r="C2287" s="447"/>
      <c r="D2287" s="446"/>
      <c r="E2287" s="447"/>
    </row>
    <row r="2288" spans="1:5">
      <c r="A2288" s="442">
        <v>2286</v>
      </c>
      <c r="B2288" s="446"/>
      <c r="C2288" s="447"/>
      <c r="D2288" s="446"/>
      <c r="E2288" s="447"/>
    </row>
    <row r="2289" spans="1:5">
      <c r="A2289" s="442">
        <v>2287</v>
      </c>
      <c r="B2289" s="446"/>
      <c r="C2289" s="447"/>
      <c r="D2289" s="446"/>
      <c r="E2289" s="447"/>
    </row>
    <row r="2290" spans="1:5">
      <c r="A2290" s="442">
        <v>2288</v>
      </c>
      <c r="B2290" s="446"/>
      <c r="C2290" s="447"/>
      <c r="D2290" s="446"/>
      <c r="E2290" s="447"/>
    </row>
    <row r="2291" spans="1:5">
      <c r="A2291" s="442">
        <v>2289</v>
      </c>
      <c r="B2291" s="446"/>
      <c r="C2291" s="447"/>
      <c r="D2291" s="446"/>
      <c r="E2291" s="447"/>
    </row>
    <row r="2292" spans="1:5">
      <c r="A2292" s="442">
        <v>2290</v>
      </c>
      <c r="B2292" s="446"/>
      <c r="C2292" s="447"/>
      <c r="D2292" s="446"/>
      <c r="E2292" s="447"/>
    </row>
    <row r="2293" spans="1:5">
      <c r="A2293" s="442">
        <v>2291</v>
      </c>
      <c r="B2293" s="446"/>
      <c r="C2293" s="447"/>
      <c r="D2293" s="446"/>
      <c r="E2293" s="447"/>
    </row>
    <row r="2294" spans="1:5">
      <c r="A2294" s="442">
        <v>2292</v>
      </c>
      <c r="B2294" s="446"/>
      <c r="C2294" s="447"/>
      <c r="D2294" s="446"/>
      <c r="E2294" s="447"/>
    </row>
    <row r="2295" spans="1:5">
      <c r="A2295" s="442">
        <v>2293</v>
      </c>
      <c r="B2295" s="446"/>
      <c r="C2295" s="447"/>
      <c r="D2295" s="446"/>
      <c r="E2295" s="447"/>
    </row>
    <row r="2296" spans="1:5">
      <c r="A2296" s="442">
        <v>2294</v>
      </c>
      <c r="B2296" s="446"/>
      <c r="C2296" s="447"/>
      <c r="D2296" s="446"/>
      <c r="E2296" s="447"/>
    </row>
    <row r="2297" spans="1:5">
      <c r="A2297" s="442">
        <v>2295</v>
      </c>
      <c r="B2297" s="446"/>
      <c r="C2297" s="447"/>
      <c r="D2297" s="446"/>
      <c r="E2297" s="447"/>
    </row>
    <row r="2298" spans="1:5">
      <c r="A2298" s="442">
        <v>2296</v>
      </c>
      <c r="B2298" s="446"/>
      <c r="C2298" s="447"/>
      <c r="D2298" s="446"/>
      <c r="E2298" s="447"/>
    </row>
    <row r="2299" spans="1:5">
      <c r="A2299" s="442">
        <v>2297</v>
      </c>
      <c r="B2299" s="446"/>
      <c r="C2299" s="447"/>
      <c r="D2299" s="446"/>
      <c r="E2299" s="447"/>
    </row>
    <row r="2300" spans="1:5">
      <c r="A2300" s="442">
        <v>2298</v>
      </c>
      <c r="B2300" s="446"/>
      <c r="C2300" s="447"/>
      <c r="D2300" s="446"/>
      <c r="E2300" s="447"/>
    </row>
    <row r="2301" spans="1:5">
      <c r="A2301" s="442">
        <v>2299</v>
      </c>
      <c r="B2301" s="446"/>
      <c r="C2301" s="447"/>
      <c r="D2301" s="446"/>
      <c r="E2301" s="447"/>
    </row>
    <row r="2302" spans="1:5">
      <c r="A2302" s="442">
        <v>2300</v>
      </c>
      <c r="B2302" s="446"/>
      <c r="C2302" s="447"/>
      <c r="D2302" s="446"/>
      <c r="E2302" s="447"/>
    </row>
    <row r="2303" spans="1:5">
      <c r="A2303" s="442">
        <v>2301</v>
      </c>
      <c r="B2303" s="446"/>
      <c r="C2303" s="447"/>
      <c r="D2303" s="446"/>
      <c r="E2303" s="447"/>
    </row>
    <row r="2304" spans="1:5">
      <c r="A2304" s="442">
        <v>2302</v>
      </c>
      <c r="B2304" s="446"/>
      <c r="C2304" s="447"/>
      <c r="D2304" s="446"/>
      <c r="E2304" s="447"/>
    </row>
    <row r="2305" spans="1:5">
      <c r="A2305" s="442">
        <v>2303</v>
      </c>
      <c r="B2305" s="446"/>
      <c r="C2305" s="447"/>
      <c r="D2305" s="446"/>
      <c r="E2305" s="447"/>
    </row>
    <row r="2306" spans="1:5">
      <c r="A2306" s="442">
        <v>2304</v>
      </c>
      <c r="B2306" s="446"/>
      <c r="C2306" s="447"/>
      <c r="D2306" s="446"/>
      <c r="E2306" s="447"/>
    </row>
    <row r="2307" spans="1:5">
      <c r="A2307" s="442">
        <v>2305</v>
      </c>
      <c r="B2307" s="446"/>
      <c r="C2307" s="447"/>
      <c r="D2307" s="446"/>
      <c r="E2307" s="447"/>
    </row>
    <row r="2308" spans="1:5">
      <c r="A2308" s="442">
        <v>2306</v>
      </c>
      <c r="B2308" s="446"/>
      <c r="C2308" s="447"/>
      <c r="D2308" s="446"/>
      <c r="E2308" s="447"/>
    </row>
    <row r="2309" spans="1:5">
      <c r="A2309" s="442">
        <v>2307</v>
      </c>
      <c r="B2309" s="446"/>
      <c r="C2309" s="447"/>
      <c r="D2309" s="446"/>
      <c r="E2309" s="447"/>
    </row>
    <row r="2310" spans="1:5">
      <c r="A2310" s="442">
        <v>2308</v>
      </c>
      <c r="B2310" s="446"/>
      <c r="C2310" s="447"/>
      <c r="D2310" s="446"/>
      <c r="E2310" s="447"/>
    </row>
    <row r="2311" spans="1:5">
      <c r="A2311" s="442">
        <v>2309</v>
      </c>
      <c r="B2311" s="446"/>
      <c r="C2311" s="447"/>
      <c r="D2311" s="446"/>
      <c r="E2311" s="447"/>
    </row>
    <row r="2312" spans="1:5">
      <c r="A2312" s="442">
        <v>2310</v>
      </c>
      <c r="B2312" s="446"/>
      <c r="C2312" s="447"/>
      <c r="D2312" s="446"/>
      <c r="E2312" s="447"/>
    </row>
    <row r="2313" spans="1:5">
      <c r="A2313" s="442">
        <v>2311</v>
      </c>
      <c r="B2313" s="446"/>
      <c r="C2313" s="447"/>
      <c r="D2313" s="446"/>
      <c r="E2313" s="447"/>
    </row>
    <row r="2314" spans="1:5">
      <c r="A2314" s="442">
        <v>2312</v>
      </c>
      <c r="B2314" s="446"/>
      <c r="C2314" s="447"/>
      <c r="D2314" s="446"/>
      <c r="E2314" s="447"/>
    </row>
    <row r="2315" spans="1:5">
      <c r="A2315" s="442">
        <v>2313</v>
      </c>
      <c r="B2315" s="446"/>
      <c r="C2315" s="447"/>
      <c r="D2315" s="446"/>
      <c r="E2315" s="447"/>
    </row>
    <row r="2316" spans="1:5">
      <c r="A2316" s="442">
        <v>2314</v>
      </c>
      <c r="B2316" s="446"/>
      <c r="C2316" s="447"/>
      <c r="D2316" s="446"/>
      <c r="E2316" s="447"/>
    </row>
    <row r="2317" spans="1:5">
      <c r="A2317" s="442">
        <v>2315</v>
      </c>
      <c r="B2317" s="446"/>
      <c r="C2317" s="447"/>
      <c r="D2317" s="446"/>
      <c r="E2317" s="447"/>
    </row>
    <row r="2318" spans="1:5">
      <c r="A2318" s="442">
        <v>2316</v>
      </c>
      <c r="B2318" s="446"/>
      <c r="C2318" s="447"/>
      <c r="D2318" s="446"/>
      <c r="E2318" s="447"/>
    </row>
    <row r="2319" spans="1:5">
      <c r="A2319" s="442">
        <v>2317</v>
      </c>
      <c r="B2319" s="446"/>
      <c r="C2319" s="447"/>
      <c r="D2319" s="446"/>
      <c r="E2319" s="447"/>
    </row>
    <row r="2320" spans="1:5">
      <c r="A2320" s="442">
        <v>2318</v>
      </c>
      <c r="B2320" s="446"/>
      <c r="C2320" s="447"/>
      <c r="D2320" s="446"/>
      <c r="E2320" s="447"/>
    </row>
    <row r="2321" spans="1:5">
      <c r="A2321" s="442">
        <v>2319</v>
      </c>
      <c r="B2321" s="446"/>
      <c r="C2321" s="447"/>
      <c r="D2321" s="446"/>
      <c r="E2321" s="447"/>
    </row>
    <row r="2322" spans="1:5">
      <c r="A2322" s="442">
        <v>2320</v>
      </c>
      <c r="B2322" s="446"/>
      <c r="C2322" s="447"/>
      <c r="D2322" s="446"/>
      <c r="E2322" s="447"/>
    </row>
    <row r="2323" spans="1:5">
      <c r="A2323" s="442">
        <v>2321</v>
      </c>
      <c r="B2323" s="446"/>
      <c r="C2323" s="447"/>
      <c r="D2323" s="446"/>
      <c r="E2323" s="447"/>
    </row>
    <row r="2324" spans="1:5">
      <c r="A2324" s="442">
        <v>2322</v>
      </c>
      <c r="B2324" s="446"/>
      <c r="C2324" s="447"/>
      <c r="D2324" s="446"/>
      <c r="E2324" s="447"/>
    </row>
    <row r="2325" spans="1:5">
      <c r="A2325" s="442">
        <v>2323</v>
      </c>
      <c r="B2325" s="446"/>
      <c r="C2325" s="447"/>
      <c r="D2325" s="446"/>
      <c r="E2325" s="447"/>
    </row>
    <row r="2326" spans="1:5">
      <c r="A2326" s="442">
        <v>2324</v>
      </c>
      <c r="B2326" s="446"/>
      <c r="C2326" s="447"/>
      <c r="D2326" s="446"/>
      <c r="E2326" s="447"/>
    </row>
    <row r="2327" spans="1:5">
      <c r="A2327" s="442">
        <v>2325</v>
      </c>
      <c r="B2327" s="446"/>
      <c r="C2327" s="447"/>
      <c r="D2327" s="446"/>
      <c r="E2327" s="447"/>
    </row>
    <row r="2328" spans="1:5">
      <c r="A2328" s="442">
        <v>2326</v>
      </c>
      <c r="B2328" s="446"/>
      <c r="C2328" s="447"/>
      <c r="D2328" s="446"/>
      <c r="E2328" s="447"/>
    </row>
    <row r="2329" spans="1:5">
      <c r="A2329" s="442">
        <v>2327</v>
      </c>
      <c r="B2329" s="446"/>
      <c r="C2329" s="447"/>
      <c r="D2329" s="446"/>
      <c r="E2329" s="447"/>
    </row>
    <row r="2330" spans="1:5">
      <c r="A2330" s="442">
        <v>2328</v>
      </c>
      <c r="B2330" s="446"/>
      <c r="C2330" s="447"/>
      <c r="D2330" s="446"/>
      <c r="E2330" s="447"/>
    </row>
    <row r="2331" spans="1:5">
      <c r="A2331" s="442">
        <v>2329</v>
      </c>
      <c r="B2331" s="446"/>
      <c r="C2331" s="447"/>
      <c r="D2331" s="446"/>
      <c r="E2331" s="447"/>
    </row>
    <row r="2332" spans="1:5">
      <c r="A2332" s="442">
        <v>2330</v>
      </c>
      <c r="B2332" s="446"/>
      <c r="C2332" s="447"/>
      <c r="D2332" s="446"/>
      <c r="E2332" s="447"/>
    </row>
    <row r="2333" spans="1:5">
      <c r="A2333" s="442">
        <v>2331</v>
      </c>
      <c r="B2333" s="446"/>
      <c r="C2333" s="447"/>
      <c r="D2333" s="446"/>
      <c r="E2333" s="447"/>
    </row>
    <row r="2334" spans="1:5">
      <c r="A2334" s="442">
        <v>2332</v>
      </c>
      <c r="B2334" s="446"/>
      <c r="C2334" s="447"/>
      <c r="D2334" s="446"/>
      <c r="E2334" s="447"/>
    </row>
    <row r="2335" spans="1:5">
      <c r="A2335" s="442">
        <v>2333</v>
      </c>
      <c r="B2335" s="446"/>
      <c r="C2335" s="447"/>
      <c r="D2335" s="446"/>
      <c r="E2335" s="447"/>
    </row>
    <row r="2336" spans="1:5">
      <c r="A2336" s="442">
        <v>2334</v>
      </c>
      <c r="B2336" s="446"/>
      <c r="C2336" s="447"/>
      <c r="D2336" s="446"/>
      <c r="E2336" s="447"/>
    </row>
    <row r="2337" spans="1:5">
      <c r="A2337" s="442">
        <v>2335</v>
      </c>
      <c r="B2337" s="446"/>
      <c r="C2337" s="447"/>
      <c r="D2337" s="446"/>
      <c r="E2337" s="447"/>
    </row>
    <row r="2338" spans="1:5">
      <c r="A2338" s="442">
        <v>2336</v>
      </c>
      <c r="B2338" s="446"/>
      <c r="C2338" s="447"/>
      <c r="D2338" s="446"/>
      <c r="E2338" s="447"/>
    </row>
    <row r="2339" spans="1:5">
      <c r="A2339" s="442">
        <v>2337</v>
      </c>
      <c r="B2339" s="446"/>
      <c r="C2339" s="447"/>
      <c r="D2339" s="446"/>
      <c r="E2339" s="447"/>
    </row>
    <row r="2340" spans="1:5">
      <c r="A2340" s="442">
        <v>2338</v>
      </c>
      <c r="B2340" s="446"/>
      <c r="C2340" s="447"/>
      <c r="D2340" s="446"/>
      <c r="E2340" s="447"/>
    </row>
    <row r="2341" spans="1:5">
      <c r="A2341" s="442">
        <v>2339</v>
      </c>
      <c r="B2341" s="446"/>
      <c r="C2341" s="447"/>
      <c r="D2341" s="446"/>
      <c r="E2341" s="447"/>
    </row>
    <row r="2342" spans="1:5">
      <c r="A2342" s="442">
        <v>2340</v>
      </c>
      <c r="B2342" s="446"/>
      <c r="C2342" s="447"/>
      <c r="D2342" s="446"/>
      <c r="E2342" s="447"/>
    </row>
    <row r="2343" spans="1:5">
      <c r="A2343" s="442">
        <v>2341</v>
      </c>
      <c r="B2343" s="446"/>
      <c r="C2343" s="447"/>
      <c r="D2343" s="446"/>
      <c r="E2343" s="447"/>
    </row>
    <row r="2344" spans="1:5">
      <c r="A2344" s="442">
        <v>2342</v>
      </c>
      <c r="B2344" s="446"/>
      <c r="C2344" s="447"/>
      <c r="D2344" s="446"/>
      <c r="E2344" s="447"/>
    </row>
    <row r="2345" spans="1:5">
      <c r="A2345" s="442">
        <v>2343</v>
      </c>
      <c r="B2345" s="446"/>
      <c r="C2345" s="447"/>
      <c r="D2345" s="446"/>
      <c r="E2345" s="447"/>
    </row>
    <row r="2346" spans="1:5">
      <c r="A2346" s="442">
        <v>2344</v>
      </c>
      <c r="B2346" s="446"/>
      <c r="C2346" s="447"/>
      <c r="D2346" s="446"/>
      <c r="E2346" s="447"/>
    </row>
    <row r="2347" spans="1:5">
      <c r="A2347" s="442">
        <v>2345</v>
      </c>
      <c r="B2347" s="446"/>
      <c r="C2347" s="447"/>
      <c r="D2347" s="446"/>
      <c r="E2347" s="447"/>
    </row>
    <row r="2348" spans="1:5">
      <c r="A2348" s="442">
        <v>2346</v>
      </c>
      <c r="B2348" s="446"/>
      <c r="C2348" s="447"/>
      <c r="D2348" s="446"/>
      <c r="E2348" s="447"/>
    </row>
    <row r="2349" spans="1:5">
      <c r="A2349" s="442">
        <v>2347</v>
      </c>
      <c r="B2349" s="446"/>
      <c r="C2349" s="447"/>
      <c r="D2349" s="446"/>
      <c r="E2349" s="447"/>
    </row>
    <row r="2350" spans="1:5">
      <c r="A2350" s="442">
        <v>2348</v>
      </c>
      <c r="B2350" s="446"/>
      <c r="C2350" s="447"/>
      <c r="D2350" s="446"/>
      <c r="E2350" s="447"/>
    </row>
    <row r="2351" spans="1:5">
      <c r="A2351" s="442">
        <v>2349</v>
      </c>
      <c r="B2351" s="446"/>
      <c r="C2351" s="447"/>
      <c r="D2351" s="446"/>
      <c r="E2351" s="447"/>
    </row>
    <row r="2352" spans="1:5">
      <c r="A2352" s="442">
        <v>2350</v>
      </c>
      <c r="B2352" s="446"/>
      <c r="C2352" s="447"/>
      <c r="D2352" s="446"/>
      <c r="E2352" s="447"/>
    </row>
    <row r="2353" spans="1:5">
      <c r="A2353" s="442">
        <v>2351</v>
      </c>
      <c r="B2353" s="446"/>
      <c r="C2353" s="447"/>
      <c r="D2353" s="446"/>
      <c r="E2353" s="447"/>
    </row>
    <row r="2354" spans="1:5">
      <c r="A2354" s="442">
        <v>2352</v>
      </c>
      <c r="B2354" s="446"/>
      <c r="C2354" s="447"/>
      <c r="D2354" s="446"/>
      <c r="E2354" s="447"/>
    </row>
    <row r="2355" spans="1:5">
      <c r="A2355" s="442">
        <v>2353</v>
      </c>
      <c r="B2355" s="446"/>
      <c r="C2355" s="447"/>
      <c r="D2355" s="446"/>
      <c r="E2355" s="447"/>
    </row>
    <row r="2356" spans="1:5">
      <c r="A2356" s="442">
        <v>2354</v>
      </c>
      <c r="B2356" s="446"/>
      <c r="C2356" s="447"/>
      <c r="D2356" s="446"/>
      <c r="E2356" s="447"/>
    </row>
    <row r="2357" spans="1:5">
      <c r="A2357" s="442">
        <v>2355</v>
      </c>
      <c r="B2357" s="446"/>
      <c r="C2357" s="447"/>
      <c r="D2357" s="446"/>
      <c r="E2357" s="447"/>
    </row>
    <row r="2358" spans="1:5">
      <c r="A2358" s="442">
        <v>2356</v>
      </c>
      <c r="B2358" s="446"/>
      <c r="C2358" s="447"/>
      <c r="D2358" s="446"/>
      <c r="E2358" s="447"/>
    </row>
    <row r="2359" spans="1:5">
      <c r="A2359" s="442">
        <v>2357</v>
      </c>
      <c r="B2359" s="446"/>
      <c r="C2359" s="447"/>
      <c r="D2359" s="446"/>
      <c r="E2359" s="447"/>
    </row>
    <row r="2360" spans="1:5">
      <c r="A2360" s="442">
        <v>2358</v>
      </c>
      <c r="B2360" s="446"/>
      <c r="C2360" s="447"/>
      <c r="D2360" s="446"/>
      <c r="E2360" s="447"/>
    </row>
    <row r="2361" spans="1:5">
      <c r="A2361" s="442">
        <v>2359</v>
      </c>
      <c r="B2361" s="446"/>
      <c r="C2361" s="447"/>
      <c r="D2361" s="446"/>
      <c r="E2361" s="447"/>
    </row>
    <row r="2362" spans="1:5">
      <c r="A2362" s="442">
        <v>2360</v>
      </c>
      <c r="B2362" s="446"/>
      <c r="C2362" s="447"/>
      <c r="D2362" s="446"/>
      <c r="E2362" s="447"/>
    </row>
    <row r="2363" spans="1:5">
      <c r="A2363" s="442">
        <v>2361</v>
      </c>
      <c r="B2363" s="446"/>
      <c r="C2363" s="447"/>
      <c r="D2363" s="446"/>
      <c r="E2363" s="447"/>
    </row>
    <row r="2364" spans="1:5">
      <c r="A2364" s="442">
        <v>2362</v>
      </c>
      <c r="B2364" s="446"/>
      <c r="C2364" s="447"/>
      <c r="D2364" s="446"/>
      <c r="E2364" s="447"/>
    </row>
    <row r="2365" spans="1:5">
      <c r="A2365" s="442">
        <v>2363</v>
      </c>
      <c r="B2365" s="446"/>
      <c r="C2365" s="447"/>
      <c r="D2365" s="446"/>
      <c r="E2365" s="447"/>
    </row>
    <row r="2366" spans="1:5">
      <c r="A2366" s="442">
        <v>2364</v>
      </c>
      <c r="B2366" s="446"/>
      <c r="C2366" s="447"/>
      <c r="D2366" s="446"/>
      <c r="E2366" s="447"/>
    </row>
    <row r="2367" spans="1:5">
      <c r="A2367" s="442">
        <v>2365</v>
      </c>
      <c r="B2367" s="446"/>
      <c r="C2367" s="447"/>
      <c r="D2367" s="446"/>
      <c r="E2367" s="447"/>
    </row>
    <row r="2368" spans="1:5">
      <c r="A2368" s="442">
        <v>2366</v>
      </c>
      <c r="B2368" s="446"/>
      <c r="C2368" s="447"/>
      <c r="D2368" s="446"/>
      <c r="E2368" s="447"/>
    </row>
    <row r="2369" spans="1:5">
      <c r="A2369" s="442">
        <v>2367</v>
      </c>
      <c r="B2369" s="446"/>
      <c r="C2369" s="447"/>
      <c r="D2369" s="446"/>
      <c r="E2369" s="447"/>
    </row>
    <row r="2370" spans="1:5">
      <c r="A2370" s="442">
        <v>2368</v>
      </c>
      <c r="B2370" s="446"/>
      <c r="C2370" s="447"/>
      <c r="D2370" s="446"/>
      <c r="E2370" s="447"/>
    </row>
    <row r="2371" spans="1:5">
      <c r="A2371" s="442">
        <v>2369</v>
      </c>
      <c r="B2371" s="446"/>
      <c r="C2371" s="447"/>
      <c r="D2371" s="446"/>
      <c r="E2371" s="447"/>
    </row>
    <row r="2372" spans="1:5">
      <c r="A2372" s="442">
        <v>2370</v>
      </c>
      <c r="B2372" s="446"/>
      <c r="C2372" s="447"/>
      <c r="D2372" s="446"/>
      <c r="E2372" s="447"/>
    </row>
    <row r="2373" spans="1:5">
      <c r="A2373" s="442">
        <v>2371</v>
      </c>
      <c r="B2373" s="446"/>
      <c r="C2373" s="447"/>
      <c r="D2373" s="446"/>
      <c r="E2373" s="447"/>
    </row>
    <row r="2374" spans="1:5">
      <c r="A2374" s="442">
        <v>2372</v>
      </c>
      <c r="B2374" s="446"/>
      <c r="C2374" s="447"/>
      <c r="D2374" s="446"/>
      <c r="E2374" s="447"/>
    </row>
    <row r="2375" spans="1:5">
      <c r="A2375" s="442">
        <v>2373</v>
      </c>
      <c r="B2375" s="446"/>
      <c r="C2375" s="447"/>
      <c r="D2375" s="446"/>
      <c r="E2375" s="447"/>
    </row>
    <row r="2376" spans="1:5">
      <c r="A2376" s="442">
        <v>2374</v>
      </c>
      <c r="B2376" s="446"/>
      <c r="C2376" s="447"/>
      <c r="D2376" s="446"/>
      <c r="E2376" s="447"/>
    </row>
    <row r="2377" spans="1:5">
      <c r="A2377" s="442">
        <v>2375</v>
      </c>
      <c r="B2377" s="446"/>
      <c r="C2377" s="447"/>
      <c r="D2377" s="446"/>
      <c r="E2377" s="447"/>
    </row>
    <row r="2378" spans="1:5">
      <c r="A2378" s="442">
        <v>2376</v>
      </c>
      <c r="B2378" s="446"/>
      <c r="C2378" s="447"/>
      <c r="D2378" s="446"/>
      <c r="E2378" s="447"/>
    </row>
    <row r="2379" spans="1:5">
      <c r="A2379" s="442">
        <v>2377</v>
      </c>
      <c r="B2379" s="446"/>
      <c r="C2379" s="447"/>
      <c r="D2379" s="446"/>
      <c r="E2379" s="447"/>
    </row>
    <row r="2380" spans="1:5">
      <c r="A2380" s="442">
        <v>2378</v>
      </c>
      <c r="B2380" s="446"/>
      <c r="C2380" s="447"/>
      <c r="D2380" s="446"/>
      <c r="E2380" s="447"/>
    </row>
    <row r="2381" spans="1:5">
      <c r="A2381" s="442">
        <v>2379</v>
      </c>
      <c r="B2381" s="446"/>
      <c r="C2381" s="447"/>
      <c r="D2381" s="446"/>
      <c r="E2381" s="447"/>
    </row>
    <row r="2382" spans="1:5">
      <c r="A2382" s="442">
        <v>2380</v>
      </c>
      <c r="B2382" s="446"/>
      <c r="C2382" s="447"/>
      <c r="D2382" s="446"/>
      <c r="E2382" s="447"/>
    </row>
    <row r="2383" spans="1:5">
      <c r="A2383" s="442">
        <v>2381</v>
      </c>
      <c r="B2383" s="446"/>
      <c r="C2383" s="447"/>
      <c r="D2383" s="446"/>
      <c r="E2383" s="447"/>
    </row>
    <row r="2384" spans="1:5">
      <c r="A2384" s="442">
        <v>2382</v>
      </c>
      <c r="B2384" s="446"/>
      <c r="C2384" s="447"/>
      <c r="D2384" s="446"/>
      <c r="E2384" s="447"/>
    </row>
    <row r="2385" spans="1:5">
      <c r="A2385" s="442">
        <v>2383</v>
      </c>
      <c r="B2385" s="446"/>
      <c r="C2385" s="447"/>
      <c r="D2385" s="446"/>
      <c r="E2385" s="447"/>
    </row>
    <row r="2386" spans="1:5">
      <c r="A2386" s="442">
        <v>2384</v>
      </c>
      <c r="B2386" s="446"/>
      <c r="C2386" s="447"/>
      <c r="D2386" s="446"/>
      <c r="E2386" s="447"/>
    </row>
    <row r="2387" spans="1:5">
      <c r="A2387" s="442">
        <v>2385</v>
      </c>
      <c r="B2387" s="446"/>
      <c r="C2387" s="447"/>
      <c r="D2387" s="446"/>
      <c r="E2387" s="447"/>
    </row>
    <row r="2388" spans="1:5">
      <c r="A2388" s="442">
        <v>2386</v>
      </c>
      <c r="B2388" s="446"/>
      <c r="C2388" s="447"/>
      <c r="D2388" s="446"/>
      <c r="E2388" s="447"/>
    </row>
    <row r="2389" spans="1:5">
      <c r="A2389" s="442">
        <v>2387</v>
      </c>
      <c r="B2389" s="446"/>
      <c r="C2389" s="447"/>
      <c r="D2389" s="446"/>
      <c r="E2389" s="447"/>
    </row>
    <row r="2390" spans="1:5">
      <c r="A2390" s="442">
        <v>2388</v>
      </c>
      <c r="B2390" s="446"/>
      <c r="C2390" s="447"/>
      <c r="D2390" s="446"/>
      <c r="E2390" s="447"/>
    </row>
    <row r="2391" spans="1:5">
      <c r="A2391" s="442">
        <v>2389</v>
      </c>
      <c r="B2391" s="446"/>
      <c r="C2391" s="447"/>
      <c r="D2391" s="446"/>
      <c r="E2391" s="447"/>
    </row>
    <row r="2392" spans="1:5">
      <c r="A2392" s="442">
        <v>2390</v>
      </c>
      <c r="B2392" s="446"/>
      <c r="C2392" s="447"/>
      <c r="D2392" s="446"/>
      <c r="E2392" s="447"/>
    </row>
    <row r="2393" spans="1:5">
      <c r="A2393" s="442">
        <v>2391</v>
      </c>
      <c r="B2393" s="446"/>
      <c r="C2393" s="447"/>
      <c r="D2393" s="446"/>
      <c r="E2393" s="447"/>
    </row>
    <row r="2394" spans="1:5">
      <c r="A2394" s="442">
        <v>2392</v>
      </c>
      <c r="B2394" s="446"/>
      <c r="C2394" s="447"/>
      <c r="D2394" s="446"/>
      <c r="E2394" s="447"/>
    </row>
    <row r="2395" spans="1:5">
      <c r="A2395" s="442">
        <v>2393</v>
      </c>
      <c r="B2395" s="446"/>
      <c r="C2395" s="447"/>
      <c r="D2395" s="446"/>
      <c r="E2395" s="447"/>
    </row>
    <row r="2396" spans="1:5">
      <c r="A2396" s="442">
        <v>2394</v>
      </c>
      <c r="B2396" s="446"/>
      <c r="C2396" s="447"/>
      <c r="D2396" s="446"/>
      <c r="E2396" s="447"/>
    </row>
    <row r="2397" spans="1:5">
      <c r="A2397" s="442">
        <v>2395</v>
      </c>
      <c r="B2397" s="446"/>
      <c r="C2397" s="447"/>
      <c r="D2397" s="446"/>
      <c r="E2397" s="447"/>
    </row>
    <row r="2398" spans="1:5">
      <c r="A2398" s="442">
        <v>2396</v>
      </c>
      <c r="B2398" s="446"/>
      <c r="C2398" s="447"/>
      <c r="D2398" s="446"/>
      <c r="E2398" s="447"/>
    </row>
    <row r="2399" spans="1:5">
      <c r="A2399" s="442">
        <v>2397</v>
      </c>
      <c r="B2399" s="446"/>
      <c r="C2399" s="447"/>
      <c r="D2399" s="446"/>
      <c r="E2399" s="447"/>
    </row>
    <row r="2400" spans="1:5">
      <c r="A2400" s="442">
        <v>2398</v>
      </c>
      <c r="B2400" s="446"/>
      <c r="C2400" s="447"/>
      <c r="D2400" s="446"/>
      <c r="E2400" s="447"/>
    </row>
    <row r="2401" spans="1:5">
      <c r="A2401" s="442">
        <v>2399</v>
      </c>
      <c r="B2401" s="446"/>
      <c r="C2401" s="447"/>
      <c r="D2401" s="446"/>
      <c r="E2401" s="447"/>
    </row>
    <row r="2402" spans="1:5">
      <c r="A2402" s="442">
        <v>2400</v>
      </c>
      <c r="B2402" s="446"/>
      <c r="C2402" s="447"/>
      <c r="D2402" s="446"/>
      <c r="E2402" s="447"/>
    </row>
    <row r="2403" spans="1:5">
      <c r="A2403" s="442">
        <v>2401</v>
      </c>
      <c r="B2403" s="446"/>
      <c r="C2403" s="447"/>
      <c r="D2403" s="446"/>
      <c r="E2403" s="447"/>
    </row>
    <row r="2404" spans="1:5">
      <c r="A2404" s="442">
        <v>2402</v>
      </c>
      <c r="B2404" s="446"/>
      <c r="C2404" s="447"/>
      <c r="D2404" s="446"/>
      <c r="E2404" s="447"/>
    </row>
    <row r="2405" spans="1:5">
      <c r="A2405" s="442">
        <v>2403</v>
      </c>
      <c r="B2405" s="446"/>
      <c r="C2405" s="447"/>
      <c r="D2405" s="446"/>
      <c r="E2405" s="447"/>
    </row>
    <row r="2406" spans="1:5">
      <c r="A2406" s="442">
        <v>2404</v>
      </c>
      <c r="B2406" s="446"/>
      <c r="C2406" s="447"/>
      <c r="D2406" s="446"/>
      <c r="E2406" s="447"/>
    </row>
    <row r="2407" spans="1:5">
      <c r="A2407" s="442">
        <v>2405</v>
      </c>
      <c r="B2407" s="446"/>
      <c r="C2407" s="447"/>
      <c r="D2407" s="446"/>
      <c r="E2407" s="447"/>
    </row>
    <row r="2408" spans="1:5">
      <c r="A2408" s="442">
        <v>2406</v>
      </c>
      <c r="B2408" s="446"/>
      <c r="C2408" s="447"/>
      <c r="D2408" s="446"/>
      <c r="E2408" s="447"/>
    </row>
    <row r="2409" spans="1:5">
      <c r="A2409" s="442">
        <v>2407</v>
      </c>
      <c r="B2409" s="446"/>
      <c r="C2409" s="447"/>
      <c r="D2409" s="446"/>
      <c r="E2409" s="447"/>
    </row>
    <row r="2410" spans="1:5">
      <c r="A2410" s="442">
        <v>2408</v>
      </c>
      <c r="B2410" s="446"/>
      <c r="C2410" s="447"/>
      <c r="D2410" s="446"/>
      <c r="E2410" s="447"/>
    </row>
    <row r="2411" spans="1:5">
      <c r="A2411" s="442">
        <v>2409</v>
      </c>
      <c r="B2411" s="446"/>
      <c r="C2411" s="447"/>
      <c r="D2411" s="446"/>
      <c r="E2411" s="447"/>
    </row>
    <row r="2412" spans="1:5">
      <c r="A2412" s="442">
        <v>2410</v>
      </c>
      <c r="B2412" s="446"/>
      <c r="C2412" s="447"/>
      <c r="D2412" s="446"/>
      <c r="E2412" s="447"/>
    </row>
    <row r="2413" spans="1:5">
      <c r="A2413" s="442">
        <v>2411</v>
      </c>
      <c r="B2413" s="446"/>
      <c r="C2413" s="447"/>
      <c r="D2413" s="446"/>
      <c r="E2413" s="447"/>
    </row>
    <row r="2414" spans="1:5">
      <c r="A2414" s="442">
        <v>2412</v>
      </c>
      <c r="B2414" s="446"/>
      <c r="C2414" s="447"/>
      <c r="D2414" s="446"/>
      <c r="E2414" s="447"/>
    </row>
    <row r="2415" spans="1:5">
      <c r="A2415" s="442">
        <v>2413</v>
      </c>
      <c r="B2415" s="446"/>
      <c r="C2415" s="447"/>
      <c r="D2415" s="446"/>
      <c r="E2415" s="447"/>
    </row>
    <row r="2416" spans="1:5">
      <c r="A2416" s="442">
        <v>2414</v>
      </c>
      <c r="B2416" s="446"/>
      <c r="C2416" s="447"/>
      <c r="D2416" s="446"/>
      <c r="E2416" s="447"/>
    </row>
    <row r="2417" spans="1:5">
      <c r="A2417" s="442">
        <v>2415</v>
      </c>
      <c r="B2417" s="446"/>
      <c r="C2417" s="447"/>
      <c r="D2417" s="446"/>
      <c r="E2417" s="447"/>
    </row>
    <row r="2418" spans="1:5">
      <c r="A2418" s="442">
        <v>2416</v>
      </c>
      <c r="B2418" s="446"/>
      <c r="C2418" s="447"/>
      <c r="D2418" s="446"/>
      <c r="E2418" s="447"/>
    </row>
    <row r="2419" spans="1:5">
      <c r="A2419" s="442">
        <v>2417</v>
      </c>
      <c r="B2419" s="446"/>
      <c r="C2419" s="447"/>
      <c r="D2419" s="446"/>
      <c r="E2419" s="447"/>
    </row>
    <row r="2420" spans="1:5">
      <c r="A2420" s="442">
        <v>2418</v>
      </c>
      <c r="B2420" s="446"/>
      <c r="C2420" s="447"/>
      <c r="D2420" s="446"/>
      <c r="E2420" s="447"/>
    </row>
    <row r="2421" spans="1:5">
      <c r="A2421" s="442">
        <v>2419</v>
      </c>
      <c r="B2421" s="446"/>
      <c r="C2421" s="447"/>
      <c r="D2421" s="446"/>
      <c r="E2421" s="447"/>
    </row>
    <row r="2422" spans="1:5">
      <c r="A2422" s="442">
        <v>2420</v>
      </c>
      <c r="B2422" s="446"/>
      <c r="C2422" s="447"/>
      <c r="D2422" s="446"/>
      <c r="E2422" s="447"/>
    </row>
    <row r="2423" spans="1:5">
      <c r="A2423" s="442">
        <v>2421</v>
      </c>
      <c r="B2423" s="446"/>
      <c r="C2423" s="447"/>
      <c r="D2423" s="446"/>
      <c r="E2423" s="447"/>
    </row>
    <row r="2424" spans="1:5">
      <c r="A2424" s="442">
        <v>2422</v>
      </c>
      <c r="B2424" s="446"/>
      <c r="C2424" s="447"/>
      <c r="D2424" s="446"/>
      <c r="E2424" s="447"/>
    </row>
    <row r="2425" spans="1:5">
      <c r="A2425" s="442">
        <v>2423</v>
      </c>
      <c r="B2425" s="446"/>
      <c r="C2425" s="447"/>
      <c r="D2425" s="446"/>
      <c r="E2425" s="447"/>
    </row>
    <row r="2426" spans="1:5">
      <c r="A2426" s="442">
        <v>2424</v>
      </c>
      <c r="B2426" s="446"/>
      <c r="C2426" s="447"/>
      <c r="D2426" s="446"/>
      <c r="E2426" s="447"/>
    </row>
    <row r="2427" spans="1:5">
      <c r="A2427" s="442">
        <v>2425</v>
      </c>
      <c r="B2427" s="446"/>
      <c r="C2427" s="447"/>
      <c r="D2427" s="446"/>
      <c r="E2427" s="447"/>
    </row>
    <row r="2428" spans="1:5">
      <c r="A2428" s="442">
        <v>2426</v>
      </c>
      <c r="B2428" s="446"/>
      <c r="C2428" s="447"/>
      <c r="D2428" s="446"/>
      <c r="E2428" s="447"/>
    </row>
    <row r="2429" spans="1:5">
      <c r="A2429" s="442">
        <v>2427</v>
      </c>
      <c r="B2429" s="446"/>
      <c r="C2429" s="447"/>
      <c r="D2429" s="446"/>
      <c r="E2429" s="447"/>
    </row>
    <row r="2430" spans="1:5">
      <c r="A2430" s="442">
        <v>2428</v>
      </c>
      <c r="B2430" s="446"/>
      <c r="C2430" s="447"/>
      <c r="D2430" s="446"/>
      <c r="E2430" s="447"/>
    </row>
    <row r="2431" spans="1:5">
      <c r="A2431" s="442">
        <v>2429</v>
      </c>
      <c r="B2431" s="446"/>
      <c r="C2431" s="447"/>
      <c r="D2431" s="446"/>
      <c r="E2431" s="447"/>
    </row>
    <row r="2432" spans="1:5">
      <c r="A2432" s="442">
        <v>2430</v>
      </c>
      <c r="B2432" s="446"/>
      <c r="C2432" s="447"/>
      <c r="D2432" s="446"/>
      <c r="E2432" s="447"/>
    </row>
    <row r="2433" spans="1:5">
      <c r="A2433" s="442">
        <v>2431</v>
      </c>
      <c r="B2433" s="446"/>
      <c r="C2433" s="447"/>
      <c r="D2433" s="446"/>
      <c r="E2433" s="447"/>
    </row>
    <row r="2434" spans="1:5">
      <c r="A2434" s="442">
        <v>2432</v>
      </c>
      <c r="B2434" s="446"/>
      <c r="C2434" s="447"/>
      <c r="D2434" s="446"/>
      <c r="E2434" s="447"/>
    </row>
    <row r="2435" spans="1:5">
      <c r="A2435" s="442">
        <v>2433</v>
      </c>
      <c r="B2435" s="446"/>
      <c r="C2435" s="447"/>
      <c r="D2435" s="446"/>
      <c r="E2435" s="447"/>
    </row>
    <row r="2436" spans="1:5">
      <c r="A2436" s="442">
        <v>2434</v>
      </c>
      <c r="B2436" s="446"/>
      <c r="C2436" s="447"/>
      <c r="D2436" s="446"/>
      <c r="E2436" s="447"/>
    </row>
    <row r="2437" spans="1:5">
      <c r="A2437" s="442">
        <v>2435</v>
      </c>
      <c r="B2437" s="446"/>
      <c r="C2437" s="447"/>
      <c r="D2437" s="446"/>
      <c r="E2437" s="447"/>
    </row>
    <row r="2438" spans="1:5">
      <c r="A2438" s="442">
        <v>2436</v>
      </c>
      <c r="B2438" s="446"/>
      <c r="C2438" s="447"/>
      <c r="D2438" s="446"/>
      <c r="E2438" s="447"/>
    </row>
    <row r="2439" spans="1:5">
      <c r="A2439" s="442">
        <v>2437</v>
      </c>
      <c r="B2439" s="446"/>
      <c r="C2439" s="447"/>
      <c r="D2439" s="446"/>
      <c r="E2439" s="447"/>
    </row>
    <row r="2440" spans="1:5">
      <c r="A2440" s="442">
        <v>2438</v>
      </c>
      <c r="B2440" s="446"/>
      <c r="C2440" s="447"/>
      <c r="D2440" s="446"/>
      <c r="E2440" s="447"/>
    </row>
    <row r="2441" spans="1:5">
      <c r="A2441" s="442">
        <v>2439</v>
      </c>
      <c r="B2441" s="446"/>
      <c r="C2441" s="447"/>
      <c r="D2441" s="446"/>
      <c r="E2441" s="447"/>
    </row>
    <row r="2442" spans="1:5">
      <c r="A2442" s="442">
        <v>2440</v>
      </c>
      <c r="B2442" s="446"/>
      <c r="C2442" s="447"/>
      <c r="D2442" s="446"/>
      <c r="E2442" s="447"/>
    </row>
    <row r="2443" spans="1:5">
      <c r="A2443" s="442">
        <v>2441</v>
      </c>
      <c r="B2443" s="446"/>
      <c r="C2443" s="447"/>
      <c r="D2443" s="446"/>
      <c r="E2443" s="447"/>
    </row>
    <row r="2444" spans="1:5">
      <c r="A2444" s="442">
        <v>2442</v>
      </c>
      <c r="B2444" s="446"/>
      <c r="C2444" s="447"/>
      <c r="D2444" s="446"/>
      <c r="E2444" s="447"/>
    </row>
    <row r="2445" spans="1:5">
      <c r="A2445" s="442">
        <v>2443</v>
      </c>
      <c r="B2445" s="446"/>
      <c r="C2445" s="447"/>
      <c r="D2445" s="446"/>
      <c r="E2445" s="447"/>
    </row>
    <row r="2446" spans="1:5">
      <c r="A2446" s="442">
        <v>2444</v>
      </c>
      <c r="B2446" s="446"/>
      <c r="C2446" s="447"/>
      <c r="D2446" s="446"/>
      <c r="E2446" s="447"/>
    </row>
    <row r="2447" spans="1:5">
      <c r="A2447" s="442">
        <v>2445</v>
      </c>
      <c r="B2447" s="446"/>
      <c r="C2447" s="447"/>
      <c r="D2447" s="446"/>
      <c r="E2447" s="447"/>
    </row>
    <row r="2448" spans="1:5">
      <c r="A2448" s="442">
        <v>2446</v>
      </c>
      <c r="B2448" s="446"/>
      <c r="C2448" s="447"/>
      <c r="D2448" s="446"/>
      <c r="E2448" s="447"/>
    </row>
    <row r="2449" spans="1:5">
      <c r="A2449" s="442">
        <v>2447</v>
      </c>
      <c r="B2449" s="446"/>
      <c r="C2449" s="447"/>
      <c r="D2449" s="446"/>
      <c r="E2449" s="447"/>
    </row>
    <row r="2450" spans="1:5">
      <c r="A2450" s="442">
        <v>2448</v>
      </c>
      <c r="B2450" s="446"/>
      <c r="C2450" s="447"/>
      <c r="D2450" s="446"/>
      <c r="E2450" s="447"/>
    </row>
    <row r="2451" spans="1:5">
      <c r="A2451" s="442">
        <v>2449</v>
      </c>
      <c r="B2451" s="446"/>
      <c r="C2451" s="447"/>
      <c r="D2451" s="446"/>
      <c r="E2451" s="447"/>
    </row>
    <row r="2452" spans="1:5">
      <c r="A2452" s="442">
        <v>2450</v>
      </c>
      <c r="B2452" s="446"/>
      <c r="C2452" s="447"/>
      <c r="D2452" s="446"/>
      <c r="E2452" s="447"/>
    </row>
    <row r="2453" spans="1:5">
      <c r="A2453" s="442">
        <v>2451</v>
      </c>
      <c r="B2453" s="446"/>
      <c r="C2453" s="447"/>
      <c r="D2453" s="446"/>
      <c r="E2453" s="447"/>
    </row>
    <row r="2454" spans="1:5">
      <c r="A2454" s="442">
        <v>2452</v>
      </c>
      <c r="B2454" s="446"/>
      <c r="C2454" s="447"/>
      <c r="D2454" s="446"/>
      <c r="E2454" s="447"/>
    </row>
    <row r="2455" spans="1:5">
      <c r="A2455" s="442">
        <v>2453</v>
      </c>
      <c r="B2455" s="446"/>
      <c r="C2455" s="447"/>
      <c r="D2455" s="446"/>
      <c r="E2455" s="447"/>
    </row>
    <row r="2456" spans="1:5">
      <c r="A2456" s="442">
        <v>2454</v>
      </c>
      <c r="B2456" s="446"/>
      <c r="C2456" s="447"/>
      <c r="D2456" s="446"/>
      <c r="E2456" s="447"/>
    </row>
    <row r="2457" spans="1:5">
      <c r="A2457" s="442">
        <v>2455</v>
      </c>
      <c r="B2457" s="446"/>
      <c r="C2457" s="447"/>
      <c r="D2457" s="446"/>
      <c r="E2457" s="447"/>
    </row>
    <row r="2458" spans="1:5">
      <c r="A2458" s="442">
        <v>2456</v>
      </c>
      <c r="B2458" s="446"/>
      <c r="C2458" s="447"/>
      <c r="D2458" s="446"/>
      <c r="E2458" s="447"/>
    </row>
    <row r="2459" spans="1:5">
      <c r="A2459" s="442">
        <v>2457</v>
      </c>
      <c r="B2459" s="446"/>
      <c r="C2459" s="447"/>
      <c r="D2459" s="446"/>
      <c r="E2459" s="447"/>
    </row>
    <row r="2460" spans="1:5">
      <c r="A2460" s="442">
        <v>2458</v>
      </c>
      <c r="B2460" s="446"/>
      <c r="C2460" s="447"/>
      <c r="D2460" s="446"/>
      <c r="E2460" s="447"/>
    </row>
    <row r="2461" spans="1:5">
      <c r="A2461" s="442">
        <v>2459</v>
      </c>
      <c r="B2461" s="446"/>
      <c r="C2461" s="447"/>
      <c r="D2461" s="446"/>
      <c r="E2461" s="447"/>
    </row>
    <row r="2462" spans="1:5">
      <c r="A2462" s="442">
        <v>2460</v>
      </c>
      <c r="B2462" s="446"/>
      <c r="C2462" s="447"/>
      <c r="D2462" s="446"/>
      <c r="E2462" s="447"/>
    </row>
    <row r="2463" spans="1:5">
      <c r="A2463" s="442">
        <v>2461</v>
      </c>
      <c r="B2463" s="446"/>
      <c r="C2463" s="447"/>
      <c r="D2463" s="446"/>
      <c r="E2463" s="447"/>
    </row>
    <row r="2464" spans="1:5">
      <c r="A2464" s="442">
        <v>2462</v>
      </c>
      <c r="B2464" s="446"/>
      <c r="C2464" s="447"/>
      <c r="D2464" s="446"/>
      <c r="E2464" s="447"/>
    </row>
    <row r="2465" spans="1:5">
      <c r="A2465" s="442">
        <v>2463</v>
      </c>
      <c r="B2465" s="446"/>
      <c r="C2465" s="447"/>
      <c r="D2465" s="446"/>
      <c r="E2465" s="447"/>
    </row>
    <row r="2466" spans="1:5">
      <c r="A2466" s="442">
        <v>2464</v>
      </c>
      <c r="B2466" s="446"/>
      <c r="C2466" s="447"/>
      <c r="D2466" s="446"/>
      <c r="E2466" s="447"/>
    </row>
    <row r="2467" spans="1:5">
      <c r="A2467" s="442">
        <v>2465</v>
      </c>
      <c r="B2467" s="446"/>
      <c r="C2467" s="447"/>
      <c r="D2467" s="446"/>
      <c r="E2467" s="447"/>
    </row>
    <row r="2468" spans="1:5">
      <c r="A2468" s="442">
        <v>2466</v>
      </c>
      <c r="B2468" s="446"/>
      <c r="C2468" s="447"/>
      <c r="D2468" s="446"/>
      <c r="E2468" s="447"/>
    </row>
    <row r="2469" spans="1:5">
      <c r="A2469" s="442">
        <v>2467</v>
      </c>
      <c r="B2469" s="446"/>
      <c r="C2469" s="447"/>
      <c r="D2469" s="446"/>
      <c r="E2469" s="447"/>
    </row>
    <row r="2470" spans="1:5">
      <c r="A2470" s="442">
        <v>2468</v>
      </c>
      <c r="B2470" s="446"/>
      <c r="C2470" s="447"/>
      <c r="D2470" s="446"/>
      <c r="E2470" s="447"/>
    </row>
    <row r="2471" spans="1:5">
      <c r="A2471" s="442">
        <v>2469</v>
      </c>
      <c r="B2471" s="446"/>
      <c r="C2471" s="447"/>
      <c r="D2471" s="446"/>
      <c r="E2471" s="447"/>
    </row>
    <row r="2472" spans="1:5">
      <c r="A2472" s="442">
        <v>2470</v>
      </c>
      <c r="B2472" s="446"/>
      <c r="C2472" s="447"/>
      <c r="D2472" s="446"/>
      <c r="E2472" s="447"/>
    </row>
    <row r="2473" spans="1:5">
      <c r="A2473" s="442">
        <v>2471</v>
      </c>
      <c r="B2473" s="446"/>
      <c r="C2473" s="447"/>
      <c r="D2473" s="446"/>
      <c r="E2473" s="447"/>
    </row>
    <row r="2474" spans="1:5">
      <c r="A2474" s="442">
        <v>2472</v>
      </c>
      <c r="B2474" s="446"/>
      <c r="C2474" s="447"/>
      <c r="D2474" s="446"/>
      <c r="E2474" s="447"/>
    </row>
    <row r="2475" spans="1:5">
      <c r="A2475" s="442">
        <v>2473</v>
      </c>
      <c r="B2475" s="446"/>
      <c r="C2475" s="447"/>
      <c r="D2475" s="446"/>
      <c r="E2475" s="447"/>
    </row>
    <row r="2476" spans="1:5">
      <c r="A2476" s="442">
        <v>2474</v>
      </c>
      <c r="B2476" s="446"/>
      <c r="C2476" s="447"/>
      <c r="D2476" s="446"/>
      <c r="E2476" s="447"/>
    </row>
    <row r="2477" spans="1:5">
      <c r="A2477" s="442">
        <v>2475</v>
      </c>
      <c r="B2477" s="446"/>
      <c r="C2477" s="447"/>
      <c r="D2477" s="446"/>
      <c r="E2477" s="447"/>
    </row>
    <row r="2478" spans="1:5">
      <c r="A2478" s="442">
        <v>2476</v>
      </c>
      <c r="B2478" s="446"/>
      <c r="C2478" s="447"/>
      <c r="D2478" s="446"/>
      <c r="E2478" s="447"/>
    </row>
    <row r="2479" spans="1:5">
      <c r="A2479" s="442">
        <v>2477</v>
      </c>
      <c r="B2479" s="446"/>
      <c r="C2479" s="447"/>
      <c r="D2479" s="446"/>
      <c r="E2479" s="447"/>
    </row>
    <row r="2480" spans="1:5">
      <c r="A2480" s="442">
        <v>2478</v>
      </c>
      <c r="B2480" s="446"/>
      <c r="C2480" s="447"/>
      <c r="D2480" s="446"/>
      <c r="E2480" s="447"/>
    </row>
    <row r="2481" spans="1:5">
      <c r="A2481" s="442">
        <v>2479</v>
      </c>
      <c r="B2481" s="446"/>
      <c r="C2481" s="447"/>
      <c r="D2481" s="446"/>
      <c r="E2481" s="447"/>
    </row>
    <row r="2482" spans="1:5">
      <c r="A2482" s="442">
        <v>2480</v>
      </c>
      <c r="B2482" s="446"/>
      <c r="C2482" s="447"/>
      <c r="D2482" s="446"/>
      <c r="E2482" s="447"/>
    </row>
    <row r="2483" spans="1:5">
      <c r="A2483" s="442">
        <v>2481</v>
      </c>
      <c r="B2483" s="446"/>
      <c r="C2483" s="447"/>
      <c r="D2483" s="446"/>
      <c r="E2483" s="447"/>
    </row>
    <row r="2484" spans="1:5">
      <c r="A2484" s="442">
        <v>2482</v>
      </c>
      <c r="B2484" s="446"/>
      <c r="C2484" s="447"/>
      <c r="D2484" s="446"/>
      <c r="E2484" s="447"/>
    </row>
    <row r="2485" spans="1:5">
      <c r="A2485" s="442">
        <v>2483</v>
      </c>
      <c r="B2485" s="446"/>
      <c r="C2485" s="447"/>
      <c r="D2485" s="446"/>
      <c r="E2485" s="447"/>
    </row>
    <row r="2486" spans="1:5">
      <c r="A2486" s="442">
        <v>2484</v>
      </c>
      <c r="B2486" s="446"/>
      <c r="C2486" s="447"/>
      <c r="D2486" s="446"/>
      <c r="E2486" s="447"/>
    </row>
    <row r="2487" spans="1:5">
      <c r="A2487" s="442">
        <v>2485</v>
      </c>
      <c r="B2487" s="446"/>
      <c r="C2487" s="447"/>
      <c r="D2487" s="446"/>
      <c r="E2487" s="447"/>
    </row>
    <row r="2488" spans="1:5">
      <c r="A2488" s="442">
        <v>2486</v>
      </c>
      <c r="B2488" s="446"/>
      <c r="C2488" s="447"/>
      <c r="D2488" s="446"/>
      <c r="E2488" s="447"/>
    </row>
    <row r="2489" spans="1:5">
      <c r="A2489" s="442">
        <v>2487</v>
      </c>
      <c r="B2489" s="446"/>
      <c r="C2489" s="447"/>
      <c r="D2489" s="446"/>
      <c r="E2489" s="447"/>
    </row>
    <row r="2490" spans="1:5">
      <c r="A2490" s="442">
        <v>2488</v>
      </c>
      <c r="B2490" s="446"/>
      <c r="C2490" s="447"/>
      <c r="D2490" s="446"/>
      <c r="E2490" s="447"/>
    </row>
    <row r="2491" spans="1:5">
      <c r="A2491" s="442">
        <v>2489</v>
      </c>
      <c r="B2491" s="446"/>
      <c r="C2491" s="447"/>
      <c r="D2491" s="446"/>
      <c r="E2491" s="447"/>
    </row>
    <row r="2492" spans="1:5">
      <c r="A2492" s="442">
        <v>2490</v>
      </c>
      <c r="B2492" s="446"/>
      <c r="C2492" s="447"/>
      <c r="D2492" s="446"/>
      <c r="E2492" s="447"/>
    </row>
    <row r="2493" spans="1:5">
      <c r="A2493" s="442">
        <v>2491</v>
      </c>
      <c r="B2493" s="446"/>
      <c r="C2493" s="447"/>
      <c r="D2493" s="446"/>
      <c r="E2493" s="447"/>
    </row>
    <row r="2494" spans="1:5">
      <c r="A2494" s="442">
        <v>2492</v>
      </c>
      <c r="B2494" s="446"/>
      <c r="C2494" s="447"/>
      <c r="D2494" s="446"/>
      <c r="E2494" s="447"/>
    </row>
    <row r="2495" spans="1:5">
      <c r="A2495" s="442">
        <v>2493</v>
      </c>
      <c r="B2495" s="446"/>
      <c r="C2495" s="447"/>
      <c r="D2495" s="446"/>
      <c r="E2495" s="447"/>
    </row>
    <row r="2496" spans="1:5">
      <c r="A2496" s="442">
        <v>2494</v>
      </c>
      <c r="B2496" s="446"/>
      <c r="C2496" s="447"/>
      <c r="D2496" s="446"/>
      <c r="E2496" s="447"/>
    </row>
    <row r="2497" spans="1:5">
      <c r="A2497" s="442">
        <v>2495</v>
      </c>
      <c r="B2497" s="446"/>
      <c r="C2497" s="447"/>
      <c r="D2497" s="446"/>
      <c r="E2497" s="447"/>
    </row>
    <row r="2498" spans="1:5">
      <c r="A2498" s="442">
        <v>2496</v>
      </c>
      <c r="B2498" s="446"/>
      <c r="C2498" s="447"/>
      <c r="D2498" s="446"/>
      <c r="E2498" s="447"/>
    </row>
    <row r="2499" spans="1:5">
      <c r="A2499" s="442">
        <v>2497</v>
      </c>
      <c r="B2499" s="446"/>
      <c r="C2499" s="447"/>
      <c r="D2499" s="446"/>
      <c r="E2499" s="447"/>
    </row>
    <row r="2500" spans="1:5">
      <c r="A2500" s="442">
        <v>2498</v>
      </c>
      <c r="B2500" s="446"/>
      <c r="C2500" s="447"/>
      <c r="D2500" s="446"/>
      <c r="E2500" s="447"/>
    </row>
    <row r="2501" spans="1:5">
      <c r="A2501" s="442">
        <v>2499</v>
      </c>
      <c r="B2501" s="446"/>
      <c r="C2501" s="447"/>
      <c r="D2501" s="446"/>
      <c r="E2501" s="447"/>
    </row>
    <row r="2502" spans="1:5">
      <c r="A2502" s="442">
        <v>2500</v>
      </c>
      <c r="B2502" s="446"/>
      <c r="C2502" s="447"/>
      <c r="D2502" s="446"/>
      <c r="E2502" s="447"/>
    </row>
    <row r="2503" spans="1:5">
      <c r="A2503" s="442">
        <v>2501</v>
      </c>
      <c r="B2503" s="446"/>
      <c r="C2503" s="447"/>
      <c r="D2503" s="446"/>
      <c r="E2503" s="447"/>
    </row>
    <row r="2504" spans="1:5">
      <c r="A2504" s="442">
        <v>2502</v>
      </c>
      <c r="B2504" s="446"/>
      <c r="C2504" s="447"/>
      <c r="D2504" s="446"/>
      <c r="E2504" s="447"/>
    </row>
    <row r="2505" spans="1:5">
      <c r="A2505" s="442">
        <v>2503</v>
      </c>
      <c r="B2505" s="446"/>
      <c r="C2505" s="447"/>
      <c r="D2505" s="446"/>
      <c r="E2505" s="447"/>
    </row>
    <row r="2506" spans="1:5">
      <c r="A2506" s="442">
        <v>2504</v>
      </c>
      <c r="B2506" s="446"/>
      <c r="C2506" s="447"/>
      <c r="D2506" s="446"/>
      <c r="E2506" s="447"/>
    </row>
    <row r="2507" spans="1:5">
      <c r="A2507" s="442">
        <v>2505</v>
      </c>
      <c r="B2507" s="446"/>
      <c r="C2507" s="447"/>
      <c r="D2507" s="446"/>
      <c r="E2507" s="447"/>
    </row>
    <row r="2508" spans="1:5">
      <c r="A2508" s="442">
        <v>2506</v>
      </c>
      <c r="B2508" s="446"/>
      <c r="C2508" s="447"/>
      <c r="D2508" s="446"/>
      <c r="E2508" s="447"/>
    </row>
    <row r="2509" spans="1:5">
      <c r="A2509" s="442">
        <v>2507</v>
      </c>
      <c r="B2509" s="446"/>
      <c r="C2509" s="447"/>
      <c r="D2509" s="446"/>
      <c r="E2509" s="447"/>
    </row>
    <row r="2510" spans="1:5">
      <c r="A2510" s="442">
        <v>2508</v>
      </c>
      <c r="B2510" s="446"/>
      <c r="C2510" s="447"/>
      <c r="D2510" s="446"/>
      <c r="E2510" s="447"/>
    </row>
    <row r="2511" spans="1:5">
      <c r="A2511" s="442">
        <v>2509</v>
      </c>
      <c r="B2511" s="446"/>
      <c r="C2511" s="447"/>
      <c r="D2511" s="446"/>
      <c r="E2511" s="447"/>
    </row>
    <row r="2512" spans="1:5">
      <c r="A2512" s="442">
        <v>2510</v>
      </c>
      <c r="B2512" s="446"/>
      <c r="C2512" s="447"/>
      <c r="D2512" s="446"/>
      <c r="E2512" s="447"/>
    </row>
    <row r="2513" spans="1:5">
      <c r="A2513" s="442">
        <v>2511</v>
      </c>
      <c r="B2513" s="446"/>
      <c r="C2513" s="447"/>
      <c r="D2513" s="446"/>
      <c r="E2513" s="447"/>
    </row>
    <row r="2514" spans="1:5">
      <c r="A2514" s="442">
        <v>2512</v>
      </c>
      <c r="B2514" s="446"/>
      <c r="C2514" s="447"/>
      <c r="D2514" s="446"/>
      <c r="E2514" s="447"/>
    </row>
    <row r="2515" spans="1:5">
      <c r="A2515" s="442">
        <v>2513</v>
      </c>
      <c r="B2515" s="446"/>
      <c r="C2515" s="447"/>
      <c r="D2515" s="446"/>
      <c r="E2515" s="447"/>
    </row>
    <row r="2516" spans="1:5">
      <c r="A2516" s="442">
        <v>2514</v>
      </c>
      <c r="B2516" s="446"/>
      <c r="C2516" s="447"/>
      <c r="D2516" s="446"/>
      <c r="E2516" s="447"/>
    </row>
    <row r="2517" spans="1:5">
      <c r="A2517" s="442">
        <v>2515</v>
      </c>
      <c r="B2517" s="446"/>
      <c r="C2517" s="447"/>
      <c r="D2517" s="446"/>
      <c r="E2517" s="447"/>
    </row>
    <row r="2518" spans="1:5">
      <c r="A2518" s="442">
        <v>2516</v>
      </c>
      <c r="B2518" s="446"/>
      <c r="C2518" s="447"/>
      <c r="D2518" s="446"/>
      <c r="E2518" s="447"/>
    </row>
    <row r="2519" spans="1:5">
      <c r="A2519" s="442">
        <v>2517</v>
      </c>
      <c r="B2519" s="446"/>
      <c r="C2519" s="447"/>
      <c r="D2519" s="446"/>
      <c r="E2519" s="447"/>
    </row>
    <row r="2520" spans="1:5">
      <c r="A2520" s="442">
        <v>2518</v>
      </c>
      <c r="B2520" s="446"/>
      <c r="C2520" s="447"/>
      <c r="D2520" s="446"/>
      <c r="E2520" s="447"/>
    </row>
    <row r="2521" spans="1:5">
      <c r="A2521" s="442">
        <v>2519</v>
      </c>
      <c r="B2521" s="446"/>
      <c r="C2521" s="447"/>
      <c r="D2521" s="446"/>
      <c r="E2521" s="447"/>
    </row>
    <row r="2522" spans="1:5">
      <c r="A2522" s="442">
        <v>2520</v>
      </c>
      <c r="B2522" s="446"/>
      <c r="C2522" s="447"/>
      <c r="D2522" s="446"/>
      <c r="E2522" s="447"/>
    </row>
    <row r="2523" spans="1:5">
      <c r="A2523" s="442">
        <v>2521</v>
      </c>
      <c r="B2523" s="446"/>
      <c r="C2523" s="447"/>
      <c r="D2523" s="446"/>
      <c r="E2523" s="447"/>
    </row>
    <row r="2524" spans="1:5">
      <c r="A2524" s="442">
        <v>2522</v>
      </c>
      <c r="B2524" s="446"/>
      <c r="C2524" s="447"/>
      <c r="D2524" s="446"/>
      <c r="E2524" s="447"/>
    </row>
    <row r="2525" spans="1:5">
      <c r="A2525" s="442">
        <v>2523</v>
      </c>
      <c r="B2525" s="446"/>
      <c r="C2525" s="447"/>
      <c r="D2525" s="446"/>
      <c r="E2525" s="447"/>
    </row>
    <row r="2526" spans="1:5">
      <c r="A2526" s="442">
        <v>2524</v>
      </c>
      <c r="B2526" s="446"/>
      <c r="C2526" s="447"/>
      <c r="D2526" s="446"/>
      <c r="E2526" s="447"/>
    </row>
    <row r="2527" spans="1:5">
      <c r="A2527" s="442">
        <v>2525</v>
      </c>
      <c r="B2527" s="446"/>
      <c r="C2527" s="447"/>
      <c r="D2527" s="446"/>
      <c r="E2527" s="447"/>
    </row>
    <row r="2528" spans="1:5">
      <c r="A2528" s="442">
        <v>2526</v>
      </c>
      <c r="B2528" s="446"/>
      <c r="C2528" s="447"/>
      <c r="D2528" s="446"/>
      <c r="E2528" s="447"/>
    </row>
    <row r="2529" spans="1:5">
      <c r="A2529" s="442">
        <v>2527</v>
      </c>
      <c r="B2529" s="446"/>
      <c r="C2529" s="447"/>
      <c r="D2529" s="446"/>
      <c r="E2529" s="447"/>
    </row>
    <row r="2530" spans="1:5">
      <c r="A2530" s="442">
        <v>2528</v>
      </c>
      <c r="B2530" s="446"/>
      <c r="C2530" s="447"/>
      <c r="D2530" s="446"/>
      <c r="E2530" s="447"/>
    </row>
    <row r="2531" spans="1:5">
      <c r="A2531" s="442">
        <v>2529</v>
      </c>
      <c r="B2531" s="446"/>
      <c r="C2531" s="447"/>
      <c r="D2531" s="446"/>
      <c r="E2531" s="447"/>
    </row>
    <row r="2532" spans="1:5">
      <c r="A2532" s="442">
        <v>2530</v>
      </c>
      <c r="B2532" s="446"/>
      <c r="C2532" s="447"/>
      <c r="D2532" s="446"/>
      <c r="E2532" s="447"/>
    </row>
    <row r="2533" spans="1:5">
      <c r="A2533" s="442">
        <v>2531</v>
      </c>
      <c r="B2533" s="446"/>
      <c r="C2533" s="447"/>
      <c r="D2533" s="446"/>
      <c r="E2533" s="447"/>
    </row>
    <row r="2534" spans="1:5">
      <c r="A2534" s="442">
        <v>2532</v>
      </c>
      <c r="B2534" s="446"/>
      <c r="C2534" s="447"/>
      <c r="D2534" s="446"/>
      <c r="E2534" s="447"/>
    </row>
    <row r="2535" spans="1:5">
      <c r="A2535" s="442">
        <v>2533</v>
      </c>
      <c r="B2535" s="446"/>
      <c r="C2535" s="447"/>
      <c r="D2535" s="446"/>
      <c r="E2535" s="447"/>
    </row>
    <row r="2536" spans="1:5">
      <c r="A2536" s="442">
        <v>2534</v>
      </c>
      <c r="B2536" s="446"/>
      <c r="C2536" s="447"/>
      <c r="D2536" s="446"/>
      <c r="E2536" s="447"/>
    </row>
    <row r="2537" spans="1:5">
      <c r="A2537" s="442">
        <v>2535</v>
      </c>
      <c r="B2537" s="446"/>
      <c r="C2537" s="447"/>
      <c r="D2537" s="446"/>
      <c r="E2537" s="447"/>
    </row>
    <row r="2538" spans="1:5">
      <c r="A2538" s="442">
        <v>2536</v>
      </c>
      <c r="B2538" s="446"/>
      <c r="C2538" s="447"/>
      <c r="D2538" s="446"/>
      <c r="E2538" s="447"/>
    </row>
    <row r="2539" spans="1:5">
      <c r="A2539" s="442">
        <v>2537</v>
      </c>
      <c r="B2539" s="446"/>
      <c r="C2539" s="447"/>
      <c r="D2539" s="446"/>
      <c r="E2539" s="447"/>
    </row>
    <row r="2540" spans="1:5">
      <c r="A2540" s="442">
        <v>2538</v>
      </c>
      <c r="B2540" s="446"/>
      <c r="C2540" s="447"/>
      <c r="D2540" s="446"/>
      <c r="E2540" s="447"/>
    </row>
    <row r="2541" spans="1:5">
      <c r="A2541" s="442">
        <v>2539</v>
      </c>
      <c r="B2541" s="446"/>
      <c r="C2541" s="447"/>
      <c r="D2541" s="446"/>
      <c r="E2541" s="447"/>
    </row>
    <row r="2542" spans="1:5">
      <c r="A2542" s="442">
        <v>2540</v>
      </c>
      <c r="B2542" s="446"/>
      <c r="C2542" s="447"/>
      <c r="D2542" s="446"/>
      <c r="E2542" s="447"/>
    </row>
    <row r="2543" spans="1:5">
      <c r="A2543" s="442">
        <v>2541</v>
      </c>
      <c r="B2543" s="446"/>
      <c r="C2543" s="447"/>
      <c r="D2543" s="446"/>
      <c r="E2543" s="447"/>
    </row>
    <row r="2544" spans="1:5">
      <c r="A2544" s="442">
        <v>2542</v>
      </c>
      <c r="B2544" s="446"/>
      <c r="C2544" s="447"/>
      <c r="D2544" s="446"/>
      <c r="E2544" s="447"/>
    </row>
    <row r="2545" spans="1:5">
      <c r="A2545" s="442">
        <v>2543</v>
      </c>
      <c r="B2545" s="446"/>
      <c r="C2545" s="447"/>
      <c r="D2545" s="446"/>
      <c r="E2545" s="447"/>
    </row>
    <row r="2546" spans="1:5">
      <c r="A2546" s="442">
        <v>2544</v>
      </c>
      <c r="B2546" s="446"/>
      <c r="C2546" s="447"/>
      <c r="D2546" s="446"/>
      <c r="E2546" s="447"/>
    </row>
    <row r="2547" spans="1:5">
      <c r="A2547" s="442">
        <v>2545</v>
      </c>
      <c r="B2547" s="446"/>
      <c r="C2547" s="447"/>
      <c r="D2547" s="446"/>
      <c r="E2547" s="447"/>
    </row>
    <row r="2548" spans="1:5">
      <c r="A2548" s="442">
        <v>2546</v>
      </c>
      <c r="B2548" s="446"/>
      <c r="C2548" s="447"/>
      <c r="D2548" s="446"/>
      <c r="E2548" s="447"/>
    </row>
    <row r="2549" spans="1:5">
      <c r="A2549" s="442">
        <v>2547</v>
      </c>
      <c r="B2549" s="446"/>
      <c r="C2549" s="447"/>
      <c r="D2549" s="446"/>
      <c r="E2549" s="447"/>
    </row>
    <row r="2550" spans="1:5">
      <c r="A2550" s="442">
        <v>2548</v>
      </c>
      <c r="B2550" s="446"/>
      <c r="C2550" s="447"/>
      <c r="D2550" s="446"/>
      <c r="E2550" s="447"/>
    </row>
    <row r="2551" spans="1:5">
      <c r="A2551" s="442">
        <v>2549</v>
      </c>
      <c r="B2551" s="446"/>
      <c r="C2551" s="447"/>
      <c r="D2551" s="446"/>
      <c r="E2551" s="447"/>
    </row>
    <row r="2552" spans="1:5">
      <c r="A2552" s="442">
        <v>2550</v>
      </c>
      <c r="B2552" s="446"/>
      <c r="C2552" s="447"/>
      <c r="D2552" s="446"/>
      <c r="E2552" s="447"/>
    </row>
    <row r="2553" spans="1:5">
      <c r="A2553" s="442">
        <v>2551</v>
      </c>
      <c r="B2553" s="446"/>
      <c r="C2553" s="447"/>
      <c r="D2553" s="446"/>
      <c r="E2553" s="447"/>
    </row>
    <row r="2554" spans="1:5">
      <c r="A2554" s="442">
        <v>2552</v>
      </c>
      <c r="B2554" s="446"/>
      <c r="C2554" s="447"/>
      <c r="D2554" s="446"/>
      <c r="E2554" s="447"/>
    </row>
    <row r="2555" spans="1:5">
      <c r="A2555" s="442">
        <v>2553</v>
      </c>
      <c r="B2555" s="446"/>
      <c r="C2555" s="447"/>
      <c r="D2555" s="446"/>
      <c r="E2555" s="447"/>
    </row>
    <row r="2556" spans="1:5">
      <c r="A2556" s="442">
        <v>2554</v>
      </c>
      <c r="B2556" s="446"/>
      <c r="C2556" s="447"/>
      <c r="D2556" s="446"/>
      <c r="E2556" s="447"/>
    </row>
    <row r="2557" spans="1:5">
      <c r="A2557" s="442">
        <v>2555</v>
      </c>
      <c r="B2557" s="446"/>
      <c r="C2557" s="447"/>
      <c r="D2557" s="446"/>
      <c r="E2557" s="447"/>
    </row>
    <row r="2558" spans="1:5">
      <c r="A2558" s="442">
        <v>2556</v>
      </c>
      <c r="B2558" s="446"/>
      <c r="C2558" s="447"/>
      <c r="D2558" s="446"/>
      <c r="E2558" s="447"/>
    </row>
    <row r="2559" spans="1:5">
      <c r="A2559" s="442">
        <v>2557</v>
      </c>
      <c r="B2559" s="446"/>
      <c r="C2559" s="447"/>
      <c r="D2559" s="446"/>
      <c r="E2559" s="447"/>
    </row>
    <row r="2560" spans="1:5">
      <c r="A2560" s="442">
        <v>2558</v>
      </c>
      <c r="B2560" s="446"/>
      <c r="C2560" s="447"/>
      <c r="D2560" s="446"/>
      <c r="E2560" s="447"/>
    </row>
    <row r="2561" spans="1:5">
      <c r="A2561" s="442">
        <v>2559</v>
      </c>
      <c r="B2561" s="446"/>
      <c r="C2561" s="447"/>
      <c r="D2561" s="446"/>
      <c r="E2561" s="447"/>
    </row>
    <row r="2562" spans="1:5">
      <c r="A2562" s="442">
        <v>2560</v>
      </c>
      <c r="B2562" s="446"/>
      <c r="C2562" s="447"/>
      <c r="D2562" s="446"/>
      <c r="E2562" s="447"/>
    </row>
    <row r="2563" spans="1:5">
      <c r="A2563" s="442">
        <v>2561</v>
      </c>
      <c r="B2563" s="446"/>
      <c r="C2563" s="447"/>
      <c r="D2563" s="446"/>
      <c r="E2563" s="447"/>
    </row>
    <row r="2564" spans="1:5">
      <c r="A2564" s="442">
        <v>2562</v>
      </c>
      <c r="B2564" s="446"/>
      <c r="C2564" s="447"/>
      <c r="D2564" s="446"/>
      <c r="E2564" s="447"/>
    </row>
    <row r="2565" spans="1:5">
      <c r="A2565" s="442">
        <v>2563</v>
      </c>
      <c r="B2565" s="446"/>
      <c r="C2565" s="447"/>
      <c r="D2565" s="446"/>
      <c r="E2565" s="447"/>
    </row>
    <row r="2566" spans="1:5">
      <c r="A2566" s="442">
        <v>2564</v>
      </c>
      <c r="B2566" s="446"/>
      <c r="C2566" s="447"/>
      <c r="D2566" s="446"/>
      <c r="E2566" s="447"/>
    </row>
    <row r="2567" spans="1:5">
      <c r="A2567" s="442">
        <v>2565</v>
      </c>
      <c r="B2567" s="446"/>
      <c r="C2567" s="447"/>
      <c r="D2567" s="446"/>
      <c r="E2567" s="447"/>
    </row>
    <row r="2568" spans="1:5">
      <c r="A2568" s="442">
        <v>2566</v>
      </c>
      <c r="B2568" s="446"/>
      <c r="C2568" s="447"/>
      <c r="D2568" s="446"/>
      <c r="E2568" s="447"/>
    </row>
    <row r="2569" spans="1:5">
      <c r="A2569" s="442">
        <v>2567</v>
      </c>
      <c r="B2569" s="446"/>
      <c r="C2569" s="447"/>
      <c r="D2569" s="446"/>
      <c r="E2569" s="447"/>
    </row>
    <row r="2570" spans="1:5">
      <c r="A2570" s="442">
        <v>2568</v>
      </c>
      <c r="B2570" s="446"/>
      <c r="C2570" s="447"/>
      <c r="D2570" s="446"/>
      <c r="E2570" s="447"/>
    </row>
    <row r="2571" spans="1:5">
      <c r="A2571" s="442">
        <v>2569</v>
      </c>
      <c r="B2571" s="446"/>
      <c r="C2571" s="447"/>
      <c r="D2571" s="446"/>
      <c r="E2571" s="447"/>
    </row>
    <row r="2572" spans="1:5">
      <c r="A2572" s="442">
        <v>2570</v>
      </c>
      <c r="B2572" s="446"/>
      <c r="C2572" s="447"/>
      <c r="D2572" s="446"/>
      <c r="E2572" s="447"/>
    </row>
    <row r="2573" spans="1:5">
      <c r="A2573" s="442">
        <v>2571</v>
      </c>
      <c r="B2573" s="446"/>
      <c r="C2573" s="447"/>
      <c r="D2573" s="446"/>
      <c r="E2573" s="447"/>
    </row>
    <row r="2574" spans="1:5">
      <c r="A2574" s="442">
        <v>2572</v>
      </c>
      <c r="B2574" s="446"/>
      <c r="C2574" s="447"/>
      <c r="D2574" s="446"/>
      <c r="E2574" s="447"/>
    </row>
    <row r="2575" spans="1:5">
      <c r="A2575" s="442">
        <v>2573</v>
      </c>
      <c r="B2575" s="446"/>
      <c r="C2575" s="447"/>
      <c r="D2575" s="446"/>
      <c r="E2575" s="447"/>
    </row>
    <row r="2576" spans="1:5">
      <c r="A2576" s="442">
        <v>2574</v>
      </c>
      <c r="B2576" s="446"/>
      <c r="C2576" s="447"/>
      <c r="D2576" s="446"/>
      <c r="E2576" s="447"/>
    </row>
    <row r="2577" spans="1:5">
      <c r="A2577" s="442">
        <v>2575</v>
      </c>
      <c r="B2577" s="446"/>
      <c r="C2577" s="447"/>
      <c r="D2577" s="446"/>
      <c r="E2577" s="447"/>
    </row>
    <row r="2578" spans="1:5">
      <c r="A2578" s="442">
        <v>2576</v>
      </c>
      <c r="B2578" s="446"/>
      <c r="C2578" s="447"/>
      <c r="D2578" s="446"/>
      <c r="E2578" s="447"/>
    </row>
    <row r="2579" spans="1:5">
      <c r="A2579" s="442">
        <v>2577</v>
      </c>
      <c r="B2579" s="446"/>
      <c r="C2579" s="447"/>
      <c r="D2579" s="446"/>
      <c r="E2579" s="447"/>
    </row>
    <row r="2580" spans="1:5">
      <c r="A2580" s="442">
        <v>2578</v>
      </c>
      <c r="B2580" s="446"/>
      <c r="C2580" s="447"/>
      <c r="D2580" s="446"/>
      <c r="E2580" s="447"/>
    </row>
    <row r="2581" spans="1:5">
      <c r="A2581" s="442">
        <v>2579</v>
      </c>
      <c r="B2581" s="446"/>
      <c r="C2581" s="447"/>
      <c r="D2581" s="446"/>
      <c r="E2581" s="447"/>
    </row>
    <row r="2582" spans="1:5">
      <c r="A2582" s="442">
        <v>2580</v>
      </c>
      <c r="B2582" s="446"/>
      <c r="C2582" s="447"/>
      <c r="D2582" s="446"/>
      <c r="E2582" s="447"/>
    </row>
    <row r="2583" spans="1:5">
      <c r="A2583" s="442">
        <v>2581</v>
      </c>
      <c r="B2583" s="446"/>
      <c r="C2583" s="447"/>
      <c r="D2583" s="446"/>
      <c r="E2583" s="447"/>
    </row>
    <row r="2584" spans="1:5">
      <c r="A2584" s="442">
        <v>2582</v>
      </c>
      <c r="B2584" s="446"/>
      <c r="C2584" s="447"/>
      <c r="D2584" s="446"/>
      <c r="E2584" s="447"/>
    </row>
    <row r="2585" spans="1:5">
      <c r="A2585" s="442">
        <v>2583</v>
      </c>
      <c r="B2585" s="446"/>
      <c r="C2585" s="447"/>
      <c r="D2585" s="446"/>
      <c r="E2585" s="447"/>
    </row>
    <row r="2586" spans="1:5">
      <c r="A2586" s="442">
        <v>2584</v>
      </c>
      <c r="B2586" s="446"/>
      <c r="C2586" s="447"/>
      <c r="D2586" s="446"/>
      <c r="E2586" s="447"/>
    </row>
    <row r="2587" spans="1:5">
      <c r="A2587" s="442">
        <v>2585</v>
      </c>
      <c r="B2587" s="446"/>
      <c r="C2587" s="447"/>
      <c r="D2587" s="446"/>
      <c r="E2587" s="447"/>
    </row>
    <row r="2588" spans="1:5">
      <c r="A2588" s="442">
        <v>2586</v>
      </c>
      <c r="B2588" s="446"/>
      <c r="C2588" s="447"/>
      <c r="D2588" s="446"/>
      <c r="E2588" s="447"/>
    </row>
    <row r="2589" spans="1:5">
      <c r="A2589" s="442">
        <v>2587</v>
      </c>
      <c r="B2589" s="446"/>
      <c r="C2589" s="447"/>
      <c r="D2589" s="446"/>
      <c r="E2589" s="447"/>
    </row>
    <row r="2590" spans="1:5">
      <c r="A2590" s="442">
        <v>2588</v>
      </c>
      <c r="B2590" s="446"/>
      <c r="C2590" s="447"/>
      <c r="D2590" s="446"/>
      <c r="E2590" s="447"/>
    </row>
    <row r="2591" spans="1:5">
      <c r="A2591" s="442">
        <v>2589</v>
      </c>
      <c r="B2591" s="446"/>
      <c r="C2591" s="447"/>
      <c r="D2591" s="446"/>
      <c r="E2591" s="447"/>
    </row>
    <row r="2592" spans="1:5">
      <c r="A2592" s="442">
        <v>2590</v>
      </c>
      <c r="B2592" s="446"/>
      <c r="C2592" s="447"/>
      <c r="D2592" s="446"/>
      <c r="E2592" s="447"/>
    </row>
    <row r="2593" spans="1:5">
      <c r="A2593" s="442">
        <v>2591</v>
      </c>
      <c r="B2593" s="446"/>
      <c r="C2593" s="447"/>
      <c r="D2593" s="446"/>
      <c r="E2593" s="447"/>
    </row>
    <row r="2594" spans="1:5">
      <c r="A2594" s="442">
        <v>2592</v>
      </c>
      <c r="B2594" s="446"/>
      <c r="C2594" s="447"/>
      <c r="D2594" s="446"/>
      <c r="E2594" s="447"/>
    </row>
    <row r="2595" spans="1:5">
      <c r="A2595" s="442">
        <v>2593</v>
      </c>
      <c r="B2595" s="446"/>
      <c r="C2595" s="447"/>
      <c r="D2595" s="446"/>
      <c r="E2595" s="447"/>
    </row>
    <row r="2596" spans="1:5">
      <c r="A2596" s="442">
        <v>2594</v>
      </c>
      <c r="B2596" s="446"/>
      <c r="C2596" s="447"/>
      <c r="D2596" s="446"/>
      <c r="E2596" s="447"/>
    </row>
    <row r="2597" spans="1:5">
      <c r="A2597" s="442">
        <v>2595</v>
      </c>
      <c r="B2597" s="446"/>
      <c r="C2597" s="447"/>
      <c r="D2597" s="446"/>
      <c r="E2597" s="447"/>
    </row>
    <row r="2598" spans="1:5">
      <c r="A2598" s="442">
        <v>2596</v>
      </c>
      <c r="B2598" s="446"/>
      <c r="C2598" s="447"/>
      <c r="D2598" s="446"/>
      <c r="E2598" s="447"/>
    </row>
    <row r="2599" spans="1:5">
      <c r="A2599" s="442">
        <v>2597</v>
      </c>
      <c r="B2599" s="446"/>
      <c r="C2599" s="447"/>
      <c r="D2599" s="446"/>
      <c r="E2599" s="447"/>
    </row>
    <row r="2600" spans="1:5">
      <c r="A2600" s="442">
        <v>2598</v>
      </c>
      <c r="B2600" s="446"/>
      <c r="C2600" s="447"/>
      <c r="D2600" s="446"/>
      <c r="E2600" s="447"/>
    </row>
    <row r="2601" spans="1:5">
      <c r="A2601" s="442">
        <v>2599</v>
      </c>
      <c r="B2601" s="446"/>
      <c r="C2601" s="447"/>
      <c r="D2601" s="446"/>
      <c r="E2601" s="447"/>
    </row>
    <row r="2602" spans="1:5">
      <c r="A2602" s="442">
        <v>2600</v>
      </c>
      <c r="B2602" s="446"/>
      <c r="C2602" s="447"/>
      <c r="D2602" s="446"/>
      <c r="E2602" s="447"/>
    </row>
    <row r="2603" spans="1:5">
      <c r="A2603" s="442">
        <v>2601</v>
      </c>
      <c r="B2603" s="446"/>
      <c r="C2603" s="447"/>
      <c r="D2603" s="446"/>
      <c r="E2603" s="447"/>
    </row>
    <row r="2604" spans="1:5">
      <c r="A2604" s="442">
        <v>2602</v>
      </c>
      <c r="B2604" s="446"/>
      <c r="C2604" s="447"/>
      <c r="D2604" s="446"/>
      <c r="E2604" s="447"/>
    </row>
    <row r="2605" spans="1:5">
      <c r="A2605" s="442">
        <v>2603</v>
      </c>
      <c r="B2605" s="446"/>
      <c r="C2605" s="447"/>
      <c r="D2605" s="446"/>
      <c r="E2605" s="447"/>
    </row>
    <row r="2606" spans="1:5">
      <c r="A2606" s="442">
        <v>2604</v>
      </c>
      <c r="B2606" s="446"/>
      <c r="C2606" s="447"/>
      <c r="D2606" s="446"/>
      <c r="E2606" s="447"/>
    </row>
    <row r="2607" spans="1:5">
      <c r="A2607" s="442">
        <v>2605</v>
      </c>
      <c r="B2607" s="446"/>
      <c r="C2607" s="447"/>
      <c r="D2607" s="446"/>
      <c r="E2607" s="447"/>
    </row>
    <row r="2608" spans="1:5">
      <c r="A2608" s="442">
        <v>2606</v>
      </c>
      <c r="B2608" s="446"/>
      <c r="C2608" s="447"/>
      <c r="D2608" s="446"/>
      <c r="E2608" s="447"/>
    </row>
    <row r="2609" spans="1:5">
      <c r="A2609" s="442">
        <v>2607</v>
      </c>
      <c r="B2609" s="446"/>
      <c r="C2609" s="447"/>
      <c r="D2609" s="446"/>
      <c r="E2609" s="447"/>
    </row>
    <row r="2610" spans="1:5">
      <c r="A2610" s="442">
        <v>2608</v>
      </c>
      <c r="B2610" s="446"/>
      <c r="C2610" s="447"/>
      <c r="D2610" s="446"/>
      <c r="E2610" s="447"/>
    </row>
    <row r="2611" spans="1:5">
      <c r="A2611" s="442">
        <v>2609</v>
      </c>
      <c r="B2611" s="446"/>
      <c r="C2611" s="447"/>
      <c r="D2611" s="446"/>
      <c r="E2611" s="447"/>
    </row>
    <row r="2612" spans="1:5">
      <c r="A2612" s="442">
        <v>2610</v>
      </c>
      <c r="B2612" s="446"/>
      <c r="C2612" s="447"/>
      <c r="D2612" s="446"/>
      <c r="E2612" s="447"/>
    </row>
    <row r="2613" spans="1:5">
      <c r="A2613" s="442">
        <v>2611</v>
      </c>
      <c r="B2613" s="446"/>
      <c r="C2613" s="447"/>
      <c r="D2613" s="446"/>
      <c r="E2613" s="447"/>
    </row>
    <row r="2614" spans="1:5">
      <c r="A2614" s="442">
        <v>2612</v>
      </c>
      <c r="B2614" s="446"/>
      <c r="C2614" s="447"/>
      <c r="D2614" s="446"/>
      <c r="E2614" s="447"/>
    </row>
    <row r="2615" spans="1:5">
      <c r="A2615" s="442">
        <v>2613</v>
      </c>
      <c r="B2615" s="446"/>
      <c r="C2615" s="447"/>
      <c r="D2615" s="446"/>
      <c r="E2615" s="447"/>
    </row>
    <row r="2616" spans="1:5">
      <c r="A2616" s="442">
        <v>2614</v>
      </c>
      <c r="B2616" s="446"/>
      <c r="C2616" s="447"/>
      <c r="D2616" s="446"/>
      <c r="E2616" s="447"/>
    </row>
    <row r="2617" spans="1:5">
      <c r="A2617" s="442">
        <v>2615</v>
      </c>
      <c r="B2617" s="446"/>
      <c r="C2617" s="447"/>
      <c r="D2617" s="446"/>
      <c r="E2617" s="447"/>
    </row>
    <row r="2618" spans="1:5">
      <c r="A2618" s="442">
        <v>2616</v>
      </c>
      <c r="B2618" s="446"/>
      <c r="C2618" s="447"/>
      <c r="D2618" s="446"/>
      <c r="E2618" s="447"/>
    </row>
    <row r="2619" spans="1:5">
      <c r="A2619" s="442">
        <v>2617</v>
      </c>
      <c r="B2619" s="446"/>
      <c r="C2619" s="447"/>
      <c r="D2619" s="446"/>
      <c r="E2619" s="447"/>
    </row>
    <row r="2620" spans="1:5">
      <c r="A2620" s="442">
        <v>2618</v>
      </c>
      <c r="B2620" s="446"/>
      <c r="C2620" s="447"/>
      <c r="D2620" s="446"/>
      <c r="E2620" s="447"/>
    </row>
    <row r="2621" spans="1:5">
      <c r="A2621" s="442">
        <v>2619</v>
      </c>
      <c r="B2621" s="446"/>
      <c r="C2621" s="447"/>
      <c r="D2621" s="446"/>
      <c r="E2621" s="447"/>
    </row>
    <row r="2622" spans="1:5">
      <c r="A2622" s="442">
        <v>2620</v>
      </c>
      <c r="B2622" s="446"/>
      <c r="C2622" s="447"/>
      <c r="D2622" s="446"/>
      <c r="E2622" s="447"/>
    </row>
    <row r="2623" spans="1:5">
      <c r="A2623" s="442">
        <v>2621</v>
      </c>
      <c r="B2623" s="446"/>
      <c r="C2623" s="447"/>
      <c r="D2623" s="446"/>
      <c r="E2623" s="447"/>
    </row>
    <row r="2624" spans="1:5">
      <c r="A2624" s="442">
        <v>2622</v>
      </c>
      <c r="B2624" s="446"/>
      <c r="C2624" s="447"/>
      <c r="D2624" s="446"/>
      <c r="E2624" s="447"/>
    </row>
    <row r="2625" spans="1:5">
      <c r="A2625" s="442">
        <v>2623</v>
      </c>
      <c r="B2625" s="446"/>
      <c r="C2625" s="447"/>
      <c r="D2625" s="446"/>
      <c r="E2625" s="447"/>
    </row>
    <row r="2626" spans="1:5">
      <c r="A2626" s="442">
        <v>2624</v>
      </c>
      <c r="B2626" s="446"/>
      <c r="C2626" s="447"/>
      <c r="D2626" s="446"/>
      <c r="E2626" s="447"/>
    </row>
    <row r="2627" spans="1:5">
      <c r="A2627" s="442">
        <v>2625</v>
      </c>
      <c r="B2627" s="446"/>
      <c r="C2627" s="447"/>
      <c r="D2627" s="446"/>
      <c r="E2627" s="447"/>
    </row>
    <row r="2628" spans="1:5">
      <c r="A2628" s="442">
        <v>2626</v>
      </c>
      <c r="B2628" s="446"/>
      <c r="C2628" s="447"/>
      <c r="D2628" s="446"/>
      <c r="E2628" s="447"/>
    </row>
    <row r="2629" spans="1:5">
      <c r="A2629" s="442">
        <v>2627</v>
      </c>
      <c r="B2629" s="446"/>
      <c r="C2629" s="447"/>
      <c r="D2629" s="446"/>
      <c r="E2629" s="447"/>
    </row>
    <row r="2630" spans="1:5">
      <c r="A2630" s="442">
        <v>2628</v>
      </c>
      <c r="B2630" s="446"/>
      <c r="C2630" s="447"/>
      <c r="D2630" s="446"/>
      <c r="E2630" s="447"/>
    </row>
    <row r="2631" spans="1:5">
      <c r="A2631" s="442">
        <v>2629</v>
      </c>
      <c r="B2631" s="446"/>
      <c r="C2631" s="447"/>
      <c r="D2631" s="446"/>
      <c r="E2631" s="447"/>
    </row>
    <row r="2632" spans="1:5">
      <c r="A2632" s="442">
        <v>2630</v>
      </c>
      <c r="B2632" s="446"/>
      <c r="C2632" s="447"/>
      <c r="D2632" s="446"/>
      <c r="E2632" s="447"/>
    </row>
    <row r="2633" spans="1:5">
      <c r="A2633" s="442">
        <v>2631</v>
      </c>
      <c r="B2633" s="446"/>
      <c r="C2633" s="447"/>
      <c r="D2633" s="446"/>
      <c r="E2633" s="447"/>
    </row>
    <row r="2634" spans="1:5">
      <c r="A2634" s="442">
        <v>2632</v>
      </c>
      <c r="B2634" s="446"/>
      <c r="C2634" s="447"/>
      <c r="D2634" s="446"/>
      <c r="E2634" s="447"/>
    </row>
    <row r="2635" spans="1:5">
      <c r="A2635" s="442">
        <v>2633</v>
      </c>
      <c r="B2635" s="446"/>
      <c r="C2635" s="447"/>
      <c r="D2635" s="446"/>
      <c r="E2635" s="447"/>
    </row>
    <row r="2636" spans="1:5">
      <c r="A2636" s="442">
        <v>2634</v>
      </c>
      <c r="B2636" s="446"/>
      <c r="C2636" s="447"/>
      <c r="D2636" s="446"/>
      <c r="E2636" s="447"/>
    </row>
    <row r="2637" spans="1:5">
      <c r="A2637" s="442">
        <v>2635</v>
      </c>
      <c r="B2637" s="446"/>
      <c r="C2637" s="447"/>
      <c r="D2637" s="446"/>
      <c r="E2637" s="447"/>
    </row>
    <row r="2638" spans="1:5">
      <c r="A2638" s="442">
        <v>2636</v>
      </c>
      <c r="B2638" s="446"/>
      <c r="C2638" s="447"/>
      <c r="D2638" s="446"/>
      <c r="E2638" s="447"/>
    </row>
    <row r="2639" spans="1:5">
      <c r="A2639" s="442">
        <v>2637</v>
      </c>
      <c r="B2639" s="446"/>
      <c r="C2639" s="447"/>
      <c r="D2639" s="446"/>
      <c r="E2639" s="447"/>
    </row>
    <row r="2640" spans="1:5">
      <c r="A2640" s="442">
        <v>2638</v>
      </c>
      <c r="B2640" s="446"/>
      <c r="C2640" s="447"/>
      <c r="D2640" s="446"/>
      <c r="E2640" s="447"/>
    </row>
    <row r="2641" spans="1:5">
      <c r="A2641" s="442">
        <v>2639</v>
      </c>
      <c r="B2641" s="446"/>
      <c r="C2641" s="447"/>
      <c r="D2641" s="446"/>
      <c r="E2641" s="447"/>
    </row>
    <row r="2642" spans="1:5">
      <c r="A2642" s="442">
        <v>2640</v>
      </c>
      <c r="B2642" s="446"/>
      <c r="C2642" s="447"/>
      <c r="D2642" s="446"/>
      <c r="E2642" s="447"/>
    </row>
    <row r="2643" spans="1:5">
      <c r="A2643" s="442">
        <v>2641</v>
      </c>
      <c r="B2643" s="446"/>
      <c r="C2643" s="447"/>
      <c r="D2643" s="446"/>
      <c r="E2643" s="447"/>
    </row>
    <row r="2644" spans="1:5">
      <c r="A2644" s="442">
        <v>2642</v>
      </c>
      <c r="B2644" s="446"/>
      <c r="C2644" s="447"/>
      <c r="D2644" s="446"/>
      <c r="E2644" s="447"/>
    </row>
    <row r="2645" spans="1:5">
      <c r="A2645" s="442">
        <v>2643</v>
      </c>
      <c r="B2645" s="446"/>
      <c r="C2645" s="447"/>
      <c r="D2645" s="446"/>
      <c r="E2645" s="447"/>
    </row>
    <row r="2646" spans="1:5">
      <c r="A2646" s="442">
        <v>2644</v>
      </c>
      <c r="B2646" s="446"/>
      <c r="C2646" s="447"/>
      <c r="D2646" s="446"/>
      <c r="E2646" s="447"/>
    </row>
    <row r="2647" spans="1:5">
      <c r="A2647" s="442">
        <v>2645</v>
      </c>
      <c r="B2647" s="446"/>
      <c r="C2647" s="447"/>
      <c r="D2647" s="446"/>
      <c r="E2647" s="447"/>
    </row>
    <row r="2648" spans="1:5">
      <c r="A2648" s="442">
        <v>2646</v>
      </c>
      <c r="B2648" s="446"/>
      <c r="C2648" s="447"/>
      <c r="D2648" s="446"/>
      <c r="E2648" s="447"/>
    </row>
    <row r="2649" spans="1:5">
      <c r="A2649" s="442">
        <v>2647</v>
      </c>
      <c r="B2649" s="446"/>
      <c r="C2649" s="447"/>
      <c r="D2649" s="446"/>
      <c r="E2649" s="447"/>
    </row>
    <row r="2650" spans="1:5">
      <c r="A2650" s="442">
        <v>2648</v>
      </c>
      <c r="B2650" s="446"/>
      <c r="C2650" s="447"/>
      <c r="D2650" s="446"/>
      <c r="E2650" s="447"/>
    </row>
    <row r="2651" spans="1:5">
      <c r="A2651" s="442">
        <v>2649</v>
      </c>
      <c r="B2651" s="446"/>
      <c r="C2651" s="447"/>
      <c r="D2651" s="446"/>
      <c r="E2651" s="447"/>
    </row>
    <row r="2652" spans="1:5">
      <c r="A2652" s="442">
        <v>2650</v>
      </c>
      <c r="B2652" s="446"/>
      <c r="C2652" s="447"/>
      <c r="D2652" s="446"/>
      <c r="E2652" s="447"/>
    </row>
    <row r="2653" spans="1:5">
      <c r="A2653" s="442">
        <v>2651</v>
      </c>
      <c r="B2653" s="446"/>
      <c r="C2653" s="447"/>
      <c r="D2653" s="446"/>
      <c r="E2653" s="447"/>
    </row>
    <row r="2654" spans="1:5">
      <c r="A2654" s="442">
        <v>2652</v>
      </c>
      <c r="B2654" s="446"/>
      <c r="C2654" s="447"/>
      <c r="D2654" s="446"/>
      <c r="E2654" s="447"/>
    </row>
    <row r="2655" spans="1:5">
      <c r="A2655" s="442">
        <v>2653</v>
      </c>
      <c r="B2655" s="446"/>
      <c r="C2655" s="447"/>
      <c r="D2655" s="446"/>
      <c r="E2655" s="447"/>
    </row>
    <row r="2656" spans="1:5">
      <c r="A2656" s="442">
        <v>2654</v>
      </c>
      <c r="B2656" s="446"/>
      <c r="C2656" s="447"/>
      <c r="D2656" s="446"/>
      <c r="E2656" s="447"/>
    </row>
    <row r="2657" spans="1:5">
      <c r="A2657" s="442">
        <v>2655</v>
      </c>
      <c r="B2657" s="446"/>
      <c r="C2657" s="447"/>
      <c r="D2657" s="446"/>
      <c r="E2657" s="447"/>
    </row>
    <row r="2658" spans="1:5">
      <c r="A2658" s="442">
        <v>2656</v>
      </c>
      <c r="B2658" s="446"/>
      <c r="C2658" s="447"/>
      <c r="D2658" s="446"/>
      <c r="E2658" s="447"/>
    </row>
    <row r="2659" spans="1:5">
      <c r="A2659" s="442">
        <v>2657</v>
      </c>
      <c r="B2659" s="446"/>
      <c r="C2659" s="447"/>
      <c r="D2659" s="446"/>
      <c r="E2659" s="447"/>
    </row>
    <row r="2660" spans="1:5">
      <c r="A2660" s="442">
        <v>2658</v>
      </c>
      <c r="B2660" s="446"/>
      <c r="C2660" s="447"/>
      <c r="D2660" s="446"/>
      <c r="E2660" s="447"/>
    </row>
    <row r="2661" spans="1:5">
      <c r="A2661" s="442">
        <v>2659</v>
      </c>
      <c r="B2661" s="446"/>
      <c r="C2661" s="447"/>
      <c r="D2661" s="446"/>
      <c r="E2661" s="447"/>
    </row>
    <row r="2662" spans="1:5">
      <c r="A2662" s="442">
        <v>2660</v>
      </c>
      <c r="B2662" s="446"/>
      <c r="C2662" s="447"/>
      <c r="D2662" s="446"/>
      <c r="E2662" s="447"/>
    </row>
    <row r="2663" spans="1:5">
      <c r="A2663" s="442">
        <v>2661</v>
      </c>
      <c r="B2663" s="446"/>
      <c r="C2663" s="447"/>
      <c r="D2663" s="446"/>
      <c r="E2663" s="447"/>
    </row>
    <row r="2664" spans="1:5">
      <c r="A2664" s="442">
        <v>2662</v>
      </c>
      <c r="B2664" s="446"/>
      <c r="C2664" s="447"/>
      <c r="D2664" s="446"/>
      <c r="E2664" s="447"/>
    </row>
    <row r="2665" spans="1:5">
      <c r="A2665" s="442">
        <v>2663</v>
      </c>
      <c r="B2665" s="446"/>
      <c r="C2665" s="447"/>
      <c r="D2665" s="446"/>
      <c r="E2665" s="447"/>
    </row>
    <row r="2666" spans="1:5">
      <c r="A2666" s="442">
        <v>2664</v>
      </c>
      <c r="B2666" s="446"/>
      <c r="C2666" s="447"/>
      <c r="D2666" s="446"/>
      <c r="E2666" s="447"/>
    </row>
    <row r="2667" spans="1:5">
      <c r="A2667" s="442">
        <v>2665</v>
      </c>
      <c r="B2667" s="446"/>
      <c r="C2667" s="447"/>
      <c r="D2667" s="446"/>
      <c r="E2667" s="447"/>
    </row>
    <row r="2668" spans="1:5">
      <c r="A2668" s="442">
        <v>2666</v>
      </c>
      <c r="B2668" s="446"/>
      <c r="C2668" s="447"/>
      <c r="D2668" s="446"/>
      <c r="E2668" s="447"/>
    </row>
    <row r="2669" spans="1:5">
      <c r="A2669" s="442">
        <v>2667</v>
      </c>
      <c r="B2669" s="446"/>
      <c r="C2669" s="447"/>
      <c r="D2669" s="446"/>
      <c r="E2669" s="447"/>
    </row>
    <row r="2670" spans="1:5">
      <c r="A2670" s="442">
        <v>2668</v>
      </c>
      <c r="B2670" s="446"/>
      <c r="C2670" s="447"/>
      <c r="D2670" s="446"/>
      <c r="E2670" s="447"/>
    </row>
    <row r="2671" spans="1:5">
      <c r="A2671" s="442">
        <v>2669</v>
      </c>
      <c r="B2671" s="446"/>
      <c r="C2671" s="447"/>
      <c r="D2671" s="446"/>
      <c r="E2671" s="447"/>
    </row>
    <row r="2672" spans="1:5">
      <c r="A2672" s="442">
        <v>2670</v>
      </c>
      <c r="B2672" s="446"/>
      <c r="C2672" s="447"/>
      <c r="D2672" s="446"/>
      <c r="E2672" s="447"/>
    </row>
    <row r="2673" spans="1:5">
      <c r="A2673" s="442">
        <v>2671</v>
      </c>
      <c r="B2673" s="446"/>
      <c r="C2673" s="447"/>
      <c r="D2673" s="446"/>
      <c r="E2673" s="447"/>
    </row>
    <row r="2674" spans="1:5">
      <c r="A2674" s="442">
        <v>2672</v>
      </c>
      <c r="B2674" s="446"/>
      <c r="C2674" s="447"/>
      <c r="D2674" s="446"/>
      <c r="E2674" s="447"/>
    </row>
    <row r="2675" spans="1:5">
      <c r="A2675" s="442">
        <v>2673</v>
      </c>
      <c r="B2675" s="446"/>
      <c r="C2675" s="447"/>
      <c r="D2675" s="446"/>
      <c r="E2675" s="447"/>
    </row>
    <row r="2676" spans="1:5">
      <c r="A2676" s="442">
        <v>2674</v>
      </c>
      <c r="B2676" s="446"/>
      <c r="C2676" s="447"/>
      <c r="D2676" s="446"/>
      <c r="E2676" s="447"/>
    </row>
    <row r="2677" spans="1:5">
      <c r="A2677" s="442">
        <v>2675</v>
      </c>
      <c r="B2677" s="446"/>
      <c r="C2677" s="447"/>
      <c r="D2677" s="446"/>
      <c r="E2677" s="447"/>
    </row>
    <row r="2678" spans="1:5">
      <c r="A2678" s="442">
        <v>2676</v>
      </c>
      <c r="B2678" s="446"/>
      <c r="C2678" s="447"/>
      <c r="D2678" s="446"/>
      <c r="E2678" s="447"/>
    </row>
    <row r="2679" spans="1:5">
      <c r="A2679" s="442">
        <v>2677</v>
      </c>
      <c r="B2679" s="446"/>
      <c r="C2679" s="447"/>
      <c r="D2679" s="446"/>
      <c r="E2679" s="447"/>
    </row>
    <row r="2680" spans="1:5">
      <c r="A2680" s="442">
        <v>2678</v>
      </c>
      <c r="B2680" s="446"/>
      <c r="C2680" s="447"/>
      <c r="D2680" s="446"/>
      <c r="E2680" s="447"/>
    </row>
    <row r="2681" spans="1:5">
      <c r="A2681" s="442">
        <v>2679</v>
      </c>
      <c r="B2681" s="446"/>
      <c r="C2681" s="447"/>
      <c r="D2681" s="446"/>
      <c r="E2681" s="447"/>
    </row>
    <row r="2682" spans="1:5">
      <c r="A2682" s="442">
        <v>2680</v>
      </c>
      <c r="B2682" s="446"/>
      <c r="C2682" s="447"/>
      <c r="D2682" s="446"/>
      <c r="E2682" s="447"/>
    </row>
    <row r="2683" spans="1:5">
      <c r="A2683" s="442">
        <v>2681</v>
      </c>
      <c r="B2683" s="446"/>
      <c r="C2683" s="447"/>
      <c r="D2683" s="446"/>
      <c r="E2683" s="447"/>
    </row>
    <row r="2684" spans="1:5">
      <c r="A2684" s="442">
        <v>2682</v>
      </c>
      <c r="B2684" s="446"/>
      <c r="C2684" s="447"/>
      <c r="D2684" s="446"/>
      <c r="E2684" s="447"/>
    </row>
    <row r="2685" spans="1:5">
      <c r="A2685" s="442">
        <v>2683</v>
      </c>
      <c r="B2685" s="446"/>
      <c r="C2685" s="447"/>
      <c r="D2685" s="446"/>
      <c r="E2685" s="447"/>
    </row>
    <row r="2686" spans="1:5">
      <c r="A2686" s="442">
        <v>2684</v>
      </c>
      <c r="B2686" s="446"/>
      <c r="C2686" s="447"/>
      <c r="D2686" s="446"/>
      <c r="E2686" s="447"/>
    </row>
    <row r="2687" spans="1:5">
      <c r="A2687" s="442">
        <v>2685</v>
      </c>
      <c r="B2687" s="446"/>
      <c r="C2687" s="447"/>
      <c r="D2687" s="446"/>
      <c r="E2687" s="447"/>
    </row>
    <row r="2688" spans="1:5">
      <c r="A2688" s="442">
        <v>2686</v>
      </c>
      <c r="B2688" s="446"/>
      <c r="C2688" s="447"/>
      <c r="D2688" s="446"/>
      <c r="E2688" s="447"/>
    </row>
    <row r="2689" spans="1:5">
      <c r="A2689" s="442">
        <v>2687</v>
      </c>
      <c r="B2689" s="446"/>
      <c r="C2689" s="447"/>
      <c r="D2689" s="446"/>
      <c r="E2689" s="447"/>
    </row>
    <row r="2690" spans="1:5">
      <c r="A2690" s="442">
        <v>2688</v>
      </c>
      <c r="B2690" s="446"/>
      <c r="C2690" s="447"/>
      <c r="D2690" s="446"/>
      <c r="E2690" s="447"/>
    </row>
    <row r="2691" spans="1:5">
      <c r="A2691" s="442">
        <v>2689</v>
      </c>
      <c r="B2691" s="446"/>
      <c r="C2691" s="447"/>
      <c r="D2691" s="446"/>
      <c r="E2691" s="447"/>
    </row>
    <row r="2692" spans="1:5">
      <c r="A2692" s="442">
        <v>2690</v>
      </c>
      <c r="B2692" s="446"/>
      <c r="C2692" s="447"/>
      <c r="D2692" s="446"/>
      <c r="E2692" s="447"/>
    </row>
    <row r="2693" spans="1:5">
      <c r="A2693" s="442">
        <v>2691</v>
      </c>
      <c r="B2693" s="446"/>
      <c r="C2693" s="447"/>
      <c r="D2693" s="446"/>
      <c r="E2693" s="447"/>
    </row>
    <row r="2694" spans="1:5">
      <c r="A2694" s="442">
        <v>2692</v>
      </c>
      <c r="B2694" s="446"/>
      <c r="C2694" s="447"/>
      <c r="D2694" s="446"/>
      <c r="E2694" s="447"/>
    </row>
    <row r="2695" spans="1:5">
      <c r="A2695" s="442">
        <v>2693</v>
      </c>
      <c r="B2695" s="446"/>
      <c r="C2695" s="447"/>
      <c r="D2695" s="446"/>
      <c r="E2695" s="447"/>
    </row>
    <row r="2696" spans="1:5">
      <c r="A2696" s="442">
        <v>2694</v>
      </c>
      <c r="B2696" s="446"/>
      <c r="C2696" s="447"/>
      <c r="D2696" s="446"/>
      <c r="E2696" s="447"/>
    </row>
    <row r="2697" spans="1:5">
      <c r="A2697" s="442">
        <v>2695</v>
      </c>
      <c r="B2697" s="446"/>
      <c r="C2697" s="447"/>
      <c r="D2697" s="446"/>
      <c r="E2697" s="447"/>
    </row>
    <row r="2698" spans="1:5">
      <c r="A2698" s="442">
        <v>2696</v>
      </c>
      <c r="B2698" s="446"/>
      <c r="C2698" s="447"/>
      <c r="D2698" s="446"/>
      <c r="E2698" s="447"/>
    </row>
    <row r="2699" spans="1:5">
      <c r="A2699" s="442">
        <v>2697</v>
      </c>
      <c r="B2699" s="446"/>
      <c r="C2699" s="447"/>
      <c r="D2699" s="446"/>
      <c r="E2699" s="447"/>
    </row>
    <row r="2700" spans="1:5">
      <c r="A2700" s="442">
        <v>2698</v>
      </c>
      <c r="B2700" s="446"/>
      <c r="C2700" s="447"/>
      <c r="D2700" s="446"/>
      <c r="E2700" s="447"/>
    </row>
    <row r="2701" spans="1:5">
      <c r="A2701" s="442">
        <v>2699</v>
      </c>
      <c r="B2701" s="446"/>
      <c r="C2701" s="447"/>
      <c r="D2701" s="446"/>
      <c r="E2701" s="447"/>
    </row>
    <row r="2702" spans="1:5">
      <c r="A2702" s="442">
        <v>2700</v>
      </c>
      <c r="B2702" s="446"/>
      <c r="C2702" s="447"/>
      <c r="D2702" s="446"/>
      <c r="E2702" s="447"/>
    </row>
    <row r="2703" spans="1:5">
      <c r="A2703" s="442">
        <v>2701</v>
      </c>
      <c r="B2703" s="446"/>
      <c r="C2703" s="447"/>
      <c r="D2703" s="446"/>
      <c r="E2703" s="447"/>
    </row>
    <row r="2704" spans="1:5">
      <c r="A2704" s="442">
        <v>2702</v>
      </c>
      <c r="B2704" s="446"/>
      <c r="C2704" s="447"/>
      <c r="D2704" s="446"/>
      <c r="E2704" s="447"/>
    </row>
    <row r="2705" spans="1:5">
      <c r="A2705" s="442">
        <v>2703</v>
      </c>
      <c r="B2705" s="446"/>
      <c r="C2705" s="447"/>
      <c r="D2705" s="446"/>
      <c r="E2705" s="447"/>
    </row>
    <row r="2706" spans="1:5">
      <c r="A2706" s="442">
        <v>2704</v>
      </c>
      <c r="B2706" s="446"/>
      <c r="C2706" s="447"/>
      <c r="D2706" s="446"/>
      <c r="E2706" s="447"/>
    </row>
    <row r="2707" spans="1:5">
      <c r="A2707" s="442">
        <v>2705</v>
      </c>
      <c r="B2707" s="446"/>
      <c r="C2707" s="447"/>
      <c r="D2707" s="446"/>
      <c r="E2707" s="447"/>
    </row>
    <row r="2708" spans="1:5">
      <c r="A2708" s="442">
        <v>2706</v>
      </c>
      <c r="B2708" s="446"/>
      <c r="C2708" s="447"/>
      <c r="D2708" s="446"/>
      <c r="E2708" s="447"/>
    </row>
    <row r="2709" spans="1:5">
      <c r="A2709" s="442">
        <v>2707</v>
      </c>
      <c r="B2709" s="446"/>
      <c r="C2709" s="447"/>
      <c r="D2709" s="446"/>
      <c r="E2709" s="447"/>
    </row>
    <row r="2710" spans="1:5">
      <c r="A2710" s="442">
        <v>2708</v>
      </c>
      <c r="B2710" s="446"/>
      <c r="C2710" s="447"/>
      <c r="D2710" s="446"/>
      <c r="E2710" s="447"/>
    </row>
    <row r="2711" spans="1:5">
      <c r="A2711" s="442">
        <v>2709</v>
      </c>
      <c r="B2711" s="446"/>
      <c r="C2711" s="447"/>
      <c r="D2711" s="446"/>
      <c r="E2711" s="447"/>
    </row>
    <row r="2712" spans="1:5">
      <c r="A2712" s="442">
        <v>2710</v>
      </c>
      <c r="B2712" s="446"/>
      <c r="C2712" s="447"/>
      <c r="D2712" s="446"/>
      <c r="E2712" s="447"/>
    </row>
    <row r="2713" spans="1:5">
      <c r="A2713" s="442">
        <v>2711</v>
      </c>
      <c r="B2713" s="446"/>
      <c r="C2713" s="447"/>
      <c r="D2713" s="446"/>
      <c r="E2713" s="447"/>
    </row>
    <row r="2714" spans="1:5">
      <c r="A2714" s="442">
        <v>2712</v>
      </c>
      <c r="B2714" s="446"/>
      <c r="C2714" s="447"/>
      <c r="D2714" s="446"/>
      <c r="E2714" s="447"/>
    </row>
    <row r="2715" spans="1:5">
      <c r="A2715" s="442">
        <v>2713</v>
      </c>
      <c r="B2715" s="446"/>
      <c r="C2715" s="447"/>
      <c r="D2715" s="446"/>
      <c r="E2715" s="447"/>
    </row>
    <row r="2716" spans="1:5">
      <c r="A2716" s="442">
        <v>2714</v>
      </c>
      <c r="B2716" s="446"/>
      <c r="C2716" s="447"/>
      <c r="D2716" s="446"/>
      <c r="E2716" s="447"/>
    </row>
    <row r="2717" spans="1:5">
      <c r="A2717" s="442">
        <v>2715</v>
      </c>
      <c r="B2717" s="446"/>
      <c r="C2717" s="447"/>
      <c r="D2717" s="446"/>
      <c r="E2717" s="447"/>
    </row>
    <row r="2718" spans="1:5">
      <c r="A2718" s="442">
        <v>2716</v>
      </c>
      <c r="B2718" s="446"/>
      <c r="C2718" s="447"/>
      <c r="D2718" s="446"/>
      <c r="E2718" s="447"/>
    </row>
    <row r="2719" spans="1:5">
      <c r="A2719" s="442">
        <v>2717</v>
      </c>
      <c r="B2719" s="446"/>
      <c r="C2719" s="447"/>
      <c r="D2719" s="446"/>
      <c r="E2719" s="447"/>
    </row>
    <row r="2720" spans="1:5">
      <c r="A2720" s="442">
        <v>2718</v>
      </c>
      <c r="B2720" s="446"/>
      <c r="C2720" s="447"/>
      <c r="D2720" s="446"/>
      <c r="E2720" s="447"/>
    </row>
    <row r="2721" spans="1:5">
      <c r="A2721" s="442">
        <v>2719</v>
      </c>
      <c r="B2721" s="446"/>
      <c r="C2721" s="447"/>
      <c r="D2721" s="446"/>
      <c r="E2721" s="447"/>
    </row>
    <row r="2722" spans="1:5">
      <c r="A2722" s="442">
        <v>2720</v>
      </c>
      <c r="B2722" s="446"/>
      <c r="C2722" s="447"/>
      <c r="D2722" s="446"/>
      <c r="E2722" s="447"/>
    </row>
    <row r="2723" spans="1:5">
      <c r="A2723" s="442">
        <v>2721</v>
      </c>
      <c r="B2723" s="446"/>
      <c r="C2723" s="447"/>
      <c r="D2723" s="446"/>
      <c r="E2723" s="447"/>
    </row>
    <row r="2724" spans="1:5">
      <c r="A2724" s="442">
        <v>2722</v>
      </c>
      <c r="B2724" s="446"/>
      <c r="C2724" s="447"/>
      <c r="D2724" s="446"/>
      <c r="E2724" s="447"/>
    </row>
    <row r="2725" spans="1:5">
      <c r="A2725" s="442">
        <v>2723</v>
      </c>
      <c r="B2725" s="446"/>
      <c r="C2725" s="447"/>
      <c r="D2725" s="446"/>
      <c r="E2725" s="447"/>
    </row>
    <row r="2726" spans="1:5">
      <c r="A2726" s="442">
        <v>2724</v>
      </c>
      <c r="B2726" s="446"/>
      <c r="C2726" s="447"/>
      <c r="D2726" s="446"/>
      <c r="E2726" s="447"/>
    </row>
    <row r="2727" spans="1:5">
      <c r="A2727" s="442">
        <v>2725</v>
      </c>
      <c r="B2727" s="446"/>
      <c r="C2727" s="447"/>
      <c r="D2727" s="446"/>
      <c r="E2727" s="447"/>
    </row>
    <row r="2728" spans="1:5">
      <c r="A2728" s="442">
        <v>2726</v>
      </c>
      <c r="B2728" s="446"/>
      <c r="C2728" s="447"/>
      <c r="D2728" s="446"/>
      <c r="E2728" s="447"/>
    </row>
    <row r="2729" spans="1:5">
      <c r="A2729" s="442">
        <v>2727</v>
      </c>
      <c r="B2729" s="446"/>
      <c r="C2729" s="447"/>
      <c r="D2729" s="446"/>
      <c r="E2729" s="447"/>
    </row>
    <row r="2730" spans="1:5">
      <c r="A2730" s="442">
        <v>2728</v>
      </c>
      <c r="B2730" s="446"/>
      <c r="C2730" s="447"/>
      <c r="D2730" s="446"/>
      <c r="E2730" s="447"/>
    </row>
    <row r="2731" spans="1:5">
      <c r="A2731" s="442">
        <v>2729</v>
      </c>
      <c r="B2731" s="446"/>
      <c r="C2731" s="447"/>
      <c r="D2731" s="446"/>
      <c r="E2731" s="447"/>
    </row>
    <row r="2732" spans="1:5">
      <c r="A2732" s="442">
        <v>2730</v>
      </c>
      <c r="B2732" s="446"/>
      <c r="C2732" s="447"/>
      <c r="D2732" s="446"/>
      <c r="E2732" s="447"/>
    </row>
    <row r="2733" spans="1:5">
      <c r="A2733" s="442">
        <v>2731</v>
      </c>
      <c r="B2733" s="446"/>
      <c r="C2733" s="447"/>
      <c r="D2733" s="446"/>
      <c r="E2733" s="447"/>
    </row>
    <row r="2734" spans="1:5">
      <c r="A2734" s="442">
        <v>2732</v>
      </c>
      <c r="B2734" s="446"/>
      <c r="C2734" s="447"/>
      <c r="D2734" s="446"/>
      <c r="E2734" s="447"/>
    </row>
    <row r="2735" spans="1:5">
      <c r="A2735" s="442">
        <v>2733</v>
      </c>
      <c r="B2735" s="446"/>
      <c r="C2735" s="447"/>
      <c r="D2735" s="446"/>
      <c r="E2735" s="447"/>
    </row>
    <row r="2736" spans="1:5">
      <c r="A2736" s="442">
        <v>2734</v>
      </c>
      <c r="B2736" s="446"/>
      <c r="C2736" s="447"/>
      <c r="D2736" s="446"/>
      <c r="E2736" s="447"/>
    </row>
    <row r="2737" spans="1:5">
      <c r="A2737" s="442">
        <v>2735</v>
      </c>
      <c r="B2737" s="446"/>
      <c r="C2737" s="447"/>
      <c r="D2737" s="446"/>
      <c r="E2737" s="447"/>
    </row>
    <row r="2738" spans="1:5">
      <c r="A2738" s="442">
        <v>2736</v>
      </c>
      <c r="B2738" s="446"/>
      <c r="C2738" s="447"/>
      <c r="D2738" s="446"/>
      <c r="E2738" s="447"/>
    </row>
    <row r="2739" spans="1:5">
      <c r="A2739" s="442">
        <v>2737</v>
      </c>
      <c r="B2739" s="446"/>
      <c r="C2739" s="447"/>
      <c r="D2739" s="446"/>
      <c r="E2739" s="447"/>
    </row>
    <row r="2740" spans="1:5">
      <c r="A2740" s="442">
        <v>2738</v>
      </c>
      <c r="B2740" s="446"/>
      <c r="C2740" s="447"/>
      <c r="D2740" s="446"/>
      <c r="E2740" s="447"/>
    </row>
    <row r="2741" spans="1:5">
      <c r="A2741" s="442">
        <v>2739</v>
      </c>
      <c r="B2741" s="446"/>
      <c r="C2741" s="447"/>
      <c r="D2741" s="446"/>
      <c r="E2741" s="447"/>
    </row>
    <row r="2742" spans="1:5">
      <c r="A2742" s="442">
        <v>2740</v>
      </c>
      <c r="B2742" s="446"/>
      <c r="C2742" s="447"/>
      <c r="D2742" s="446"/>
      <c r="E2742" s="447"/>
    </row>
    <row r="2743" spans="1:5">
      <c r="A2743" s="442">
        <v>2741</v>
      </c>
      <c r="B2743" s="446"/>
      <c r="C2743" s="447"/>
      <c r="D2743" s="446"/>
      <c r="E2743" s="447"/>
    </row>
    <row r="2744" spans="1:5">
      <c r="A2744" s="442">
        <v>2742</v>
      </c>
      <c r="B2744" s="446"/>
      <c r="C2744" s="447"/>
      <c r="D2744" s="446"/>
      <c r="E2744" s="447"/>
    </row>
    <row r="2745" spans="1:5">
      <c r="A2745" s="442">
        <v>2743</v>
      </c>
      <c r="B2745" s="446"/>
      <c r="C2745" s="447"/>
      <c r="D2745" s="446"/>
      <c r="E2745" s="447"/>
    </row>
    <row r="2746" spans="1:5">
      <c r="A2746" s="442">
        <v>2744</v>
      </c>
      <c r="B2746" s="446"/>
      <c r="C2746" s="447"/>
      <c r="D2746" s="446"/>
      <c r="E2746" s="447"/>
    </row>
    <row r="2747" spans="1:5">
      <c r="A2747" s="442">
        <v>2745</v>
      </c>
      <c r="B2747" s="446"/>
      <c r="C2747" s="447"/>
      <c r="D2747" s="446"/>
      <c r="E2747" s="447"/>
    </row>
    <row r="2748" spans="1:5">
      <c r="A2748" s="442">
        <v>2746</v>
      </c>
      <c r="B2748" s="446"/>
      <c r="C2748" s="447"/>
      <c r="D2748" s="446"/>
      <c r="E2748" s="447"/>
    </row>
    <row r="2749" spans="1:5">
      <c r="A2749" s="442">
        <v>2747</v>
      </c>
      <c r="B2749" s="446"/>
      <c r="C2749" s="447"/>
      <c r="D2749" s="446"/>
      <c r="E2749" s="447"/>
    </row>
    <row r="2750" spans="1:5">
      <c r="A2750" s="442">
        <v>2748</v>
      </c>
      <c r="B2750" s="446"/>
      <c r="C2750" s="447"/>
      <c r="D2750" s="446"/>
      <c r="E2750" s="447"/>
    </row>
    <row r="2751" spans="1:5">
      <c r="A2751" s="442">
        <v>2749</v>
      </c>
      <c r="B2751" s="446"/>
      <c r="C2751" s="447"/>
      <c r="D2751" s="446"/>
      <c r="E2751" s="447"/>
    </row>
    <row r="2752" spans="1:5">
      <c r="A2752" s="442">
        <v>2750</v>
      </c>
      <c r="B2752" s="446"/>
      <c r="C2752" s="447"/>
      <c r="D2752" s="446"/>
      <c r="E2752" s="447"/>
    </row>
    <row r="2753" spans="1:5">
      <c r="A2753" s="442">
        <v>2751</v>
      </c>
      <c r="B2753" s="446"/>
      <c r="C2753" s="447"/>
      <c r="D2753" s="446"/>
      <c r="E2753" s="447"/>
    </row>
    <row r="2754" spans="1:5">
      <c r="A2754" s="442">
        <v>2752</v>
      </c>
      <c r="B2754" s="446"/>
      <c r="C2754" s="447"/>
      <c r="D2754" s="446"/>
      <c r="E2754" s="447"/>
    </row>
    <row r="2755" spans="1:5">
      <c r="A2755" s="442">
        <v>2753</v>
      </c>
      <c r="B2755" s="446"/>
      <c r="C2755" s="447"/>
      <c r="D2755" s="446"/>
      <c r="E2755" s="447"/>
    </row>
    <row r="2756" spans="1:5">
      <c r="A2756" s="442">
        <v>2754</v>
      </c>
      <c r="B2756" s="446"/>
      <c r="C2756" s="447"/>
      <c r="D2756" s="446"/>
      <c r="E2756" s="447"/>
    </row>
    <row r="2757" spans="1:5">
      <c r="A2757" s="442">
        <v>2755</v>
      </c>
      <c r="B2757" s="446"/>
      <c r="C2757" s="447"/>
      <c r="D2757" s="446"/>
      <c r="E2757" s="447"/>
    </row>
    <row r="2758" spans="1:5">
      <c r="A2758" s="442">
        <v>2756</v>
      </c>
      <c r="B2758" s="446"/>
      <c r="C2758" s="447"/>
      <c r="D2758" s="446"/>
      <c r="E2758" s="447"/>
    </row>
    <row r="2759" spans="1:5">
      <c r="A2759" s="442">
        <v>2757</v>
      </c>
      <c r="B2759" s="446"/>
      <c r="C2759" s="447"/>
      <c r="D2759" s="446"/>
      <c r="E2759" s="447"/>
    </row>
    <row r="2760" spans="1:5">
      <c r="A2760" s="442">
        <v>2758</v>
      </c>
      <c r="B2760" s="446"/>
      <c r="C2760" s="447"/>
      <c r="D2760" s="446"/>
      <c r="E2760" s="447"/>
    </row>
    <row r="2761" spans="1:5">
      <c r="A2761" s="442">
        <v>2759</v>
      </c>
      <c r="B2761" s="446"/>
      <c r="C2761" s="447"/>
      <c r="D2761" s="446"/>
      <c r="E2761" s="447"/>
    </row>
    <row r="2762" spans="1:5">
      <c r="A2762" s="442">
        <v>2760</v>
      </c>
      <c r="B2762" s="446"/>
      <c r="C2762" s="447"/>
      <c r="D2762" s="446"/>
      <c r="E2762" s="447"/>
    </row>
    <row r="2763" spans="1:5">
      <c r="A2763" s="442">
        <v>2761</v>
      </c>
      <c r="B2763" s="446"/>
      <c r="C2763" s="447"/>
      <c r="D2763" s="446"/>
      <c r="E2763" s="447"/>
    </row>
    <row r="2764" spans="1:5">
      <c r="A2764" s="442">
        <v>2762</v>
      </c>
      <c r="B2764" s="446"/>
      <c r="C2764" s="447"/>
      <c r="D2764" s="446"/>
      <c r="E2764" s="447"/>
    </row>
    <row r="2765" spans="1:5">
      <c r="A2765" s="442">
        <v>2763</v>
      </c>
      <c r="B2765" s="446"/>
      <c r="C2765" s="447"/>
      <c r="D2765" s="446"/>
      <c r="E2765" s="447"/>
    </row>
    <row r="2766" spans="1:5">
      <c r="A2766" s="442">
        <v>2764</v>
      </c>
      <c r="B2766" s="446"/>
      <c r="C2766" s="447"/>
      <c r="D2766" s="446"/>
      <c r="E2766" s="447"/>
    </row>
    <row r="2767" spans="1:5">
      <c r="A2767" s="442">
        <v>2765</v>
      </c>
      <c r="B2767" s="446"/>
      <c r="C2767" s="447"/>
      <c r="D2767" s="446"/>
      <c r="E2767" s="447"/>
    </row>
    <row r="2768" spans="1:5">
      <c r="A2768" s="442">
        <v>2766</v>
      </c>
      <c r="B2768" s="446"/>
      <c r="C2768" s="447"/>
      <c r="D2768" s="446"/>
      <c r="E2768" s="447"/>
    </row>
    <row r="2769" spans="1:5">
      <c r="A2769" s="442">
        <v>2767</v>
      </c>
      <c r="B2769" s="446"/>
      <c r="C2769" s="447"/>
      <c r="D2769" s="446"/>
      <c r="E2769" s="447"/>
    </row>
    <row r="2770" spans="1:5">
      <c r="A2770" s="442">
        <v>2768</v>
      </c>
      <c r="B2770" s="446"/>
      <c r="C2770" s="447"/>
      <c r="D2770" s="446"/>
      <c r="E2770" s="447"/>
    </row>
    <row r="2771" spans="1:5">
      <c r="A2771" s="442">
        <v>2769</v>
      </c>
      <c r="B2771" s="446"/>
      <c r="C2771" s="447"/>
      <c r="D2771" s="446"/>
      <c r="E2771" s="447"/>
    </row>
    <row r="2772" spans="1:5">
      <c r="A2772" s="442">
        <v>2770</v>
      </c>
      <c r="B2772" s="446"/>
      <c r="C2772" s="447"/>
      <c r="D2772" s="446"/>
      <c r="E2772" s="447"/>
    </row>
    <row r="2773" spans="1:5">
      <c r="A2773" s="442">
        <v>2771</v>
      </c>
      <c r="B2773" s="446"/>
      <c r="C2773" s="447"/>
      <c r="D2773" s="446"/>
      <c r="E2773" s="447"/>
    </row>
    <row r="2774" spans="1:5">
      <c r="A2774" s="442">
        <v>2772</v>
      </c>
      <c r="B2774" s="446"/>
      <c r="C2774" s="447"/>
      <c r="D2774" s="446"/>
      <c r="E2774" s="447"/>
    </row>
    <row r="2775" spans="1:5">
      <c r="A2775" s="442">
        <v>2773</v>
      </c>
      <c r="B2775" s="446"/>
      <c r="C2775" s="447"/>
      <c r="D2775" s="446"/>
      <c r="E2775" s="447"/>
    </row>
    <row r="2776" spans="1:5">
      <c r="A2776" s="442">
        <v>2774</v>
      </c>
      <c r="B2776" s="446"/>
      <c r="C2776" s="447"/>
      <c r="D2776" s="446"/>
      <c r="E2776" s="447"/>
    </row>
    <row r="2777" spans="1:5">
      <c r="A2777" s="442">
        <v>2775</v>
      </c>
      <c r="B2777" s="446"/>
      <c r="C2777" s="447"/>
      <c r="D2777" s="446"/>
      <c r="E2777" s="447"/>
    </row>
    <row r="2778" spans="1:5">
      <c r="A2778" s="442">
        <v>2776</v>
      </c>
      <c r="B2778" s="446"/>
      <c r="C2778" s="447"/>
      <c r="D2778" s="446"/>
      <c r="E2778" s="447"/>
    </row>
    <row r="2779" spans="1:5">
      <c r="A2779" s="442">
        <v>2777</v>
      </c>
      <c r="B2779" s="446"/>
      <c r="C2779" s="447"/>
      <c r="D2779" s="446"/>
      <c r="E2779" s="447"/>
    </row>
    <row r="2780" spans="1:5">
      <c r="A2780" s="442">
        <v>2778</v>
      </c>
      <c r="B2780" s="446"/>
      <c r="C2780" s="447"/>
      <c r="D2780" s="446"/>
      <c r="E2780" s="447"/>
    </row>
    <row r="2781" spans="1:5">
      <c r="A2781" s="442">
        <v>2779</v>
      </c>
      <c r="B2781" s="446"/>
      <c r="C2781" s="447"/>
      <c r="D2781" s="446"/>
      <c r="E2781" s="447"/>
    </row>
    <row r="2782" spans="1:5">
      <c r="A2782" s="442">
        <v>2780</v>
      </c>
      <c r="B2782" s="446"/>
      <c r="C2782" s="447"/>
      <c r="D2782" s="446"/>
      <c r="E2782" s="447"/>
    </row>
    <row r="2783" spans="1:5">
      <c r="A2783" s="442">
        <v>2781</v>
      </c>
      <c r="B2783" s="446"/>
      <c r="C2783" s="447"/>
      <c r="D2783" s="446"/>
      <c r="E2783" s="447"/>
    </row>
    <row r="2784" spans="1:5">
      <c r="A2784" s="442">
        <v>2782</v>
      </c>
      <c r="B2784" s="446"/>
      <c r="C2784" s="447"/>
      <c r="D2784" s="446"/>
      <c r="E2784" s="447"/>
    </row>
    <row r="2785" spans="1:5">
      <c r="A2785" s="442">
        <v>2783</v>
      </c>
      <c r="B2785" s="446"/>
      <c r="C2785" s="447"/>
      <c r="D2785" s="446"/>
      <c r="E2785" s="447"/>
    </row>
    <row r="2786" spans="1:5">
      <c r="A2786" s="442">
        <v>2784</v>
      </c>
      <c r="B2786" s="446"/>
      <c r="C2786" s="447"/>
      <c r="D2786" s="446"/>
      <c r="E2786" s="447"/>
    </row>
    <row r="2787" spans="1:5">
      <c r="A2787" s="442">
        <v>2785</v>
      </c>
      <c r="B2787" s="446"/>
      <c r="C2787" s="447"/>
      <c r="D2787" s="446"/>
      <c r="E2787" s="447"/>
    </row>
    <row r="2788" spans="1:5">
      <c r="A2788" s="442">
        <v>2786</v>
      </c>
      <c r="B2788" s="446"/>
      <c r="C2788" s="447"/>
      <c r="D2788" s="446"/>
      <c r="E2788" s="447"/>
    </row>
    <row r="2789" spans="1:5">
      <c r="A2789" s="442">
        <v>2787</v>
      </c>
      <c r="B2789" s="446"/>
      <c r="C2789" s="447"/>
      <c r="D2789" s="446"/>
      <c r="E2789" s="447"/>
    </row>
    <row r="2790" spans="1:5">
      <c r="A2790" s="442">
        <v>2788</v>
      </c>
      <c r="B2790" s="446"/>
      <c r="C2790" s="447"/>
      <c r="D2790" s="446"/>
      <c r="E2790" s="447"/>
    </row>
    <row r="2791" spans="1:5">
      <c r="A2791" s="442">
        <v>2789</v>
      </c>
      <c r="B2791" s="446"/>
      <c r="C2791" s="447"/>
      <c r="D2791" s="446"/>
      <c r="E2791" s="447"/>
    </row>
    <row r="2792" spans="1:5">
      <c r="A2792" s="442">
        <v>2790</v>
      </c>
      <c r="B2792" s="446"/>
      <c r="C2792" s="447"/>
      <c r="D2792" s="446"/>
      <c r="E2792" s="447"/>
    </row>
    <row r="2793" spans="1:5">
      <c r="A2793" s="442">
        <v>2791</v>
      </c>
      <c r="B2793" s="446"/>
      <c r="C2793" s="447"/>
      <c r="D2793" s="446"/>
      <c r="E2793" s="447"/>
    </row>
    <row r="2794" spans="1:5">
      <c r="A2794" s="442">
        <v>2792</v>
      </c>
      <c r="B2794" s="446"/>
      <c r="C2794" s="447"/>
      <c r="D2794" s="446"/>
      <c r="E2794" s="447"/>
    </row>
    <row r="2795" spans="1:5">
      <c r="A2795" s="442">
        <v>2793</v>
      </c>
      <c r="B2795" s="446"/>
      <c r="C2795" s="447"/>
      <c r="D2795" s="446"/>
      <c r="E2795" s="447"/>
    </row>
    <row r="2796" spans="1:5">
      <c r="A2796" s="442">
        <v>2794</v>
      </c>
      <c r="B2796" s="446"/>
      <c r="C2796" s="447"/>
      <c r="D2796" s="446"/>
      <c r="E2796" s="447"/>
    </row>
    <row r="2797" spans="1:5">
      <c r="A2797" s="442">
        <v>2795</v>
      </c>
      <c r="B2797" s="446"/>
      <c r="C2797" s="447"/>
      <c r="D2797" s="446"/>
      <c r="E2797" s="447"/>
    </row>
    <row r="2798" spans="1:5">
      <c r="A2798" s="442">
        <v>2796</v>
      </c>
      <c r="B2798" s="446"/>
      <c r="C2798" s="447"/>
      <c r="D2798" s="446"/>
      <c r="E2798" s="447"/>
    </row>
    <row r="2799" spans="1:5">
      <c r="A2799" s="442">
        <v>2797</v>
      </c>
      <c r="B2799" s="446"/>
      <c r="C2799" s="447"/>
      <c r="D2799" s="446"/>
      <c r="E2799" s="447"/>
    </row>
    <row r="2800" spans="1:5">
      <c r="A2800" s="442">
        <v>2798</v>
      </c>
      <c r="B2800" s="446"/>
      <c r="C2800" s="447"/>
      <c r="D2800" s="446"/>
      <c r="E2800" s="447"/>
    </row>
    <row r="2801" spans="1:5">
      <c r="A2801" s="442">
        <v>2799</v>
      </c>
      <c r="B2801" s="446"/>
      <c r="C2801" s="447"/>
      <c r="D2801" s="446"/>
      <c r="E2801" s="447"/>
    </row>
    <row r="2802" spans="1:5">
      <c r="A2802" s="442">
        <v>2800</v>
      </c>
      <c r="B2802" s="446"/>
      <c r="C2802" s="447"/>
      <c r="D2802" s="446"/>
      <c r="E2802" s="447"/>
    </row>
    <row r="2803" spans="1:5">
      <c r="A2803" s="442">
        <v>2801</v>
      </c>
      <c r="B2803" s="446"/>
      <c r="C2803" s="447"/>
      <c r="D2803" s="446"/>
      <c r="E2803" s="447"/>
    </row>
    <row r="2804" spans="1:5">
      <c r="A2804" s="442">
        <v>2802</v>
      </c>
      <c r="B2804" s="446"/>
      <c r="C2804" s="447"/>
      <c r="D2804" s="446"/>
      <c r="E2804" s="447"/>
    </row>
    <row r="2805" spans="1:5">
      <c r="A2805" s="442">
        <v>2803</v>
      </c>
      <c r="B2805" s="446"/>
      <c r="C2805" s="447"/>
      <c r="D2805" s="446"/>
      <c r="E2805" s="447"/>
    </row>
    <row r="2806" spans="1:5">
      <c r="A2806" s="442">
        <v>2804</v>
      </c>
      <c r="B2806" s="446"/>
      <c r="C2806" s="447"/>
      <c r="D2806" s="446"/>
      <c r="E2806" s="447"/>
    </row>
    <row r="2807" spans="1:5">
      <c r="A2807" s="442">
        <v>2805</v>
      </c>
      <c r="B2807" s="446"/>
      <c r="C2807" s="447"/>
      <c r="D2807" s="446"/>
      <c r="E2807" s="447"/>
    </row>
    <row r="2808" spans="1:5">
      <c r="A2808" s="442">
        <v>2806</v>
      </c>
      <c r="B2808" s="446"/>
      <c r="C2808" s="447"/>
      <c r="D2808" s="446"/>
      <c r="E2808" s="447"/>
    </row>
    <row r="2809" spans="1:5">
      <c r="A2809" s="442">
        <v>2807</v>
      </c>
      <c r="B2809" s="446"/>
      <c r="C2809" s="447"/>
      <c r="D2809" s="446"/>
      <c r="E2809" s="447"/>
    </row>
    <row r="2810" spans="1:5">
      <c r="A2810" s="442">
        <v>2808</v>
      </c>
      <c r="B2810" s="446"/>
      <c r="C2810" s="447"/>
      <c r="D2810" s="446"/>
      <c r="E2810" s="447"/>
    </row>
    <row r="2811" spans="1:5">
      <c r="A2811" s="442">
        <v>2809</v>
      </c>
      <c r="B2811" s="446"/>
      <c r="C2811" s="447"/>
      <c r="D2811" s="446"/>
      <c r="E2811" s="447"/>
    </row>
    <row r="2812" spans="1:5">
      <c r="A2812" s="442">
        <v>2810</v>
      </c>
      <c r="B2812" s="446"/>
      <c r="C2812" s="447"/>
      <c r="D2812" s="446"/>
      <c r="E2812" s="447"/>
    </row>
    <row r="2813" spans="1:5">
      <c r="A2813" s="442">
        <v>2811</v>
      </c>
      <c r="B2813" s="446"/>
      <c r="C2813" s="447"/>
      <c r="D2813" s="446"/>
      <c r="E2813" s="447"/>
    </row>
    <row r="2814" spans="1:5">
      <c r="A2814" s="442">
        <v>2812</v>
      </c>
      <c r="B2814" s="446"/>
      <c r="C2814" s="447"/>
      <c r="D2814" s="446"/>
      <c r="E2814" s="447"/>
    </row>
    <row r="2815" spans="1:5">
      <c r="A2815" s="442">
        <v>2813</v>
      </c>
      <c r="B2815" s="446"/>
      <c r="C2815" s="447"/>
      <c r="D2815" s="446"/>
      <c r="E2815" s="447"/>
    </row>
    <row r="2816" spans="1:5">
      <c r="A2816" s="442">
        <v>2814</v>
      </c>
      <c r="B2816" s="446"/>
      <c r="C2816" s="447"/>
      <c r="D2816" s="446"/>
      <c r="E2816" s="447"/>
    </row>
    <row r="2817" spans="1:5">
      <c r="A2817" s="442">
        <v>2815</v>
      </c>
      <c r="B2817" s="446"/>
      <c r="C2817" s="447"/>
      <c r="D2817" s="446"/>
      <c r="E2817" s="447"/>
    </row>
    <row r="2818" spans="1:5">
      <c r="A2818" s="442">
        <v>2816</v>
      </c>
      <c r="B2818" s="446"/>
      <c r="C2818" s="447"/>
      <c r="D2818" s="446"/>
      <c r="E2818" s="447"/>
    </row>
    <row r="2819" spans="1:5">
      <c r="A2819" s="442">
        <v>2817</v>
      </c>
      <c r="B2819" s="446"/>
      <c r="C2819" s="447"/>
      <c r="D2819" s="446"/>
      <c r="E2819" s="447"/>
    </row>
    <row r="2820" spans="1:5">
      <c r="A2820" s="442">
        <v>2818</v>
      </c>
      <c r="B2820" s="446"/>
      <c r="C2820" s="447"/>
      <c r="D2820" s="446"/>
      <c r="E2820" s="447"/>
    </row>
    <row r="2821" spans="1:5">
      <c r="A2821" s="442">
        <v>2819</v>
      </c>
      <c r="B2821" s="446"/>
      <c r="C2821" s="447"/>
      <c r="D2821" s="446"/>
      <c r="E2821" s="447"/>
    </row>
    <row r="2822" spans="1:5">
      <c r="A2822" s="442">
        <v>2820</v>
      </c>
      <c r="B2822" s="446"/>
      <c r="C2822" s="447"/>
      <c r="D2822" s="446"/>
      <c r="E2822" s="447"/>
    </row>
    <row r="2823" spans="1:5">
      <c r="A2823" s="442">
        <v>2821</v>
      </c>
      <c r="B2823" s="446"/>
      <c r="C2823" s="447"/>
      <c r="D2823" s="446"/>
      <c r="E2823" s="447"/>
    </row>
    <row r="2824" spans="1:5">
      <c r="A2824" s="442">
        <v>2822</v>
      </c>
      <c r="B2824" s="446"/>
      <c r="C2824" s="447"/>
      <c r="D2824" s="446"/>
      <c r="E2824" s="447"/>
    </row>
    <row r="2825" spans="1:5">
      <c r="A2825" s="442">
        <v>2823</v>
      </c>
      <c r="B2825" s="446"/>
      <c r="C2825" s="447"/>
      <c r="D2825" s="446"/>
      <c r="E2825" s="447"/>
    </row>
    <row r="2826" spans="1:5">
      <c r="A2826" s="442">
        <v>2824</v>
      </c>
      <c r="B2826" s="446"/>
      <c r="C2826" s="447"/>
      <c r="D2826" s="446"/>
      <c r="E2826" s="447"/>
    </row>
    <row r="2827" spans="1:5">
      <c r="A2827" s="442">
        <v>2825</v>
      </c>
      <c r="B2827" s="446"/>
      <c r="C2827" s="447"/>
      <c r="D2827" s="446"/>
      <c r="E2827" s="447"/>
    </row>
    <row r="2828" spans="1:5">
      <c r="A2828" s="442">
        <v>2826</v>
      </c>
      <c r="B2828" s="446"/>
      <c r="C2828" s="447"/>
      <c r="D2828" s="446"/>
      <c r="E2828" s="447"/>
    </row>
    <row r="2829" spans="1:5">
      <c r="A2829" s="442">
        <v>2827</v>
      </c>
      <c r="B2829" s="446"/>
      <c r="C2829" s="447"/>
      <c r="D2829" s="446"/>
      <c r="E2829" s="447"/>
    </row>
    <row r="2830" spans="1:5">
      <c r="A2830" s="442">
        <v>2828</v>
      </c>
      <c r="B2830" s="446"/>
      <c r="C2830" s="447"/>
      <c r="D2830" s="446"/>
      <c r="E2830" s="447"/>
    </row>
    <row r="2831" spans="1:5">
      <c r="A2831" s="442">
        <v>2829</v>
      </c>
      <c r="B2831" s="446"/>
      <c r="C2831" s="447"/>
      <c r="D2831" s="446"/>
      <c r="E2831" s="447"/>
    </row>
    <row r="2832" spans="1:5">
      <c r="A2832" s="442">
        <v>2830</v>
      </c>
      <c r="B2832" s="446"/>
      <c r="C2832" s="447"/>
      <c r="D2832" s="446"/>
      <c r="E2832" s="447"/>
    </row>
    <row r="2833" spans="1:5">
      <c r="A2833" s="442">
        <v>2831</v>
      </c>
      <c r="B2833" s="446"/>
      <c r="C2833" s="447"/>
      <c r="D2833" s="446"/>
      <c r="E2833" s="447"/>
    </row>
    <row r="2834" spans="1:5">
      <c r="A2834" s="442">
        <v>2832</v>
      </c>
      <c r="B2834" s="446"/>
      <c r="C2834" s="447"/>
      <c r="D2834" s="446"/>
      <c r="E2834" s="447"/>
    </row>
    <row r="2835" spans="1:5">
      <c r="A2835" s="442">
        <v>2833</v>
      </c>
      <c r="B2835" s="446"/>
      <c r="C2835" s="447"/>
      <c r="D2835" s="446"/>
      <c r="E2835" s="447"/>
    </row>
    <row r="2836" spans="1:5">
      <c r="A2836" s="442">
        <v>2834</v>
      </c>
      <c r="B2836" s="446"/>
      <c r="C2836" s="447"/>
      <c r="D2836" s="446"/>
      <c r="E2836" s="447"/>
    </row>
    <row r="2837" spans="1:5">
      <c r="A2837" s="442">
        <v>2835</v>
      </c>
      <c r="B2837" s="446"/>
      <c r="C2837" s="447"/>
      <c r="D2837" s="446"/>
      <c r="E2837" s="447"/>
    </row>
    <row r="2838" spans="1:5">
      <c r="A2838" s="442">
        <v>2836</v>
      </c>
      <c r="B2838" s="446"/>
      <c r="C2838" s="447"/>
      <c r="D2838" s="446"/>
      <c r="E2838" s="447"/>
    </row>
    <row r="2839" spans="1:5">
      <c r="A2839" s="442">
        <v>2837</v>
      </c>
      <c r="B2839" s="446"/>
      <c r="C2839" s="447"/>
      <c r="D2839" s="446"/>
      <c r="E2839" s="447"/>
    </row>
    <row r="2840" spans="1:5">
      <c r="A2840" s="442">
        <v>2838</v>
      </c>
      <c r="B2840" s="446"/>
      <c r="C2840" s="447"/>
      <c r="D2840" s="446"/>
      <c r="E2840" s="447"/>
    </row>
    <row r="2841" spans="1:5">
      <c r="A2841" s="442">
        <v>2839</v>
      </c>
      <c r="B2841" s="446"/>
      <c r="C2841" s="447"/>
      <c r="D2841" s="446"/>
      <c r="E2841" s="447"/>
    </row>
    <row r="2842" spans="1:5">
      <c r="A2842" s="442">
        <v>2840</v>
      </c>
      <c r="B2842" s="446"/>
      <c r="C2842" s="447"/>
      <c r="D2842" s="446"/>
      <c r="E2842" s="447"/>
    </row>
    <row r="2843" spans="1:5">
      <c r="A2843" s="442">
        <v>2841</v>
      </c>
      <c r="B2843" s="446"/>
      <c r="C2843" s="447"/>
      <c r="D2843" s="446"/>
      <c r="E2843" s="447"/>
    </row>
    <row r="2844" spans="1:5">
      <c r="A2844" s="442">
        <v>2842</v>
      </c>
      <c r="B2844" s="446"/>
      <c r="C2844" s="447"/>
      <c r="D2844" s="446"/>
      <c r="E2844" s="447"/>
    </row>
    <row r="2845" spans="1:5">
      <c r="A2845" s="442">
        <v>2843</v>
      </c>
      <c r="B2845" s="446"/>
      <c r="C2845" s="447"/>
      <c r="D2845" s="446"/>
      <c r="E2845" s="447"/>
    </row>
    <row r="2846" spans="1:5">
      <c r="A2846" s="442">
        <v>2844</v>
      </c>
      <c r="B2846" s="446"/>
      <c r="C2846" s="447"/>
      <c r="D2846" s="446"/>
      <c r="E2846" s="447"/>
    </row>
    <row r="2847" spans="1:5">
      <c r="A2847" s="442">
        <v>2845</v>
      </c>
      <c r="B2847" s="446"/>
      <c r="C2847" s="447"/>
      <c r="D2847" s="446"/>
      <c r="E2847" s="447"/>
    </row>
    <row r="2848" spans="1:5">
      <c r="A2848" s="442">
        <v>2846</v>
      </c>
      <c r="B2848" s="446"/>
      <c r="C2848" s="447"/>
      <c r="D2848" s="446"/>
      <c r="E2848" s="447"/>
    </row>
    <row r="2849" spans="1:5">
      <c r="A2849" s="442">
        <v>2847</v>
      </c>
      <c r="B2849" s="446"/>
      <c r="C2849" s="447"/>
      <c r="D2849" s="446"/>
      <c r="E2849" s="447"/>
    </row>
    <row r="2850" spans="1:5">
      <c r="A2850" s="442">
        <v>2848</v>
      </c>
      <c r="B2850" s="446"/>
      <c r="C2850" s="447"/>
      <c r="D2850" s="446"/>
      <c r="E2850" s="447"/>
    </row>
    <row r="2851" spans="1:5">
      <c r="A2851" s="442">
        <v>2849</v>
      </c>
      <c r="B2851" s="446"/>
      <c r="C2851" s="447"/>
      <c r="D2851" s="446"/>
      <c r="E2851" s="447"/>
    </row>
    <row r="2852" spans="1:5">
      <c r="A2852" s="442">
        <v>2850</v>
      </c>
      <c r="B2852" s="446"/>
      <c r="C2852" s="447"/>
      <c r="D2852" s="446"/>
      <c r="E2852" s="447"/>
    </row>
    <row r="2853" spans="1:5">
      <c r="A2853" s="442">
        <v>2851</v>
      </c>
      <c r="B2853" s="446"/>
      <c r="C2853" s="447"/>
      <c r="D2853" s="446"/>
      <c r="E2853" s="447"/>
    </row>
    <row r="2854" spans="1:5">
      <c r="A2854" s="442">
        <v>2852</v>
      </c>
      <c r="B2854" s="446"/>
      <c r="C2854" s="447"/>
      <c r="D2854" s="446"/>
      <c r="E2854" s="447"/>
    </row>
    <row r="2855" spans="1:5">
      <c r="A2855" s="442">
        <v>2853</v>
      </c>
      <c r="B2855" s="446"/>
      <c r="C2855" s="447"/>
      <c r="D2855" s="446"/>
      <c r="E2855" s="447"/>
    </row>
    <row r="2856" spans="1:5">
      <c r="A2856" s="442">
        <v>2854</v>
      </c>
      <c r="B2856" s="446"/>
      <c r="C2856" s="447"/>
      <c r="D2856" s="446"/>
      <c r="E2856" s="447"/>
    </row>
    <row r="2857" spans="1:5">
      <c r="A2857" s="442">
        <v>2855</v>
      </c>
      <c r="B2857" s="446"/>
      <c r="C2857" s="447"/>
      <c r="D2857" s="446"/>
      <c r="E2857" s="447"/>
    </row>
    <row r="2858" spans="1:5">
      <c r="A2858" s="442">
        <v>2856</v>
      </c>
      <c r="B2858" s="446"/>
      <c r="C2858" s="447"/>
      <c r="D2858" s="446"/>
      <c r="E2858" s="447"/>
    </row>
    <row r="2859" spans="1:5">
      <c r="A2859" s="442">
        <v>2857</v>
      </c>
      <c r="B2859" s="446"/>
      <c r="C2859" s="447"/>
      <c r="D2859" s="446"/>
      <c r="E2859" s="447"/>
    </row>
    <row r="2860" spans="1:5">
      <c r="A2860" s="442">
        <v>2858</v>
      </c>
      <c r="B2860" s="446"/>
      <c r="C2860" s="447"/>
      <c r="D2860" s="446"/>
      <c r="E2860" s="447"/>
    </row>
    <row r="2861" spans="1:5">
      <c r="A2861" s="442">
        <v>2859</v>
      </c>
      <c r="B2861" s="446"/>
      <c r="C2861" s="447"/>
      <c r="D2861" s="446"/>
      <c r="E2861" s="447"/>
    </row>
    <row r="2862" spans="1:5">
      <c r="A2862" s="442">
        <v>2860</v>
      </c>
      <c r="B2862" s="446"/>
      <c r="C2862" s="447"/>
      <c r="D2862" s="446"/>
      <c r="E2862" s="447"/>
    </row>
    <row r="2863" spans="1:5">
      <c r="A2863" s="442">
        <v>2861</v>
      </c>
      <c r="B2863" s="446"/>
      <c r="C2863" s="447"/>
      <c r="D2863" s="446"/>
      <c r="E2863" s="447"/>
    </row>
    <row r="2864" spans="1:5">
      <c r="A2864" s="442">
        <v>2862</v>
      </c>
      <c r="B2864" s="446"/>
      <c r="C2864" s="447"/>
      <c r="D2864" s="446"/>
      <c r="E2864" s="447"/>
    </row>
    <row r="2865" spans="1:5">
      <c r="A2865" s="442">
        <v>2863</v>
      </c>
      <c r="B2865" s="446"/>
      <c r="C2865" s="447"/>
      <c r="D2865" s="446"/>
      <c r="E2865" s="447"/>
    </row>
    <row r="2866" spans="1:5">
      <c r="A2866" s="442">
        <v>2864</v>
      </c>
      <c r="B2866" s="446"/>
      <c r="C2866" s="447"/>
      <c r="D2866" s="446"/>
      <c r="E2866" s="447"/>
    </row>
    <row r="2867" spans="1:5">
      <c r="A2867" s="442">
        <v>2865</v>
      </c>
      <c r="B2867" s="446"/>
      <c r="C2867" s="447"/>
      <c r="D2867" s="446"/>
      <c r="E2867" s="447"/>
    </row>
    <row r="2868" spans="1:5">
      <c r="A2868" s="442">
        <v>2866</v>
      </c>
      <c r="B2868" s="446"/>
      <c r="C2868" s="447"/>
      <c r="D2868" s="446"/>
      <c r="E2868" s="447"/>
    </row>
    <row r="2869" spans="1:5">
      <c r="A2869" s="442">
        <v>2867</v>
      </c>
      <c r="B2869" s="446"/>
      <c r="C2869" s="447"/>
      <c r="D2869" s="446"/>
      <c r="E2869" s="447"/>
    </row>
    <row r="2870" spans="1:5">
      <c r="A2870" s="442">
        <v>2868</v>
      </c>
      <c r="B2870" s="446"/>
      <c r="C2870" s="447"/>
      <c r="D2870" s="446"/>
      <c r="E2870" s="447"/>
    </row>
    <row r="2871" spans="1:5">
      <c r="A2871" s="442">
        <v>2869</v>
      </c>
      <c r="B2871" s="446"/>
      <c r="C2871" s="447"/>
      <c r="D2871" s="446"/>
      <c r="E2871" s="447"/>
    </row>
    <row r="2872" spans="1:5">
      <c r="A2872" s="442">
        <v>2870</v>
      </c>
      <c r="B2872" s="446"/>
      <c r="C2872" s="447"/>
      <c r="D2872" s="446"/>
      <c r="E2872" s="447"/>
    </row>
    <row r="2873" spans="1:5">
      <c r="A2873" s="442">
        <v>2871</v>
      </c>
      <c r="B2873" s="446"/>
      <c r="C2873" s="447"/>
      <c r="D2873" s="446"/>
      <c r="E2873" s="447"/>
    </row>
    <row r="2874" spans="1:5">
      <c r="A2874" s="442">
        <v>2872</v>
      </c>
      <c r="B2874" s="446"/>
      <c r="C2874" s="447"/>
      <c r="D2874" s="446"/>
      <c r="E2874" s="447"/>
    </row>
    <row r="2875" spans="1:5">
      <c r="A2875" s="442">
        <v>2873</v>
      </c>
      <c r="B2875" s="446"/>
      <c r="C2875" s="447"/>
      <c r="D2875" s="446"/>
      <c r="E2875" s="447"/>
    </row>
    <row r="2876" spans="1:5">
      <c r="A2876" s="442">
        <v>2874</v>
      </c>
      <c r="B2876" s="446"/>
      <c r="C2876" s="447"/>
      <c r="D2876" s="446"/>
      <c r="E2876" s="447"/>
    </row>
    <row r="2877" spans="1:5">
      <c r="A2877" s="442">
        <v>2875</v>
      </c>
      <c r="B2877" s="446"/>
      <c r="C2877" s="447"/>
      <c r="D2877" s="446"/>
      <c r="E2877" s="447"/>
    </row>
    <row r="2878" spans="1:5">
      <c r="A2878" s="442">
        <v>2876</v>
      </c>
      <c r="B2878" s="446"/>
      <c r="C2878" s="447"/>
      <c r="D2878" s="446"/>
      <c r="E2878" s="447"/>
    </row>
    <row r="2879" spans="1:5">
      <c r="A2879" s="442">
        <v>2877</v>
      </c>
      <c r="B2879" s="446"/>
      <c r="C2879" s="447"/>
      <c r="D2879" s="446"/>
      <c r="E2879" s="447"/>
    </row>
    <row r="2880" spans="1:5">
      <c r="A2880" s="442">
        <v>2878</v>
      </c>
      <c r="B2880" s="446"/>
      <c r="C2880" s="447"/>
      <c r="D2880" s="446"/>
      <c r="E2880" s="447"/>
    </row>
    <row r="2881" spans="1:5">
      <c r="A2881" s="442">
        <v>2879</v>
      </c>
      <c r="B2881" s="446"/>
      <c r="C2881" s="447"/>
      <c r="D2881" s="446"/>
      <c r="E2881" s="447"/>
    </row>
    <row r="2882" spans="1:5">
      <c r="A2882" s="442">
        <v>2880</v>
      </c>
      <c r="B2882" s="446"/>
      <c r="C2882" s="447"/>
      <c r="D2882" s="446"/>
      <c r="E2882" s="447"/>
    </row>
    <row r="2883" spans="1:5">
      <c r="A2883" s="442">
        <v>2881</v>
      </c>
      <c r="B2883" s="446"/>
      <c r="C2883" s="447"/>
      <c r="D2883" s="446"/>
      <c r="E2883" s="447"/>
    </row>
    <row r="2884" spans="1:5">
      <c r="A2884" s="442">
        <v>2882</v>
      </c>
      <c r="B2884" s="446"/>
      <c r="C2884" s="447"/>
      <c r="D2884" s="446"/>
      <c r="E2884" s="447"/>
    </row>
    <row r="2885" spans="1:5">
      <c r="A2885" s="442">
        <v>2883</v>
      </c>
      <c r="B2885" s="446"/>
      <c r="C2885" s="447"/>
      <c r="D2885" s="446"/>
      <c r="E2885" s="447"/>
    </row>
    <row r="2886" spans="1:5">
      <c r="A2886" s="442">
        <v>2884</v>
      </c>
      <c r="B2886" s="446"/>
      <c r="C2886" s="447"/>
      <c r="D2886" s="446"/>
      <c r="E2886" s="447"/>
    </row>
    <row r="2887" spans="1:5">
      <c r="A2887" s="442">
        <v>2885</v>
      </c>
      <c r="B2887" s="446"/>
      <c r="C2887" s="447"/>
      <c r="D2887" s="446"/>
      <c r="E2887" s="447"/>
    </row>
    <row r="2888" spans="1:5">
      <c r="A2888" s="442">
        <v>2886</v>
      </c>
      <c r="B2888" s="446"/>
      <c r="C2888" s="447"/>
      <c r="D2888" s="446"/>
      <c r="E2888" s="447"/>
    </row>
    <row r="2889" spans="1:5">
      <c r="A2889" s="442">
        <v>2887</v>
      </c>
      <c r="B2889" s="446"/>
      <c r="C2889" s="447"/>
      <c r="D2889" s="446"/>
      <c r="E2889" s="447"/>
    </row>
    <row r="2890" spans="1:5">
      <c r="A2890" s="442">
        <v>2888</v>
      </c>
      <c r="B2890" s="446"/>
      <c r="C2890" s="447"/>
      <c r="D2890" s="446"/>
      <c r="E2890" s="447"/>
    </row>
    <row r="2891" spans="1:5">
      <c r="A2891" s="442">
        <v>2889</v>
      </c>
      <c r="B2891" s="446"/>
      <c r="C2891" s="447"/>
      <c r="D2891" s="446"/>
      <c r="E2891" s="447"/>
    </row>
    <row r="2892" spans="1:5">
      <c r="A2892" s="442">
        <v>2890</v>
      </c>
      <c r="B2892" s="446"/>
      <c r="C2892" s="447"/>
      <c r="D2892" s="446"/>
      <c r="E2892" s="447"/>
    </row>
    <row r="2893" spans="1:5">
      <c r="A2893" s="442">
        <v>2891</v>
      </c>
      <c r="B2893" s="446"/>
      <c r="C2893" s="447"/>
      <c r="D2893" s="446"/>
      <c r="E2893" s="447"/>
    </row>
    <row r="2894" spans="1:5">
      <c r="A2894" s="442">
        <v>2892</v>
      </c>
      <c r="B2894" s="446"/>
      <c r="C2894" s="447"/>
      <c r="D2894" s="446"/>
      <c r="E2894" s="447"/>
    </row>
    <row r="2895" spans="1:5">
      <c r="A2895" s="442">
        <v>2893</v>
      </c>
      <c r="B2895" s="446"/>
      <c r="C2895" s="447"/>
      <c r="D2895" s="446"/>
      <c r="E2895" s="447"/>
    </row>
    <row r="2896" spans="1:5">
      <c r="A2896" s="442">
        <v>2894</v>
      </c>
      <c r="B2896" s="446"/>
      <c r="C2896" s="447"/>
      <c r="D2896" s="446"/>
      <c r="E2896" s="447"/>
    </row>
    <row r="2897" spans="1:5">
      <c r="A2897" s="442">
        <v>2895</v>
      </c>
      <c r="B2897" s="446"/>
      <c r="C2897" s="447"/>
      <c r="D2897" s="446"/>
      <c r="E2897" s="447"/>
    </row>
    <row r="2898" spans="1:5">
      <c r="A2898" s="442">
        <v>2896</v>
      </c>
      <c r="B2898" s="446"/>
      <c r="C2898" s="447"/>
      <c r="D2898" s="446"/>
      <c r="E2898" s="447"/>
    </row>
    <row r="2899" spans="1:5">
      <c r="A2899" s="442">
        <v>2897</v>
      </c>
      <c r="B2899" s="446"/>
      <c r="C2899" s="447"/>
      <c r="D2899" s="446"/>
      <c r="E2899" s="447"/>
    </row>
    <row r="2900" spans="1:5">
      <c r="A2900" s="442">
        <v>2898</v>
      </c>
      <c r="B2900" s="446"/>
      <c r="C2900" s="447"/>
      <c r="D2900" s="446"/>
      <c r="E2900" s="447"/>
    </row>
    <row r="2901" spans="1:5">
      <c r="A2901" s="442">
        <v>2899</v>
      </c>
      <c r="B2901" s="446"/>
      <c r="C2901" s="447"/>
      <c r="D2901" s="446"/>
      <c r="E2901" s="447"/>
    </row>
    <row r="2902" spans="1:5">
      <c r="A2902" s="442">
        <v>2900</v>
      </c>
      <c r="B2902" s="446"/>
      <c r="C2902" s="447"/>
      <c r="D2902" s="446"/>
      <c r="E2902" s="447"/>
    </row>
    <row r="2903" spans="1:5">
      <c r="A2903" s="442">
        <v>2901</v>
      </c>
      <c r="B2903" s="446"/>
      <c r="C2903" s="447"/>
      <c r="D2903" s="446"/>
      <c r="E2903" s="447"/>
    </row>
    <row r="2904" spans="1:5">
      <c r="A2904" s="442">
        <v>2902</v>
      </c>
      <c r="B2904" s="446"/>
      <c r="C2904" s="447"/>
      <c r="D2904" s="446"/>
      <c r="E2904" s="447"/>
    </row>
    <row r="2905" spans="1:5">
      <c r="A2905" s="442">
        <v>2903</v>
      </c>
      <c r="B2905" s="446"/>
      <c r="C2905" s="447"/>
      <c r="D2905" s="446"/>
      <c r="E2905" s="447"/>
    </row>
    <row r="2906" spans="1:5">
      <c r="A2906" s="442">
        <v>2904</v>
      </c>
      <c r="B2906" s="446"/>
      <c r="C2906" s="447"/>
      <c r="D2906" s="446"/>
      <c r="E2906" s="447"/>
    </row>
    <row r="2907" spans="1:5">
      <c r="A2907" s="442">
        <v>2905</v>
      </c>
      <c r="B2907" s="446"/>
      <c r="C2907" s="447"/>
      <c r="D2907" s="446"/>
      <c r="E2907" s="447"/>
    </row>
    <row r="2908" spans="1:5">
      <c r="A2908" s="442">
        <v>2906</v>
      </c>
      <c r="B2908" s="446"/>
      <c r="C2908" s="447"/>
      <c r="D2908" s="446"/>
      <c r="E2908" s="447"/>
    </row>
    <row r="2909" spans="1:5">
      <c r="A2909" s="442">
        <v>2907</v>
      </c>
      <c r="B2909" s="446"/>
      <c r="C2909" s="447"/>
      <c r="D2909" s="446"/>
      <c r="E2909" s="447"/>
    </row>
    <row r="2910" spans="1:5">
      <c r="A2910" s="442">
        <v>2908</v>
      </c>
      <c r="B2910" s="446"/>
      <c r="C2910" s="447"/>
      <c r="D2910" s="446"/>
      <c r="E2910" s="447"/>
    </row>
    <row r="2911" spans="1:5">
      <c r="A2911" s="442">
        <v>2909</v>
      </c>
      <c r="B2911" s="446"/>
      <c r="C2911" s="447"/>
      <c r="D2911" s="446"/>
      <c r="E2911" s="447"/>
    </row>
    <row r="2912" spans="1:5">
      <c r="A2912" s="442">
        <v>2910</v>
      </c>
      <c r="B2912" s="446"/>
      <c r="C2912" s="447"/>
      <c r="D2912" s="446"/>
      <c r="E2912" s="447"/>
    </row>
    <row r="2913" spans="1:5">
      <c r="A2913" s="442">
        <v>2911</v>
      </c>
      <c r="B2913" s="446"/>
      <c r="C2913" s="447"/>
      <c r="D2913" s="446"/>
      <c r="E2913" s="447"/>
    </row>
    <row r="2914" spans="1:5">
      <c r="A2914" s="442">
        <v>2912</v>
      </c>
      <c r="B2914" s="446"/>
      <c r="C2914" s="447"/>
      <c r="D2914" s="446"/>
      <c r="E2914" s="447"/>
    </row>
    <row r="2915" spans="1:5">
      <c r="A2915" s="442">
        <v>2913</v>
      </c>
      <c r="B2915" s="446"/>
      <c r="C2915" s="447"/>
      <c r="D2915" s="446"/>
      <c r="E2915" s="447"/>
    </row>
    <row r="2916" spans="1:5">
      <c r="A2916" s="442">
        <v>2914</v>
      </c>
      <c r="B2916" s="446"/>
      <c r="C2916" s="447"/>
      <c r="D2916" s="446"/>
      <c r="E2916" s="447"/>
    </row>
    <row r="2917" spans="1:5">
      <c r="A2917" s="442">
        <v>2915</v>
      </c>
      <c r="B2917" s="446"/>
      <c r="C2917" s="447"/>
      <c r="D2917" s="446"/>
      <c r="E2917" s="447"/>
    </row>
    <row r="2918" spans="1:5">
      <c r="A2918" s="442">
        <v>2916</v>
      </c>
      <c r="B2918" s="446"/>
      <c r="C2918" s="447"/>
      <c r="D2918" s="446"/>
      <c r="E2918" s="447"/>
    </row>
    <row r="2919" spans="1:5">
      <c r="A2919" s="442">
        <v>2917</v>
      </c>
      <c r="B2919" s="446"/>
      <c r="C2919" s="447"/>
      <c r="D2919" s="446"/>
      <c r="E2919" s="447"/>
    </row>
    <row r="2920" spans="1:5">
      <c r="A2920" s="442">
        <v>2918</v>
      </c>
      <c r="B2920" s="446"/>
      <c r="C2920" s="447"/>
      <c r="D2920" s="446"/>
      <c r="E2920" s="447"/>
    </row>
    <row r="2921" spans="1:5">
      <c r="A2921" s="442">
        <v>2919</v>
      </c>
      <c r="B2921" s="446"/>
      <c r="C2921" s="447"/>
      <c r="D2921" s="446"/>
      <c r="E2921" s="447"/>
    </row>
    <row r="2922" spans="1:5">
      <c r="A2922" s="442">
        <v>2920</v>
      </c>
      <c r="B2922" s="446"/>
      <c r="C2922" s="447"/>
      <c r="D2922" s="446"/>
      <c r="E2922" s="447"/>
    </row>
    <row r="2923" spans="1:5">
      <c r="A2923" s="442">
        <v>2921</v>
      </c>
      <c r="B2923" s="446"/>
      <c r="C2923" s="447"/>
      <c r="D2923" s="446"/>
      <c r="E2923" s="447"/>
    </row>
    <row r="2924" spans="1:5">
      <c r="A2924" s="442">
        <v>2922</v>
      </c>
      <c r="B2924" s="446"/>
      <c r="C2924" s="447"/>
      <c r="D2924" s="446"/>
      <c r="E2924" s="447"/>
    </row>
    <row r="2925" spans="1:5">
      <c r="A2925" s="442">
        <v>2923</v>
      </c>
      <c r="B2925" s="446"/>
      <c r="C2925" s="447"/>
      <c r="D2925" s="446"/>
      <c r="E2925" s="447"/>
    </row>
    <row r="2926" spans="1:5">
      <c r="A2926" s="442">
        <v>2924</v>
      </c>
      <c r="B2926" s="446"/>
      <c r="C2926" s="447"/>
      <c r="D2926" s="446"/>
      <c r="E2926" s="447"/>
    </row>
    <row r="2927" spans="1:5">
      <c r="A2927" s="442">
        <v>2925</v>
      </c>
      <c r="B2927" s="446"/>
      <c r="C2927" s="447"/>
      <c r="D2927" s="446"/>
      <c r="E2927" s="447"/>
    </row>
    <row r="2928" spans="1:5">
      <c r="A2928" s="442">
        <v>2926</v>
      </c>
      <c r="B2928" s="446"/>
      <c r="C2928" s="447"/>
      <c r="D2928" s="446"/>
      <c r="E2928" s="447"/>
    </row>
    <row r="2929" spans="1:5">
      <c r="A2929" s="442">
        <v>2927</v>
      </c>
      <c r="B2929" s="446"/>
      <c r="C2929" s="447"/>
      <c r="D2929" s="446"/>
      <c r="E2929" s="447"/>
    </row>
    <row r="2930" spans="1:5">
      <c r="A2930" s="442">
        <v>2928</v>
      </c>
      <c r="B2930" s="446"/>
      <c r="C2930" s="447"/>
      <c r="D2930" s="446"/>
      <c r="E2930" s="447"/>
    </row>
    <row r="2931" spans="1:5">
      <c r="A2931" s="442">
        <v>2929</v>
      </c>
      <c r="B2931" s="446"/>
      <c r="C2931" s="447"/>
      <c r="D2931" s="446"/>
      <c r="E2931" s="447"/>
    </row>
    <row r="2932" spans="1:5">
      <c r="A2932" s="442">
        <v>2930</v>
      </c>
      <c r="B2932" s="446"/>
      <c r="C2932" s="447"/>
      <c r="D2932" s="446"/>
      <c r="E2932" s="447"/>
    </row>
    <row r="2933" spans="1:5">
      <c r="A2933" s="442">
        <v>2931</v>
      </c>
      <c r="B2933" s="446"/>
      <c r="C2933" s="447"/>
      <c r="D2933" s="446"/>
      <c r="E2933" s="447"/>
    </row>
    <row r="2934" spans="1:5">
      <c r="A2934" s="442">
        <v>2932</v>
      </c>
      <c r="B2934" s="446"/>
      <c r="C2934" s="447"/>
      <c r="D2934" s="446"/>
      <c r="E2934" s="447"/>
    </row>
    <row r="2935" spans="1:5">
      <c r="A2935" s="442">
        <v>2933</v>
      </c>
      <c r="B2935" s="446"/>
      <c r="C2935" s="447"/>
      <c r="D2935" s="446"/>
      <c r="E2935" s="447"/>
    </row>
    <row r="2936" spans="1:5">
      <c r="A2936" s="442">
        <v>2934</v>
      </c>
      <c r="B2936" s="446"/>
      <c r="C2936" s="447"/>
      <c r="D2936" s="446"/>
      <c r="E2936" s="447"/>
    </row>
    <row r="2937" spans="1:5">
      <c r="A2937" s="442">
        <v>2935</v>
      </c>
      <c r="B2937" s="446"/>
      <c r="C2937" s="447"/>
      <c r="D2937" s="446"/>
      <c r="E2937" s="447"/>
    </row>
    <row r="2938" spans="1:5">
      <c r="A2938" s="442">
        <v>2936</v>
      </c>
      <c r="B2938" s="446"/>
      <c r="C2938" s="447"/>
      <c r="D2938" s="446"/>
      <c r="E2938" s="447"/>
    </row>
    <row r="2939" spans="1:5">
      <c r="A2939" s="442">
        <v>2937</v>
      </c>
      <c r="B2939" s="446"/>
      <c r="C2939" s="447"/>
      <c r="D2939" s="446"/>
      <c r="E2939" s="447"/>
    </row>
    <row r="2940" spans="1:5">
      <c r="A2940" s="442">
        <v>2938</v>
      </c>
      <c r="B2940" s="446"/>
      <c r="C2940" s="447"/>
      <c r="D2940" s="446"/>
      <c r="E2940" s="447"/>
    </row>
    <row r="2941" spans="1:5">
      <c r="A2941" s="442">
        <v>2939</v>
      </c>
      <c r="B2941" s="446"/>
      <c r="C2941" s="447"/>
      <c r="D2941" s="446"/>
      <c r="E2941" s="447"/>
    </row>
    <row r="2942" spans="1:5">
      <c r="A2942" s="442">
        <v>2940</v>
      </c>
      <c r="B2942" s="446"/>
      <c r="C2942" s="447"/>
      <c r="D2942" s="446"/>
      <c r="E2942" s="447"/>
    </row>
    <row r="2943" spans="1:5">
      <c r="A2943" s="442">
        <v>2941</v>
      </c>
      <c r="B2943" s="446"/>
      <c r="C2943" s="447"/>
      <c r="D2943" s="446"/>
      <c r="E2943" s="447"/>
    </row>
    <row r="2944" spans="1:5">
      <c r="A2944" s="442">
        <v>2942</v>
      </c>
      <c r="B2944" s="446"/>
      <c r="C2944" s="447"/>
      <c r="D2944" s="446"/>
      <c r="E2944" s="447"/>
    </row>
    <row r="2945" spans="1:5">
      <c r="A2945" s="442">
        <v>2943</v>
      </c>
      <c r="B2945" s="446"/>
      <c r="C2945" s="447"/>
      <c r="D2945" s="446"/>
      <c r="E2945" s="447"/>
    </row>
    <row r="2946" spans="1:5">
      <c r="A2946" s="442">
        <v>2944</v>
      </c>
      <c r="B2946" s="446"/>
      <c r="C2946" s="447"/>
      <c r="D2946" s="446"/>
      <c r="E2946" s="447"/>
    </row>
    <row r="2947" spans="1:5">
      <c r="A2947" s="442">
        <v>2945</v>
      </c>
      <c r="B2947" s="446"/>
      <c r="C2947" s="447"/>
      <c r="D2947" s="446"/>
      <c r="E2947" s="447"/>
    </row>
    <row r="2948" spans="1:5">
      <c r="A2948" s="442">
        <v>2946</v>
      </c>
      <c r="B2948" s="446"/>
      <c r="C2948" s="447"/>
      <c r="D2948" s="446"/>
      <c r="E2948" s="447"/>
    </row>
    <row r="2949" spans="1:5">
      <c r="A2949" s="442">
        <v>2947</v>
      </c>
      <c r="B2949" s="446"/>
      <c r="C2949" s="447"/>
      <c r="D2949" s="446"/>
      <c r="E2949" s="447"/>
    </row>
    <row r="2950" spans="1:5">
      <c r="A2950" s="442">
        <v>2948</v>
      </c>
      <c r="B2950" s="446"/>
      <c r="C2950" s="447"/>
      <c r="D2950" s="446"/>
      <c r="E2950" s="447"/>
    </row>
    <row r="2951" spans="1:5">
      <c r="A2951" s="442">
        <v>2949</v>
      </c>
      <c r="B2951" s="446"/>
      <c r="C2951" s="447"/>
      <c r="D2951" s="446"/>
      <c r="E2951" s="447"/>
    </row>
    <row r="2952" spans="1:5">
      <c r="A2952" s="442">
        <v>2950</v>
      </c>
      <c r="B2952" s="446"/>
      <c r="C2952" s="447"/>
      <c r="D2952" s="446"/>
      <c r="E2952" s="447"/>
    </row>
    <row r="2953" spans="1:5">
      <c r="A2953" s="442">
        <v>2951</v>
      </c>
      <c r="B2953" s="446"/>
      <c r="C2953" s="447"/>
      <c r="D2953" s="446"/>
      <c r="E2953" s="447"/>
    </row>
    <row r="2954" spans="1:5">
      <c r="A2954" s="442">
        <v>2952</v>
      </c>
      <c r="B2954" s="446"/>
      <c r="C2954" s="447"/>
      <c r="D2954" s="446"/>
      <c r="E2954" s="447"/>
    </row>
    <row r="2955" spans="1:5">
      <c r="A2955" s="442">
        <v>2953</v>
      </c>
      <c r="B2955" s="446"/>
      <c r="C2955" s="447"/>
      <c r="D2955" s="446"/>
      <c r="E2955" s="447"/>
    </row>
    <row r="2956" spans="1:5">
      <c r="A2956" s="442">
        <v>2954</v>
      </c>
      <c r="B2956" s="446"/>
      <c r="C2956" s="447"/>
      <c r="D2956" s="446"/>
      <c r="E2956" s="447"/>
    </row>
    <row r="2957" spans="1:5">
      <c r="A2957" s="442">
        <v>2955</v>
      </c>
      <c r="B2957" s="446"/>
      <c r="C2957" s="447"/>
      <c r="D2957" s="446"/>
      <c r="E2957" s="447"/>
    </row>
    <row r="2958" spans="1:5">
      <c r="A2958" s="442">
        <v>2956</v>
      </c>
      <c r="B2958" s="446"/>
      <c r="C2958" s="447"/>
      <c r="D2958" s="446"/>
      <c r="E2958" s="447"/>
    </row>
    <row r="2959" spans="1:5">
      <c r="A2959" s="442">
        <v>2957</v>
      </c>
      <c r="B2959" s="446"/>
      <c r="C2959" s="447"/>
      <c r="D2959" s="446"/>
      <c r="E2959" s="447"/>
    </row>
    <row r="2960" spans="1:5">
      <c r="A2960" s="442">
        <v>2958</v>
      </c>
      <c r="B2960" s="446"/>
      <c r="C2960" s="447"/>
      <c r="D2960" s="446"/>
      <c r="E2960" s="447"/>
    </row>
    <row r="2961" spans="1:5">
      <c r="A2961" s="442">
        <v>2959</v>
      </c>
      <c r="B2961" s="446"/>
      <c r="C2961" s="447"/>
      <c r="D2961" s="446"/>
      <c r="E2961" s="447"/>
    </row>
    <row r="2962" spans="1:5">
      <c r="A2962" s="442">
        <v>2960</v>
      </c>
      <c r="B2962" s="446"/>
      <c r="C2962" s="447"/>
      <c r="D2962" s="446"/>
      <c r="E2962" s="447"/>
    </row>
    <row r="2963" spans="1:5">
      <c r="A2963" s="442">
        <v>2961</v>
      </c>
      <c r="B2963" s="446"/>
      <c r="C2963" s="447"/>
      <c r="D2963" s="446"/>
      <c r="E2963" s="447"/>
    </row>
    <row r="2964" spans="1:5">
      <c r="A2964" s="442">
        <v>2962</v>
      </c>
      <c r="B2964" s="446"/>
      <c r="C2964" s="447"/>
      <c r="D2964" s="446"/>
      <c r="E2964" s="447"/>
    </row>
    <row r="2965" spans="1:5">
      <c r="A2965" s="442">
        <v>2963</v>
      </c>
      <c r="B2965" s="446"/>
      <c r="C2965" s="447"/>
      <c r="D2965" s="446"/>
      <c r="E2965" s="447"/>
    </row>
    <row r="2966" spans="1:5">
      <c r="A2966" s="442">
        <v>2964</v>
      </c>
      <c r="B2966" s="446"/>
      <c r="C2966" s="447"/>
      <c r="D2966" s="446"/>
      <c r="E2966" s="447"/>
    </row>
    <row r="2967" spans="1:5">
      <c r="A2967" s="442">
        <v>2965</v>
      </c>
      <c r="B2967" s="446"/>
      <c r="C2967" s="447"/>
      <c r="D2967" s="446"/>
      <c r="E2967" s="447"/>
    </row>
    <row r="2968" spans="1:5">
      <c r="A2968" s="442">
        <v>2966</v>
      </c>
      <c r="B2968" s="446"/>
      <c r="C2968" s="447"/>
      <c r="D2968" s="446"/>
      <c r="E2968" s="447"/>
    </row>
    <row r="2969" spans="1:5">
      <c r="A2969" s="442">
        <v>2967</v>
      </c>
      <c r="B2969" s="446"/>
      <c r="C2969" s="447"/>
      <c r="D2969" s="446"/>
      <c r="E2969" s="447"/>
    </row>
    <row r="2970" spans="1:5">
      <c r="A2970" s="442">
        <v>2968</v>
      </c>
      <c r="B2970" s="446"/>
      <c r="C2970" s="447"/>
      <c r="D2970" s="446"/>
      <c r="E2970" s="447"/>
    </row>
    <row r="2971" spans="1:5">
      <c r="A2971" s="442">
        <v>2969</v>
      </c>
      <c r="B2971" s="446"/>
      <c r="C2971" s="447"/>
      <c r="D2971" s="446"/>
      <c r="E2971" s="447"/>
    </row>
    <row r="2972" spans="1:5">
      <c r="A2972" s="442">
        <v>2970</v>
      </c>
      <c r="B2972" s="446"/>
      <c r="C2972" s="447"/>
      <c r="D2972" s="446"/>
      <c r="E2972" s="447"/>
    </row>
    <row r="2973" spans="1:5">
      <c r="A2973" s="442">
        <v>2971</v>
      </c>
      <c r="B2973" s="446"/>
      <c r="C2973" s="447"/>
      <c r="D2973" s="446"/>
      <c r="E2973" s="447"/>
    </row>
    <row r="2974" spans="1:5">
      <c r="A2974" s="442">
        <v>2972</v>
      </c>
      <c r="B2974" s="446"/>
      <c r="C2974" s="447"/>
      <c r="D2974" s="446"/>
      <c r="E2974" s="447"/>
    </row>
    <row r="2975" spans="1:5">
      <c r="A2975" s="442">
        <v>2973</v>
      </c>
      <c r="B2975" s="446"/>
      <c r="C2975" s="447"/>
      <c r="D2975" s="446"/>
      <c r="E2975" s="447"/>
    </row>
    <row r="2976" spans="1:5">
      <c r="A2976" s="442">
        <v>2974</v>
      </c>
      <c r="B2976" s="446"/>
      <c r="C2976" s="447"/>
      <c r="D2976" s="446"/>
      <c r="E2976" s="447"/>
    </row>
    <row r="2977" spans="1:5">
      <c r="A2977" s="442">
        <v>2975</v>
      </c>
      <c r="B2977" s="446"/>
      <c r="C2977" s="447"/>
      <c r="D2977" s="446"/>
      <c r="E2977" s="447"/>
    </row>
    <row r="2978" spans="1:5">
      <c r="A2978" s="442">
        <v>2976</v>
      </c>
      <c r="B2978" s="446"/>
      <c r="C2978" s="447"/>
      <c r="D2978" s="446"/>
      <c r="E2978" s="447"/>
    </row>
    <row r="2979" spans="1:5">
      <c r="A2979" s="442">
        <v>2977</v>
      </c>
      <c r="B2979" s="446"/>
      <c r="C2979" s="447"/>
      <c r="D2979" s="446"/>
      <c r="E2979" s="447"/>
    </row>
    <row r="2980" spans="1:5">
      <c r="A2980" s="442">
        <v>2978</v>
      </c>
      <c r="B2980" s="446"/>
      <c r="C2980" s="447"/>
      <c r="D2980" s="446"/>
      <c r="E2980" s="447"/>
    </row>
    <row r="2981" spans="1:5">
      <c r="A2981" s="442">
        <v>2979</v>
      </c>
      <c r="B2981" s="446"/>
      <c r="C2981" s="447"/>
      <c r="D2981" s="446"/>
      <c r="E2981" s="447"/>
    </row>
    <row r="2982" spans="1:5">
      <c r="A2982" s="442">
        <v>2980</v>
      </c>
      <c r="B2982" s="446"/>
      <c r="C2982" s="447"/>
      <c r="D2982" s="446"/>
      <c r="E2982" s="447"/>
    </row>
    <row r="2983" spans="1:5">
      <c r="A2983" s="442">
        <v>2981</v>
      </c>
      <c r="B2983" s="446"/>
      <c r="C2983" s="447"/>
      <c r="D2983" s="446"/>
      <c r="E2983" s="447"/>
    </row>
    <row r="2984" spans="1:5">
      <c r="A2984" s="442">
        <v>2982</v>
      </c>
      <c r="B2984" s="446"/>
      <c r="C2984" s="447"/>
      <c r="D2984" s="446"/>
      <c r="E2984" s="447"/>
    </row>
    <row r="2985" spans="1:5">
      <c r="A2985" s="442">
        <v>2983</v>
      </c>
      <c r="B2985" s="446"/>
      <c r="C2985" s="447"/>
      <c r="D2985" s="446"/>
      <c r="E2985" s="447"/>
    </row>
    <row r="2986" spans="1:5">
      <c r="A2986" s="442">
        <v>2984</v>
      </c>
      <c r="B2986" s="446"/>
      <c r="C2986" s="447"/>
      <c r="D2986" s="446"/>
      <c r="E2986" s="447"/>
    </row>
    <row r="2987" spans="1:5">
      <c r="A2987" s="442">
        <v>2985</v>
      </c>
      <c r="B2987" s="446"/>
      <c r="C2987" s="447"/>
      <c r="D2987" s="446"/>
      <c r="E2987" s="447"/>
    </row>
    <row r="2988" spans="1:5">
      <c r="A2988" s="442">
        <v>2986</v>
      </c>
      <c r="B2988" s="446"/>
      <c r="C2988" s="447"/>
      <c r="D2988" s="446"/>
      <c r="E2988" s="447"/>
    </row>
    <row r="2989" spans="1:5">
      <c r="A2989" s="442">
        <v>2987</v>
      </c>
      <c r="B2989" s="446"/>
      <c r="C2989" s="447"/>
      <c r="D2989" s="446"/>
      <c r="E2989" s="447"/>
    </row>
    <row r="2990" spans="1:5">
      <c r="A2990" s="442">
        <v>2988</v>
      </c>
      <c r="B2990" s="446"/>
      <c r="C2990" s="447"/>
      <c r="D2990" s="446"/>
      <c r="E2990" s="447"/>
    </row>
    <row r="2991" spans="1:5">
      <c r="A2991" s="442">
        <v>2989</v>
      </c>
      <c r="B2991" s="446"/>
      <c r="C2991" s="447"/>
      <c r="D2991" s="446"/>
      <c r="E2991" s="447"/>
    </row>
    <row r="2992" spans="1:5">
      <c r="A2992" s="442">
        <v>2990</v>
      </c>
      <c r="B2992" s="446"/>
      <c r="C2992" s="447"/>
      <c r="D2992" s="446"/>
      <c r="E2992" s="447"/>
    </row>
    <row r="2993" spans="1:5">
      <c r="A2993" s="442">
        <v>2991</v>
      </c>
      <c r="B2993" s="446"/>
      <c r="C2993" s="447"/>
      <c r="D2993" s="446"/>
      <c r="E2993" s="447"/>
    </row>
    <row r="2994" spans="1:5">
      <c r="A2994" s="442">
        <v>2992</v>
      </c>
      <c r="B2994" s="446"/>
      <c r="C2994" s="447"/>
      <c r="D2994" s="446"/>
      <c r="E2994" s="447"/>
    </row>
    <row r="2995" spans="1:5">
      <c r="A2995" s="442">
        <v>2993</v>
      </c>
      <c r="B2995" s="446"/>
      <c r="C2995" s="447"/>
      <c r="D2995" s="446"/>
      <c r="E2995" s="447"/>
    </row>
    <row r="2996" spans="1:5">
      <c r="A2996" s="442">
        <v>2994</v>
      </c>
      <c r="B2996" s="446"/>
      <c r="C2996" s="447"/>
      <c r="D2996" s="446"/>
      <c r="E2996" s="447"/>
    </row>
    <row r="2997" spans="1:5">
      <c r="A2997" s="442">
        <v>2995</v>
      </c>
      <c r="B2997" s="446"/>
      <c r="C2997" s="447"/>
      <c r="D2997" s="446"/>
      <c r="E2997" s="447"/>
    </row>
    <row r="2998" spans="1:5">
      <c r="A2998" s="442">
        <v>2996</v>
      </c>
      <c r="B2998" s="446"/>
      <c r="C2998" s="447"/>
      <c r="D2998" s="446"/>
      <c r="E2998" s="447"/>
    </row>
    <row r="2999" spans="1:5">
      <c r="A2999" s="442">
        <v>2997</v>
      </c>
      <c r="B2999" s="446"/>
      <c r="C2999" s="447"/>
      <c r="D2999" s="446"/>
      <c r="E2999" s="447"/>
    </row>
    <row r="3000" spans="1:5">
      <c r="A3000" s="442">
        <v>2998</v>
      </c>
      <c r="B3000" s="446"/>
      <c r="C3000" s="447"/>
      <c r="D3000" s="446"/>
      <c r="E3000" s="447"/>
    </row>
    <row r="3001" spans="1:5">
      <c r="A3001" s="442">
        <v>2999</v>
      </c>
      <c r="B3001" s="446"/>
      <c r="C3001" s="447"/>
      <c r="D3001" s="446"/>
      <c r="E3001" s="447"/>
    </row>
    <row r="3002" spans="1:5">
      <c r="A3002" s="442">
        <v>3000</v>
      </c>
      <c r="B3002" s="446"/>
      <c r="C3002" s="447"/>
      <c r="D3002" s="446"/>
      <c r="E3002" s="447"/>
    </row>
    <row r="3003" spans="1:5">
      <c r="A3003" s="442">
        <v>3001</v>
      </c>
      <c r="B3003" s="446"/>
      <c r="C3003" s="447"/>
      <c r="D3003" s="446"/>
      <c r="E3003" s="447"/>
    </row>
    <row r="3004" spans="1:5">
      <c r="A3004" s="442">
        <v>3002</v>
      </c>
      <c r="B3004" s="446"/>
      <c r="C3004" s="447"/>
      <c r="D3004" s="446"/>
      <c r="E3004" s="447"/>
    </row>
    <row r="3005" spans="1:5">
      <c r="A3005" s="442">
        <v>3003</v>
      </c>
      <c r="B3005" s="446"/>
      <c r="C3005" s="447"/>
      <c r="D3005" s="446"/>
      <c r="E3005" s="447"/>
    </row>
    <row r="3006" spans="1:5">
      <c r="A3006" s="442">
        <v>3004</v>
      </c>
      <c r="B3006" s="446"/>
      <c r="C3006" s="447"/>
      <c r="D3006" s="446"/>
      <c r="E3006" s="447"/>
    </row>
    <row r="3007" spans="1:5">
      <c r="A3007" s="442">
        <v>3005</v>
      </c>
      <c r="B3007" s="446"/>
      <c r="C3007" s="447"/>
      <c r="D3007" s="446"/>
      <c r="E3007" s="447"/>
    </row>
    <row r="3008" spans="1:5">
      <c r="A3008" s="442">
        <v>3006</v>
      </c>
      <c r="B3008" s="446"/>
      <c r="C3008" s="447"/>
      <c r="D3008" s="446"/>
      <c r="E3008" s="447"/>
    </row>
    <row r="3009" spans="1:5">
      <c r="A3009" s="442">
        <v>3007</v>
      </c>
      <c r="B3009" s="446"/>
      <c r="C3009" s="447"/>
      <c r="D3009" s="446"/>
      <c r="E3009" s="447"/>
    </row>
    <row r="3010" spans="1:5">
      <c r="A3010" s="442">
        <v>3008</v>
      </c>
      <c r="B3010" s="446"/>
      <c r="C3010" s="447"/>
      <c r="D3010" s="446"/>
      <c r="E3010" s="447"/>
    </row>
    <row r="3011" spans="1:5">
      <c r="A3011" s="442">
        <v>3009</v>
      </c>
      <c r="B3011" s="446"/>
      <c r="C3011" s="447"/>
      <c r="D3011" s="446"/>
      <c r="E3011" s="447"/>
    </row>
    <row r="3012" spans="1:5">
      <c r="A3012" s="442">
        <v>3010</v>
      </c>
      <c r="B3012" s="446"/>
      <c r="C3012" s="447"/>
      <c r="D3012" s="446"/>
      <c r="E3012" s="447"/>
    </row>
    <row r="3013" spans="1:5">
      <c r="A3013" s="442">
        <v>3011</v>
      </c>
      <c r="B3013" s="446"/>
      <c r="C3013" s="447"/>
      <c r="D3013" s="446"/>
      <c r="E3013" s="447"/>
    </row>
    <row r="3014" spans="1:5">
      <c r="A3014" s="442">
        <v>3012</v>
      </c>
      <c r="B3014" s="446"/>
      <c r="C3014" s="447"/>
      <c r="D3014" s="446"/>
      <c r="E3014" s="447"/>
    </row>
    <row r="3015" spans="1:5">
      <c r="A3015" s="442">
        <v>3013</v>
      </c>
      <c r="B3015" s="446"/>
      <c r="C3015" s="447"/>
      <c r="D3015" s="446"/>
      <c r="E3015" s="447"/>
    </row>
    <row r="3016" spans="1:5">
      <c r="A3016" s="442">
        <v>3014</v>
      </c>
      <c r="B3016" s="446"/>
      <c r="C3016" s="447"/>
      <c r="D3016" s="446"/>
      <c r="E3016" s="447"/>
    </row>
    <row r="3017" spans="1:5">
      <c r="A3017" s="442">
        <v>3015</v>
      </c>
      <c r="B3017" s="446"/>
      <c r="C3017" s="447"/>
      <c r="D3017" s="446"/>
      <c r="E3017" s="447"/>
    </row>
    <row r="3018" spans="1:5">
      <c r="A3018" s="442">
        <v>3016</v>
      </c>
      <c r="B3018" s="446"/>
      <c r="C3018" s="447"/>
      <c r="D3018" s="446"/>
      <c r="E3018" s="447"/>
    </row>
    <row r="3019" spans="1:5">
      <c r="A3019" s="442">
        <v>3017</v>
      </c>
      <c r="B3019" s="446"/>
      <c r="C3019" s="447"/>
      <c r="D3019" s="446"/>
      <c r="E3019" s="447"/>
    </row>
    <row r="3020" spans="1:5">
      <c r="A3020" s="442">
        <v>3018</v>
      </c>
      <c r="B3020" s="446"/>
      <c r="C3020" s="447"/>
      <c r="D3020" s="446"/>
      <c r="E3020" s="447"/>
    </row>
    <row r="3021" spans="1:5">
      <c r="A3021" s="442">
        <v>3019</v>
      </c>
      <c r="B3021" s="446"/>
      <c r="C3021" s="447"/>
      <c r="D3021" s="446"/>
      <c r="E3021" s="447"/>
    </row>
    <row r="3022" spans="1:5">
      <c r="A3022" s="442">
        <v>3020</v>
      </c>
      <c r="B3022" s="446"/>
      <c r="C3022" s="447"/>
      <c r="D3022" s="446"/>
      <c r="E3022" s="447"/>
    </row>
    <row r="3023" spans="1:5">
      <c r="A3023" s="442">
        <v>3021</v>
      </c>
      <c r="B3023" s="446"/>
      <c r="C3023" s="447"/>
      <c r="D3023" s="446"/>
      <c r="E3023" s="447"/>
    </row>
    <row r="3024" spans="1:5">
      <c r="A3024" s="442">
        <v>3022</v>
      </c>
      <c r="B3024" s="446"/>
      <c r="C3024" s="447"/>
      <c r="D3024" s="446"/>
      <c r="E3024" s="447"/>
    </row>
    <row r="3025" spans="1:5">
      <c r="A3025" s="442">
        <v>3023</v>
      </c>
      <c r="B3025" s="446"/>
      <c r="C3025" s="447"/>
      <c r="D3025" s="446"/>
      <c r="E3025" s="447"/>
    </row>
    <row r="3026" spans="1:5">
      <c r="A3026" s="442">
        <v>3024</v>
      </c>
      <c r="B3026" s="446"/>
      <c r="C3026" s="447"/>
      <c r="D3026" s="446"/>
      <c r="E3026" s="447"/>
    </row>
    <row r="3027" spans="1:5">
      <c r="A3027" s="442">
        <v>3025</v>
      </c>
      <c r="B3027" s="446"/>
      <c r="C3027" s="447"/>
      <c r="D3027" s="446"/>
      <c r="E3027" s="447"/>
    </row>
    <row r="3028" spans="1:5">
      <c r="A3028" s="442">
        <v>3026</v>
      </c>
      <c r="B3028" s="446"/>
      <c r="C3028" s="447"/>
      <c r="D3028" s="446"/>
      <c r="E3028" s="447"/>
    </row>
    <row r="3029" spans="1:5">
      <c r="A3029" s="442">
        <v>3027</v>
      </c>
      <c r="B3029" s="446"/>
      <c r="C3029" s="447"/>
      <c r="D3029" s="446"/>
      <c r="E3029" s="447"/>
    </row>
    <row r="3030" spans="1:5">
      <c r="A3030" s="442">
        <v>3028</v>
      </c>
      <c r="B3030" s="446"/>
      <c r="C3030" s="447"/>
      <c r="D3030" s="446"/>
      <c r="E3030" s="447"/>
    </row>
    <row r="3031" spans="1:5">
      <c r="A3031" s="442">
        <v>3029</v>
      </c>
      <c r="B3031" s="446"/>
      <c r="C3031" s="447"/>
      <c r="D3031" s="446"/>
      <c r="E3031" s="447"/>
    </row>
    <row r="3032" spans="1:5">
      <c r="A3032" s="442">
        <v>3030</v>
      </c>
      <c r="B3032" s="446"/>
      <c r="C3032" s="447"/>
      <c r="D3032" s="446"/>
      <c r="E3032" s="447"/>
    </row>
    <row r="3033" spans="1:5">
      <c r="A3033" s="442">
        <v>3031</v>
      </c>
      <c r="B3033" s="446"/>
      <c r="C3033" s="447"/>
      <c r="D3033" s="446"/>
      <c r="E3033" s="447"/>
    </row>
    <row r="3034" spans="1:5">
      <c r="A3034" s="442">
        <v>3032</v>
      </c>
      <c r="B3034" s="446"/>
      <c r="C3034" s="447"/>
      <c r="D3034" s="446"/>
      <c r="E3034" s="447"/>
    </row>
    <row r="3035" spans="1:5">
      <c r="A3035" s="442">
        <v>3033</v>
      </c>
      <c r="B3035" s="446"/>
      <c r="C3035" s="447"/>
      <c r="D3035" s="446"/>
      <c r="E3035" s="447"/>
    </row>
    <row r="3036" spans="1:5">
      <c r="A3036" s="442">
        <v>3034</v>
      </c>
      <c r="B3036" s="446"/>
      <c r="C3036" s="447"/>
      <c r="D3036" s="446"/>
      <c r="E3036" s="447"/>
    </row>
    <row r="3037" spans="1:5">
      <c r="A3037" s="442">
        <v>3035</v>
      </c>
      <c r="B3037" s="446"/>
      <c r="C3037" s="447"/>
      <c r="D3037" s="446"/>
      <c r="E3037" s="447"/>
    </row>
    <row r="3038" spans="1:5">
      <c r="A3038" s="442">
        <v>3036</v>
      </c>
      <c r="B3038" s="446"/>
      <c r="C3038" s="447"/>
      <c r="D3038" s="446"/>
      <c r="E3038" s="447"/>
    </row>
    <row r="3039" spans="1:5">
      <c r="A3039" s="442">
        <v>3037</v>
      </c>
      <c r="B3039" s="446"/>
      <c r="C3039" s="447"/>
      <c r="D3039" s="446"/>
      <c r="E3039" s="447"/>
    </row>
    <row r="3040" spans="1:5">
      <c r="A3040" s="442">
        <v>3038</v>
      </c>
      <c r="B3040" s="446"/>
      <c r="C3040" s="447"/>
      <c r="D3040" s="446"/>
      <c r="E3040" s="447"/>
    </row>
    <row r="3041" spans="1:5">
      <c r="A3041" s="442">
        <v>3039</v>
      </c>
      <c r="B3041" s="446"/>
      <c r="C3041" s="447"/>
      <c r="D3041" s="446"/>
      <c r="E3041" s="447"/>
    </row>
    <row r="3042" spans="1:5">
      <c r="A3042" s="442">
        <v>3040</v>
      </c>
      <c r="B3042" s="446"/>
      <c r="C3042" s="447"/>
      <c r="D3042" s="446"/>
      <c r="E3042" s="447"/>
    </row>
    <row r="3043" spans="1:5">
      <c r="A3043" s="442">
        <v>3041</v>
      </c>
      <c r="B3043" s="446"/>
      <c r="C3043" s="447"/>
      <c r="D3043" s="446"/>
      <c r="E3043" s="447"/>
    </row>
    <row r="3044" spans="1:5">
      <c r="A3044" s="442">
        <v>3042</v>
      </c>
      <c r="B3044" s="446"/>
      <c r="C3044" s="447"/>
      <c r="D3044" s="446"/>
      <c r="E3044" s="447"/>
    </row>
    <row r="3045" spans="1:5">
      <c r="A3045" s="442">
        <v>3043</v>
      </c>
      <c r="B3045" s="446"/>
      <c r="C3045" s="447"/>
      <c r="D3045" s="446"/>
      <c r="E3045" s="447"/>
    </row>
    <row r="3046" spans="1:5">
      <c r="A3046" s="442">
        <v>3044</v>
      </c>
      <c r="B3046" s="446"/>
      <c r="C3046" s="447"/>
      <c r="D3046" s="446"/>
      <c r="E3046" s="447"/>
    </row>
    <row r="3047" spans="1:5">
      <c r="A3047" s="442">
        <v>3045</v>
      </c>
      <c r="B3047" s="446"/>
      <c r="C3047" s="447"/>
      <c r="D3047" s="446"/>
      <c r="E3047" s="447"/>
    </row>
    <row r="3048" spans="1:5">
      <c r="A3048" s="442">
        <v>3046</v>
      </c>
      <c r="B3048" s="446"/>
      <c r="C3048" s="447"/>
      <c r="D3048" s="446"/>
      <c r="E3048" s="447"/>
    </row>
    <row r="3049" spans="1:5">
      <c r="A3049" s="442">
        <v>3047</v>
      </c>
      <c r="B3049" s="446"/>
      <c r="C3049" s="447"/>
      <c r="D3049" s="446"/>
      <c r="E3049" s="447"/>
    </row>
    <row r="3050" spans="1:5">
      <c r="A3050" s="442">
        <v>3048</v>
      </c>
      <c r="B3050" s="446"/>
      <c r="C3050" s="447"/>
      <c r="D3050" s="446"/>
      <c r="E3050" s="447"/>
    </row>
    <row r="3051" spans="1:5">
      <c r="A3051" s="442">
        <v>3049</v>
      </c>
      <c r="B3051" s="446"/>
      <c r="C3051" s="447"/>
      <c r="D3051" s="446"/>
      <c r="E3051" s="447"/>
    </row>
    <row r="3052" spans="1:5">
      <c r="A3052" s="442">
        <v>3050</v>
      </c>
      <c r="B3052" s="446"/>
      <c r="C3052" s="447"/>
      <c r="D3052" s="446"/>
      <c r="E3052" s="447"/>
    </row>
    <row r="3053" spans="1:5">
      <c r="A3053" s="442">
        <v>3051</v>
      </c>
      <c r="B3053" s="446"/>
      <c r="C3053" s="447"/>
      <c r="D3053" s="446"/>
      <c r="E3053" s="447"/>
    </row>
    <row r="3054" spans="1:5">
      <c r="A3054" s="442">
        <v>3052</v>
      </c>
      <c r="B3054" s="446"/>
      <c r="C3054" s="447"/>
      <c r="D3054" s="446"/>
      <c r="E3054" s="447"/>
    </row>
    <row r="3055" spans="1:5">
      <c r="A3055" s="442">
        <v>3053</v>
      </c>
      <c r="B3055" s="446"/>
      <c r="C3055" s="447"/>
      <c r="D3055" s="446"/>
      <c r="E3055" s="447"/>
    </row>
    <row r="3056" spans="1:5">
      <c r="A3056" s="442">
        <v>3054</v>
      </c>
      <c r="B3056" s="446"/>
      <c r="C3056" s="447"/>
      <c r="D3056" s="446"/>
      <c r="E3056" s="447"/>
    </row>
    <row r="3057" spans="1:5">
      <c r="A3057" s="442">
        <v>3055</v>
      </c>
      <c r="B3057" s="446"/>
      <c r="C3057" s="447"/>
      <c r="D3057" s="446"/>
      <c r="E3057" s="447"/>
    </row>
    <row r="3058" spans="1:5">
      <c r="A3058" s="442">
        <v>3056</v>
      </c>
      <c r="B3058" s="446"/>
      <c r="C3058" s="447"/>
      <c r="D3058" s="446"/>
      <c r="E3058" s="447"/>
    </row>
    <row r="3059" spans="1:5">
      <c r="A3059" s="442">
        <v>3057</v>
      </c>
      <c r="B3059" s="446"/>
      <c r="C3059" s="447"/>
      <c r="D3059" s="446"/>
      <c r="E3059" s="447"/>
    </row>
    <row r="3060" spans="1:5">
      <c r="A3060" s="442">
        <v>3058</v>
      </c>
      <c r="B3060" s="446"/>
      <c r="C3060" s="447"/>
      <c r="D3060" s="446"/>
      <c r="E3060" s="447"/>
    </row>
    <row r="3061" spans="1:5">
      <c r="A3061" s="442">
        <v>3059</v>
      </c>
      <c r="B3061" s="446"/>
      <c r="C3061" s="447"/>
      <c r="D3061" s="446"/>
      <c r="E3061" s="447"/>
    </row>
    <row r="3062" spans="1:5">
      <c r="A3062" s="442">
        <v>3060</v>
      </c>
      <c r="B3062" s="446"/>
      <c r="C3062" s="447"/>
      <c r="D3062" s="446"/>
      <c r="E3062" s="447"/>
    </row>
    <row r="3063" spans="1:5">
      <c r="A3063" s="442">
        <v>3061</v>
      </c>
      <c r="B3063" s="446"/>
      <c r="C3063" s="447"/>
      <c r="D3063" s="446"/>
      <c r="E3063" s="447"/>
    </row>
    <row r="3064" spans="1:5">
      <c r="A3064" s="442">
        <v>3062</v>
      </c>
      <c r="B3064" s="446"/>
      <c r="C3064" s="447"/>
      <c r="D3064" s="446"/>
      <c r="E3064" s="447"/>
    </row>
    <row r="3065" spans="1:5">
      <c r="A3065" s="442">
        <v>3063</v>
      </c>
      <c r="B3065" s="446"/>
      <c r="C3065" s="447"/>
      <c r="D3065" s="446"/>
      <c r="E3065" s="447"/>
    </row>
    <row r="3066" spans="1:5">
      <c r="A3066" s="442">
        <v>3064</v>
      </c>
      <c r="B3066" s="446"/>
      <c r="C3066" s="447"/>
      <c r="D3066" s="446"/>
      <c r="E3066" s="447"/>
    </row>
    <row r="3067" spans="1:5">
      <c r="A3067" s="442">
        <v>3065</v>
      </c>
      <c r="B3067" s="446"/>
      <c r="C3067" s="447"/>
      <c r="D3067" s="446"/>
      <c r="E3067" s="447"/>
    </row>
    <row r="3068" spans="1:5">
      <c r="A3068" s="442">
        <v>3066</v>
      </c>
      <c r="B3068" s="446"/>
      <c r="C3068" s="447"/>
      <c r="D3068" s="446"/>
      <c r="E3068" s="447"/>
    </row>
    <row r="3069" spans="1:5">
      <c r="A3069" s="442">
        <v>3067</v>
      </c>
      <c r="B3069" s="446"/>
      <c r="C3069" s="447"/>
      <c r="D3069" s="446"/>
      <c r="E3069" s="447"/>
    </row>
    <row r="3070" spans="1:5">
      <c r="A3070" s="442">
        <v>3068</v>
      </c>
      <c r="B3070" s="446"/>
      <c r="C3070" s="447"/>
      <c r="D3070" s="446"/>
      <c r="E3070" s="447"/>
    </row>
    <row r="3071" spans="1:5">
      <c r="A3071" s="442">
        <v>3069</v>
      </c>
      <c r="B3071" s="446"/>
      <c r="C3071" s="447"/>
      <c r="D3071" s="446"/>
      <c r="E3071" s="447"/>
    </row>
    <row r="3072" spans="1:5">
      <c r="A3072" s="442">
        <v>3070</v>
      </c>
      <c r="B3072" s="446"/>
      <c r="C3072" s="447"/>
      <c r="D3072" s="446"/>
      <c r="E3072" s="447"/>
    </row>
    <row r="3073" spans="1:5">
      <c r="A3073" s="442">
        <v>3071</v>
      </c>
      <c r="B3073" s="446"/>
      <c r="C3073" s="447"/>
      <c r="D3073" s="446"/>
      <c r="E3073" s="447"/>
    </row>
    <row r="3074" spans="1:5">
      <c r="A3074" s="442">
        <v>3072</v>
      </c>
      <c r="B3074" s="446"/>
      <c r="C3074" s="447"/>
      <c r="D3074" s="446"/>
      <c r="E3074" s="447"/>
    </row>
    <row r="3075" spans="1:5">
      <c r="A3075" s="442">
        <v>3073</v>
      </c>
      <c r="B3075" s="446"/>
      <c r="C3075" s="447"/>
      <c r="D3075" s="446"/>
      <c r="E3075" s="447"/>
    </row>
    <row r="3076" spans="1:5">
      <c r="A3076" s="442">
        <v>3074</v>
      </c>
      <c r="B3076" s="446"/>
      <c r="C3076" s="447"/>
      <c r="D3076" s="446"/>
      <c r="E3076" s="447"/>
    </row>
    <row r="3077" spans="1:5">
      <c r="A3077" s="442">
        <v>3075</v>
      </c>
      <c r="B3077" s="446"/>
      <c r="C3077" s="447"/>
      <c r="D3077" s="446"/>
      <c r="E3077" s="447"/>
    </row>
    <row r="3078" spans="1:5">
      <c r="A3078" s="442">
        <v>3076</v>
      </c>
      <c r="B3078" s="446"/>
      <c r="C3078" s="447"/>
      <c r="D3078" s="446"/>
      <c r="E3078" s="447"/>
    </row>
    <row r="3079" spans="1:5">
      <c r="A3079" s="442">
        <v>3077</v>
      </c>
      <c r="B3079" s="446"/>
      <c r="C3079" s="447"/>
      <c r="D3079" s="446"/>
      <c r="E3079" s="447"/>
    </row>
    <row r="3080" spans="1:5">
      <c r="A3080" s="442">
        <v>3078</v>
      </c>
      <c r="B3080" s="446"/>
      <c r="C3080" s="447"/>
      <c r="D3080" s="446"/>
      <c r="E3080" s="447"/>
    </row>
    <row r="3081" spans="1:5">
      <c r="A3081" s="442">
        <v>3079</v>
      </c>
      <c r="B3081" s="446"/>
      <c r="C3081" s="447"/>
      <c r="D3081" s="446"/>
      <c r="E3081" s="447"/>
    </row>
    <row r="3082" spans="1:5">
      <c r="A3082" s="442">
        <v>3080</v>
      </c>
      <c r="B3082" s="446"/>
      <c r="C3082" s="447"/>
      <c r="D3082" s="446"/>
      <c r="E3082" s="447"/>
    </row>
    <row r="3083" spans="1:5">
      <c r="A3083" s="442">
        <v>3081</v>
      </c>
      <c r="B3083" s="446"/>
      <c r="C3083" s="447"/>
      <c r="D3083" s="446"/>
      <c r="E3083" s="447"/>
    </row>
    <row r="3084" spans="1:5">
      <c r="A3084" s="442">
        <v>3082</v>
      </c>
      <c r="B3084" s="446"/>
      <c r="C3084" s="447"/>
      <c r="D3084" s="446"/>
      <c r="E3084" s="447"/>
    </row>
    <row r="3085" spans="1:5">
      <c r="A3085" s="442">
        <v>3083</v>
      </c>
      <c r="B3085" s="446"/>
      <c r="C3085" s="447"/>
      <c r="D3085" s="446"/>
      <c r="E3085" s="447"/>
    </row>
    <row r="3086" spans="1:5">
      <c r="A3086" s="442">
        <v>3084</v>
      </c>
      <c r="B3086" s="446"/>
      <c r="C3086" s="447"/>
      <c r="D3086" s="446"/>
      <c r="E3086" s="447"/>
    </row>
    <row r="3087" spans="1:5">
      <c r="A3087" s="442">
        <v>3085</v>
      </c>
      <c r="B3087" s="446"/>
      <c r="C3087" s="447"/>
      <c r="D3087" s="446"/>
      <c r="E3087" s="447"/>
    </row>
    <row r="3088" spans="1:5">
      <c r="A3088" s="442">
        <v>3086</v>
      </c>
      <c r="B3088" s="446"/>
      <c r="C3088" s="447"/>
      <c r="D3088" s="446"/>
      <c r="E3088" s="447"/>
    </row>
    <row r="3089" spans="1:5">
      <c r="A3089" s="442">
        <v>3087</v>
      </c>
      <c r="B3089" s="446"/>
      <c r="C3089" s="447"/>
      <c r="D3089" s="446"/>
      <c r="E3089" s="447"/>
    </row>
    <row r="3090" spans="1:5">
      <c r="A3090" s="442">
        <v>3088</v>
      </c>
      <c r="B3090" s="446"/>
      <c r="C3090" s="447"/>
      <c r="D3090" s="446"/>
      <c r="E3090" s="447"/>
    </row>
    <row r="3091" spans="1:5">
      <c r="A3091" s="442">
        <v>3089</v>
      </c>
      <c r="B3091" s="446"/>
      <c r="C3091" s="447"/>
      <c r="D3091" s="446"/>
      <c r="E3091" s="447"/>
    </row>
    <row r="3092" spans="1:5">
      <c r="A3092" s="442">
        <v>3090</v>
      </c>
      <c r="B3092" s="446"/>
      <c r="C3092" s="447"/>
      <c r="D3092" s="446"/>
      <c r="E3092" s="447"/>
    </row>
    <row r="3093" spans="1:5">
      <c r="A3093" s="442">
        <v>3091</v>
      </c>
      <c r="B3093" s="446"/>
      <c r="C3093" s="447"/>
      <c r="D3093" s="446"/>
      <c r="E3093" s="447"/>
    </row>
    <row r="3094" spans="1:5">
      <c r="A3094" s="442">
        <v>3092</v>
      </c>
      <c r="B3094" s="446"/>
      <c r="C3094" s="447"/>
      <c r="D3094" s="446"/>
      <c r="E3094" s="447"/>
    </row>
    <row r="3095" spans="1:5">
      <c r="A3095" s="442">
        <v>3093</v>
      </c>
      <c r="B3095" s="446"/>
      <c r="C3095" s="447"/>
      <c r="D3095" s="446"/>
      <c r="E3095" s="447"/>
    </row>
    <row r="3096" spans="1:5">
      <c r="A3096" s="442">
        <v>3094</v>
      </c>
      <c r="B3096" s="446"/>
      <c r="C3096" s="447"/>
      <c r="D3096" s="446"/>
      <c r="E3096" s="447"/>
    </row>
    <row r="3097" spans="1:5">
      <c r="A3097" s="442">
        <v>3095</v>
      </c>
      <c r="B3097" s="446"/>
      <c r="C3097" s="447"/>
      <c r="D3097" s="446"/>
      <c r="E3097" s="447"/>
    </row>
    <row r="3098" spans="1:5">
      <c r="A3098" s="442">
        <v>3096</v>
      </c>
      <c r="B3098" s="446"/>
      <c r="C3098" s="447"/>
      <c r="D3098" s="446"/>
      <c r="E3098" s="447"/>
    </row>
    <row r="3099" spans="1:5">
      <c r="A3099" s="442">
        <v>3097</v>
      </c>
      <c r="B3099" s="446"/>
      <c r="C3099" s="447"/>
      <c r="D3099" s="446"/>
      <c r="E3099" s="447"/>
    </row>
    <row r="3100" spans="1:5">
      <c r="A3100" s="442">
        <v>3098</v>
      </c>
      <c r="B3100" s="446"/>
      <c r="C3100" s="447"/>
      <c r="D3100" s="446"/>
      <c r="E3100" s="447"/>
    </row>
    <row r="3101" spans="1:5">
      <c r="A3101" s="442">
        <v>3099</v>
      </c>
      <c r="B3101" s="446"/>
      <c r="C3101" s="447"/>
      <c r="D3101" s="446"/>
      <c r="E3101" s="447"/>
    </row>
    <row r="3102" spans="1:5">
      <c r="A3102" s="442">
        <v>3100</v>
      </c>
      <c r="B3102" s="446"/>
      <c r="C3102" s="447"/>
      <c r="D3102" s="446"/>
      <c r="E3102" s="447"/>
    </row>
    <row r="3103" spans="1:5">
      <c r="A3103" s="442">
        <v>3101</v>
      </c>
      <c r="B3103" s="446"/>
      <c r="C3103" s="447"/>
      <c r="D3103" s="446"/>
      <c r="E3103" s="447"/>
    </row>
    <row r="3104" spans="1:5">
      <c r="A3104" s="442">
        <v>3102</v>
      </c>
      <c r="B3104" s="446"/>
      <c r="C3104" s="447"/>
      <c r="D3104" s="446"/>
      <c r="E3104" s="447"/>
    </row>
    <row r="3105" spans="1:5">
      <c r="A3105" s="442">
        <v>3103</v>
      </c>
      <c r="B3105" s="446"/>
      <c r="C3105" s="447"/>
      <c r="D3105" s="446"/>
      <c r="E3105" s="447"/>
    </row>
    <row r="3106" spans="1:5">
      <c r="A3106" s="442">
        <v>3104</v>
      </c>
      <c r="B3106" s="446"/>
      <c r="C3106" s="447"/>
      <c r="D3106" s="446"/>
      <c r="E3106" s="447"/>
    </row>
    <row r="3107" spans="1:5">
      <c r="A3107" s="442">
        <v>3105</v>
      </c>
      <c r="B3107" s="446"/>
      <c r="C3107" s="447"/>
      <c r="D3107" s="446"/>
      <c r="E3107" s="447"/>
    </row>
    <row r="3108" spans="1:5">
      <c r="A3108" s="442">
        <v>3106</v>
      </c>
      <c r="B3108" s="446"/>
      <c r="C3108" s="447"/>
      <c r="D3108" s="446"/>
      <c r="E3108" s="447"/>
    </row>
    <row r="3109" spans="1:5">
      <c r="A3109" s="442">
        <v>3107</v>
      </c>
      <c r="B3109" s="446"/>
      <c r="C3109" s="447"/>
      <c r="D3109" s="446"/>
      <c r="E3109" s="447"/>
    </row>
    <row r="3110" spans="1:5">
      <c r="A3110" s="442">
        <v>3108</v>
      </c>
      <c r="B3110" s="446"/>
      <c r="C3110" s="447"/>
      <c r="D3110" s="446"/>
      <c r="E3110" s="447"/>
    </row>
    <row r="3111" spans="1:5">
      <c r="A3111" s="442">
        <v>3109</v>
      </c>
      <c r="B3111" s="446"/>
      <c r="C3111" s="447"/>
      <c r="D3111" s="446"/>
      <c r="E3111" s="447"/>
    </row>
    <row r="3112" spans="1:5">
      <c r="A3112" s="442">
        <v>3110</v>
      </c>
      <c r="B3112" s="446"/>
      <c r="C3112" s="447"/>
      <c r="D3112" s="446"/>
      <c r="E3112" s="447"/>
    </row>
    <row r="3113" spans="1:5">
      <c r="A3113" s="442">
        <v>3111</v>
      </c>
      <c r="B3113" s="446"/>
      <c r="C3113" s="447"/>
      <c r="D3113" s="446"/>
      <c r="E3113" s="447"/>
    </row>
    <row r="3114" spans="1:5">
      <c r="A3114" s="442">
        <v>3112</v>
      </c>
      <c r="B3114" s="446"/>
      <c r="C3114" s="447"/>
      <c r="D3114" s="446"/>
      <c r="E3114" s="447"/>
    </row>
    <row r="3115" spans="1:5">
      <c r="A3115" s="442">
        <v>3113</v>
      </c>
      <c r="B3115" s="446"/>
      <c r="C3115" s="447"/>
      <c r="D3115" s="446"/>
      <c r="E3115" s="447"/>
    </row>
    <row r="3116" spans="1:5">
      <c r="A3116" s="442">
        <v>3114</v>
      </c>
      <c r="B3116" s="446"/>
      <c r="C3116" s="447"/>
      <c r="D3116" s="446"/>
      <c r="E3116" s="447"/>
    </row>
    <row r="3117" spans="1:5">
      <c r="A3117" s="442">
        <v>3115</v>
      </c>
      <c r="B3117" s="446"/>
      <c r="C3117" s="447"/>
      <c r="D3117" s="446"/>
      <c r="E3117" s="447"/>
    </row>
    <row r="3118" spans="1:5">
      <c r="A3118" s="442">
        <v>3116</v>
      </c>
      <c r="B3118" s="446"/>
      <c r="C3118" s="447"/>
      <c r="D3118" s="446"/>
      <c r="E3118" s="447"/>
    </row>
    <row r="3119" spans="1:5">
      <c r="A3119" s="442">
        <v>3117</v>
      </c>
      <c r="B3119" s="446"/>
      <c r="C3119" s="447"/>
      <c r="D3119" s="446"/>
      <c r="E3119" s="447"/>
    </row>
    <row r="3120" spans="1:5">
      <c r="A3120" s="442">
        <v>3118</v>
      </c>
      <c r="B3120" s="446"/>
      <c r="C3120" s="447"/>
      <c r="D3120" s="446"/>
      <c r="E3120" s="447"/>
    </row>
    <row r="3121" spans="1:5">
      <c r="A3121" s="442">
        <v>3119</v>
      </c>
      <c r="B3121" s="446"/>
      <c r="C3121" s="447"/>
      <c r="D3121" s="446"/>
      <c r="E3121" s="447"/>
    </row>
    <row r="3122" spans="1:5">
      <c r="A3122" s="442">
        <v>3120</v>
      </c>
      <c r="B3122" s="446"/>
      <c r="C3122" s="447"/>
      <c r="D3122" s="446"/>
      <c r="E3122" s="447"/>
    </row>
    <row r="3123" spans="1:5">
      <c r="A3123" s="442">
        <v>3121</v>
      </c>
      <c r="B3123" s="446"/>
      <c r="C3123" s="447"/>
      <c r="D3123" s="446"/>
      <c r="E3123" s="447"/>
    </row>
    <row r="3124" spans="1:5">
      <c r="A3124" s="442">
        <v>3122</v>
      </c>
      <c r="B3124" s="446"/>
      <c r="C3124" s="447"/>
      <c r="D3124" s="446"/>
      <c r="E3124" s="447"/>
    </row>
    <row r="3125" spans="1:5">
      <c r="A3125" s="442">
        <v>3123</v>
      </c>
      <c r="B3125" s="446"/>
      <c r="C3125" s="447"/>
      <c r="D3125" s="446"/>
      <c r="E3125" s="447"/>
    </row>
    <row r="3126" spans="1:5">
      <c r="A3126" s="442">
        <v>3124</v>
      </c>
      <c r="B3126" s="446"/>
      <c r="C3126" s="447"/>
      <c r="D3126" s="446"/>
      <c r="E3126" s="447"/>
    </row>
    <row r="3127" spans="1:5">
      <c r="A3127" s="442">
        <v>3125</v>
      </c>
      <c r="B3127" s="446"/>
      <c r="C3127" s="447"/>
      <c r="D3127" s="446"/>
      <c r="E3127" s="447"/>
    </row>
    <row r="3128" spans="1:5">
      <c r="A3128" s="442">
        <v>3126</v>
      </c>
      <c r="B3128" s="446"/>
      <c r="C3128" s="447"/>
      <c r="D3128" s="446"/>
      <c r="E3128" s="447"/>
    </row>
    <row r="3129" spans="1:5">
      <c r="A3129" s="442">
        <v>3127</v>
      </c>
      <c r="B3129" s="446"/>
      <c r="C3129" s="447"/>
      <c r="D3129" s="446"/>
      <c r="E3129" s="447"/>
    </row>
    <row r="3130" spans="1:5">
      <c r="A3130" s="442">
        <v>3128</v>
      </c>
      <c r="B3130" s="446"/>
      <c r="C3130" s="447"/>
      <c r="D3130" s="446"/>
      <c r="E3130" s="447"/>
    </row>
    <row r="3131" spans="1:5">
      <c r="A3131" s="442">
        <v>3129</v>
      </c>
      <c r="B3131" s="446"/>
      <c r="C3131" s="447"/>
      <c r="D3131" s="446"/>
      <c r="E3131" s="447"/>
    </row>
    <row r="3132" spans="1:5">
      <c r="A3132" s="442">
        <v>3130</v>
      </c>
      <c r="B3132" s="446"/>
      <c r="C3132" s="447"/>
      <c r="D3132" s="446"/>
      <c r="E3132" s="447"/>
    </row>
    <row r="3133" spans="1:5">
      <c r="A3133" s="442">
        <v>3131</v>
      </c>
      <c r="B3133" s="446"/>
      <c r="C3133" s="447"/>
      <c r="D3133" s="446"/>
      <c r="E3133" s="447"/>
    </row>
    <row r="3134" spans="1:5">
      <c r="A3134" s="442">
        <v>3132</v>
      </c>
      <c r="B3134" s="446"/>
      <c r="C3134" s="447"/>
      <c r="D3134" s="446"/>
      <c r="E3134" s="447"/>
    </row>
    <row r="3135" spans="1:5">
      <c r="A3135" s="442">
        <v>3133</v>
      </c>
      <c r="B3135" s="446"/>
      <c r="C3135" s="447"/>
      <c r="D3135" s="446"/>
      <c r="E3135" s="447"/>
    </row>
    <row r="3136" spans="1:5">
      <c r="A3136" s="442">
        <v>3134</v>
      </c>
      <c r="B3136" s="446"/>
      <c r="C3136" s="447"/>
      <c r="D3136" s="446"/>
      <c r="E3136" s="447"/>
    </row>
    <row r="3137" spans="1:5">
      <c r="A3137" s="442">
        <v>3135</v>
      </c>
      <c r="B3137" s="446"/>
      <c r="C3137" s="447"/>
      <c r="D3137" s="446"/>
      <c r="E3137" s="447"/>
    </row>
    <row r="3138" spans="1:5">
      <c r="A3138" s="442">
        <v>3136</v>
      </c>
      <c r="B3138" s="446"/>
      <c r="C3138" s="447"/>
      <c r="D3138" s="446"/>
      <c r="E3138" s="447"/>
    </row>
    <row r="3139" spans="1:5">
      <c r="A3139" s="442">
        <v>3137</v>
      </c>
      <c r="B3139" s="446"/>
      <c r="C3139" s="447"/>
      <c r="D3139" s="446"/>
      <c r="E3139" s="447"/>
    </row>
    <row r="3140" spans="1:5">
      <c r="A3140" s="442">
        <v>3138</v>
      </c>
      <c r="B3140" s="446"/>
      <c r="C3140" s="447"/>
      <c r="D3140" s="446"/>
      <c r="E3140" s="447"/>
    </row>
    <row r="3141" spans="1:5">
      <c r="A3141" s="442">
        <v>3139</v>
      </c>
      <c r="B3141" s="446"/>
      <c r="C3141" s="447"/>
      <c r="D3141" s="446"/>
      <c r="E3141" s="447"/>
    </row>
    <row r="3142" spans="1:5">
      <c r="A3142" s="442">
        <v>3140</v>
      </c>
      <c r="B3142" s="446"/>
      <c r="C3142" s="447"/>
      <c r="D3142" s="446"/>
      <c r="E3142" s="447"/>
    </row>
    <row r="3143" spans="1:5">
      <c r="A3143" s="442">
        <v>3141</v>
      </c>
      <c r="B3143" s="446"/>
      <c r="C3143" s="447"/>
      <c r="D3143" s="446"/>
      <c r="E3143" s="447"/>
    </row>
    <row r="3144" spans="1:5">
      <c r="A3144" s="442">
        <v>3142</v>
      </c>
      <c r="B3144" s="446"/>
      <c r="C3144" s="447"/>
      <c r="D3144" s="446"/>
      <c r="E3144" s="447"/>
    </row>
    <row r="3145" spans="1:5">
      <c r="A3145" s="442">
        <v>3143</v>
      </c>
      <c r="B3145" s="446"/>
      <c r="C3145" s="447"/>
      <c r="D3145" s="446"/>
      <c r="E3145" s="447"/>
    </row>
    <row r="3146" spans="1:5">
      <c r="A3146" s="442">
        <v>3144</v>
      </c>
      <c r="B3146" s="446"/>
      <c r="C3146" s="447"/>
      <c r="D3146" s="446"/>
      <c r="E3146" s="447"/>
    </row>
    <row r="3147" spans="1:5">
      <c r="A3147" s="442">
        <v>3145</v>
      </c>
      <c r="B3147" s="446"/>
      <c r="C3147" s="447"/>
      <c r="D3147" s="446"/>
      <c r="E3147" s="447"/>
    </row>
    <row r="3148" spans="1:5">
      <c r="A3148" s="442">
        <v>3146</v>
      </c>
      <c r="B3148" s="446"/>
      <c r="C3148" s="447"/>
      <c r="D3148" s="446"/>
      <c r="E3148" s="447"/>
    </row>
    <row r="3149" spans="1:5">
      <c r="A3149" s="442">
        <v>3147</v>
      </c>
      <c r="B3149" s="446"/>
      <c r="C3149" s="447"/>
      <c r="D3149" s="446"/>
      <c r="E3149" s="447"/>
    </row>
    <row r="3150" spans="1:5">
      <c r="A3150" s="442">
        <v>3148</v>
      </c>
      <c r="B3150" s="446"/>
      <c r="C3150" s="447"/>
      <c r="D3150" s="446"/>
      <c r="E3150" s="447"/>
    </row>
    <row r="3151" spans="1:5">
      <c r="A3151" s="442">
        <v>3149</v>
      </c>
      <c r="B3151" s="446"/>
      <c r="C3151" s="447"/>
      <c r="D3151" s="446"/>
      <c r="E3151" s="447"/>
    </row>
    <row r="3152" spans="1:5">
      <c r="A3152" s="442">
        <v>3150</v>
      </c>
      <c r="B3152" s="446"/>
      <c r="C3152" s="447"/>
      <c r="D3152" s="446"/>
      <c r="E3152" s="447"/>
    </row>
    <row r="3153" spans="1:5">
      <c r="A3153" s="442">
        <v>3151</v>
      </c>
      <c r="B3153" s="446"/>
      <c r="C3153" s="447"/>
      <c r="D3153" s="446"/>
      <c r="E3153" s="447"/>
    </row>
    <row r="3154" spans="1:5">
      <c r="A3154" s="442">
        <v>3152</v>
      </c>
      <c r="B3154" s="446"/>
      <c r="C3154" s="447"/>
      <c r="D3154" s="446"/>
      <c r="E3154" s="447"/>
    </row>
    <row r="3155" spans="1:5">
      <c r="A3155" s="442">
        <v>3153</v>
      </c>
      <c r="B3155" s="446"/>
      <c r="C3155" s="447"/>
      <c r="D3155" s="446"/>
      <c r="E3155" s="447"/>
    </row>
    <row r="3156" spans="1:5">
      <c r="A3156" s="442">
        <v>3154</v>
      </c>
      <c r="B3156" s="446"/>
      <c r="C3156" s="447"/>
      <c r="D3156" s="446"/>
      <c r="E3156" s="447"/>
    </row>
    <row r="3157" spans="1:5">
      <c r="A3157" s="442">
        <v>3155</v>
      </c>
      <c r="B3157" s="446"/>
      <c r="C3157" s="447"/>
      <c r="D3157" s="446"/>
      <c r="E3157" s="447"/>
    </row>
    <row r="3158" spans="1:5">
      <c r="A3158" s="442">
        <v>3156</v>
      </c>
      <c r="B3158" s="446"/>
      <c r="C3158" s="447"/>
      <c r="D3158" s="446"/>
      <c r="E3158" s="447"/>
    </row>
    <row r="3159" spans="1:5">
      <c r="A3159" s="442">
        <v>3157</v>
      </c>
      <c r="B3159" s="446"/>
      <c r="C3159" s="447"/>
      <c r="D3159" s="446"/>
      <c r="E3159" s="447"/>
    </row>
    <row r="3160" spans="1:5">
      <c r="A3160" s="442">
        <v>3158</v>
      </c>
      <c r="B3160" s="446"/>
      <c r="C3160" s="447"/>
      <c r="D3160" s="446"/>
      <c r="E3160" s="447"/>
    </row>
    <row r="3161" spans="1:5">
      <c r="A3161" s="442">
        <v>3159</v>
      </c>
      <c r="B3161" s="446"/>
      <c r="C3161" s="447"/>
      <c r="D3161" s="446"/>
      <c r="E3161" s="447"/>
    </row>
    <row r="3162" spans="1:5">
      <c r="A3162" s="442">
        <v>3160</v>
      </c>
      <c r="B3162" s="446"/>
      <c r="C3162" s="447"/>
      <c r="D3162" s="446"/>
      <c r="E3162" s="447"/>
    </row>
    <row r="3163" spans="1:5">
      <c r="A3163" s="442">
        <v>3161</v>
      </c>
      <c r="B3163" s="446"/>
      <c r="C3163" s="447"/>
      <c r="D3163" s="446"/>
      <c r="E3163" s="447"/>
    </row>
    <row r="3164" spans="1:5">
      <c r="A3164" s="442">
        <v>3162</v>
      </c>
      <c r="B3164" s="446"/>
      <c r="C3164" s="447"/>
      <c r="D3164" s="446"/>
      <c r="E3164" s="447"/>
    </row>
    <row r="3165" spans="1:5">
      <c r="A3165" s="442">
        <v>3163</v>
      </c>
      <c r="B3165" s="446"/>
      <c r="C3165" s="447"/>
      <c r="D3165" s="446"/>
      <c r="E3165" s="447"/>
    </row>
    <row r="3166" spans="1:5">
      <c r="A3166" s="442">
        <v>3164</v>
      </c>
      <c r="B3166" s="446"/>
      <c r="C3166" s="447"/>
      <c r="D3166" s="446"/>
      <c r="E3166" s="447"/>
    </row>
    <row r="3167" spans="1:5">
      <c r="A3167" s="442">
        <v>3165</v>
      </c>
      <c r="B3167" s="446"/>
      <c r="C3167" s="447"/>
      <c r="D3167" s="446"/>
      <c r="E3167" s="447"/>
    </row>
    <row r="3168" spans="1:5">
      <c r="A3168" s="442">
        <v>3166</v>
      </c>
      <c r="B3168" s="446"/>
      <c r="C3168" s="447"/>
      <c r="D3168" s="446"/>
      <c r="E3168" s="447"/>
    </row>
    <row r="3169" spans="1:5">
      <c r="A3169" s="442">
        <v>3167</v>
      </c>
      <c r="B3169" s="446"/>
      <c r="C3169" s="447"/>
      <c r="D3169" s="446"/>
      <c r="E3169" s="447"/>
    </row>
    <row r="3170" spans="1:5">
      <c r="A3170" s="442">
        <v>3168</v>
      </c>
      <c r="B3170" s="446"/>
      <c r="C3170" s="447"/>
      <c r="D3170" s="446"/>
      <c r="E3170" s="447"/>
    </row>
    <row r="3171" spans="1:5">
      <c r="A3171" s="442">
        <v>3169</v>
      </c>
      <c r="B3171" s="446"/>
      <c r="C3171" s="447"/>
      <c r="D3171" s="446"/>
      <c r="E3171" s="447"/>
    </row>
    <row r="3172" spans="1:5">
      <c r="A3172" s="442">
        <v>3170</v>
      </c>
      <c r="B3172" s="446"/>
      <c r="C3172" s="447"/>
      <c r="D3172" s="446"/>
      <c r="E3172" s="447"/>
    </row>
    <row r="3173" spans="1:5">
      <c r="A3173" s="442">
        <v>3171</v>
      </c>
      <c r="B3173" s="446"/>
      <c r="C3173" s="447"/>
      <c r="D3173" s="446"/>
      <c r="E3173" s="447"/>
    </row>
    <row r="3174" spans="1:5">
      <c r="A3174" s="442">
        <v>3172</v>
      </c>
      <c r="B3174" s="446"/>
      <c r="C3174" s="447"/>
      <c r="D3174" s="446"/>
      <c r="E3174" s="447"/>
    </row>
    <row r="3175" spans="1:5">
      <c r="A3175" s="442">
        <v>3173</v>
      </c>
      <c r="B3175" s="446"/>
      <c r="C3175" s="447"/>
      <c r="D3175" s="446"/>
      <c r="E3175" s="447"/>
    </row>
    <row r="3176" spans="1:5">
      <c r="A3176" s="442">
        <v>3174</v>
      </c>
      <c r="B3176" s="446"/>
      <c r="C3176" s="447"/>
      <c r="D3176" s="446"/>
      <c r="E3176" s="447"/>
    </row>
    <row r="3177" spans="1:5">
      <c r="A3177" s="442">
        <v>3175</v>
      </c>
      <c r="B3177" s="446"/>
      <c r="C3177" s="447"/>
      <c r="D3177" s="446"/>
      <c r="E3177" s="447"/>
    </row>
    <row r="3178" spans="1:5">
      <c r="A3178" s="442">
        <v>3176</v>
      </c>
      <c r="B3178" s="446"/>
      <c r="C3178" s="447"/>
      <c r="D3178" s="446"/>
      <c r="E3178" s="447"/>
    </row>
    <row r="3179" spans="1:5">
      <c r="A3179" s="442">
        <v>3177</v>
      </c>
      <c r="B3179" s="446"/>
      <c r="C3179" s="447"/>
      <c r="D3179" s="446"/>
      <c r="E3179" s="447"/>
    </row>
    <row r="3180" spans="1:5">
      <c r="A3180" s="442">
        <v>3178</v>
      </c>
      <c r="B3180" s="446"/>
      <c r="C3180" s="447"/>
      <c r="D3180" s="446"/>
      <c r="E3180" s="447"/>
    </row>
    <row r="3181" spans="1:5">
      <c r="A3181" s="442">
        <v>3179</v>
      </c>
      <c r="B3181" s="446"/>
      <c r="C3181" s="447"/>
      <c r="D3181" s="446"/>
      <c r="E3181" s="447"/>
    </row>
    <row r="3182" spans="1:5">
      <c r="A3182" s="442">
        <v>3180</v>
      </c>
      <c r="B3182" s="446"/>
      <c r="C3182" s="447"/>
      <c r="D3182" s="446"/>
      <c r="E3182" s="447"/>
    </row>
    <row r="3183" spans="1:5">
      <c r="A3183" s="442">
        <v>3181</v>
      </c>
      <c r="B3183" s="446"/>
      <c r="C3183" s="447"/>
      <c r="D3183" s="446"/>
      <c r="E3183" s="447"/>
    </row>
    <row r="3184" spans="1:5">
      <c r="A3184" s="442">
        <v>3182</v>
      </c>
      <c r="B3184" s="446"/>
      <c r="C3184" s="447"/>
      <c r="D3184" s="446"/>
      <c r="E3184" s="447"/>
    </row>
    <row r="3185" spans="1:5">
      <c r="A3185" s="442">
        <v>3183</v>
      </c>
      <c r="B3185" s="446"/>
      <c r="C3185" s="447"/>
      <c r="D3185" s="446"/>
      <c r="E3185" s="447"/>
    </row>
    <row r="3186" spans="1:5">
      <c r="A3186" s="442">
        <v>3184</v>
      </c>
      <c r="B3186" s="446"/>
      <c r="C3186" s="447"/>
      <c r="D3186" s="446"/>
      <c r="E3186" s="447"/>
    </row>
    <row r="3187" spans="1:5">
      <c r="A3187" s="442">
        <v>3185</v>
      </c>
      <c r="B3187" s="446"/>
      <c r="C3187" s="447"/>
      <c r="D3187" s="446"/>
      <c r="E3187" s="447"/>
    </row>
    <row r="3188" spans="1:5">
      <c r="A3188" s="442">
        <v>3186</v>
      </c>
      <c r="B3188" s="446"/>
      <c r="C3188" s="447"/>
      <c r="D3188" s="446"/>
      <c r="E3188" s="447"/>
    </row>
    <row r="3189" spans="1:5">
      <c r="A3189" s="442">
        <v>3187</v>
      </c>
      <c r="B3189" s="446"/>
      <c r="C3189" s="447"/>
      <c r="D3189" s="446"/>
      <c r="E3189" s="447"/>
    </row>
    <row r="3190" spans="1:5">
      <c r="A3190" s="442">
        <v>3188</v>
      </c>
      <c r="B3190" s="446"/>
      <c r="C3190" s="447"/>
      <c r="D3190" s="446"/>
      <c r="E3190" s="447"/>
    </row>
    <row r="3191" spans="1:5">
      <c r="A3191" s="442">
        <v>3189</v>
      </c>
      <c r="B3191" s="446"/>
      <c r="C3191" s="447"/>
      <c r="D3191" s="446"/>
      <c r="E3191" s="447"/>
    </row>
    <row r="3192" spans="1:5">
      <c r="A3192" s="442">
        <v>3190</v>
      </c>
      <c r="B3192" s="446"/>
      <c r="C3192" s="447"/>
      <c r="D3192" s="446"/>
      <c r="E3192" s="447"/>
    </row>
    <row r="3193" spans="1:5">
      <c r="A3193" s="442">
        <v>3191</v>
      </c>
      <c r="B3193" s="446"/>
      <c r="C3193" s="447"/>
      <c r="D3193" s="446"/>
      <c r="E3193" s="447"/>
    </row>
    <row r="3194" spans="1:5">
      <c r="A3194" s="442">
        <v>3192</v>
      </c>
      <c r="B3194" s="446"/>
      <c r="C3194" s="447"/>
      <c r="D3194" s="446"/>
      <c r="E3194" s="447"/>
    </row>
    <row r="3195" spans="1:5">
      <c r="A3195" s="442">
        <v>3193</v>
      </c>
      <c r="B3195" s="446"/>
      <c r="C3195" s="447"/>
      <c r="D3195" s="446"/>
      <c r="E3195" s="447"/>
    </row>
    <row r="3196" spans="1:5">
      <c r="A3196" s="442">
        <v>3194</v>
      </c>
      <c r="B3196" s="446"/>
      <c r="C3196" s="447"/>
      <c r="D3196" s="446"/>
      <c r="E3196" s="447"/>
    </row>
    <row r="3197" spans="1:5">
      <c r="A3197" s="442">
        <v>3195</v>
      </c>
      <c r="B3197" s="446"/>
      <c r="C3197" s="447"/>
      <c r="D3197" s="446"/>
      <c r="E3197" s="447"/>
    </row>
    <row r="3198" spans="1:5">
      <c r="A3198" s="442">
        <v>3196</v>
      </c>
      <c r="B3198" s="446"/>
      <c r="C3198" s="447"/>
      <c r="D3198" s="446"/>
      <c r="E3198" s="447"/>
    </row>
    <row r="3199" spans="1:5">
      <c r="A3199" s="442">
        <v>3197</v>
      </c>
      <c r="B3199" s="446"/>
      <c r="C3199" s="447"/>
      <c r="D3199" s="446"/>
      <c r="E3199" s="447"/>
    </row>
    <row r="3200" spans="1:5">
      <c r="A3200" s="442">
        <v>3198</v>
      </c>
      <c r="B3200" s="446"/>
      <c r="C3200" s="447"/>
      <c r="D3200" s="446"/>
      <c r="E3200" s="447"/>
    </row>
    <row r="3201" spans="1:5">
      <c r="A3201" s="442">
        <v>3199</v>
      </c>
      <c r="B3201" s="446"/>
      <c r="C3201" s="447"/>
      <c r="D3201" s="446"/>
      <c r="E3201" s="447"/>
    </row>
    <row r="3202" spans="1:5">
      <c r="A3202" s="442">
        <v>3200</v>
      </c>
      <c r="B3202" s="446"/>
      <c r="C3202" s="447"/>
      <c r="D3202" s="446"/>
      <c r="E3202" s="447"/>
    </row>
    <row r="3203" spans="1:5">
      <c r="A3203" s="442">
        <v>3201</v>
      </c>
      <c r="B3203" s="446"/>
      <c r="C3203" s="447"/>
      <c r="D3203" s="446"/>
      <c r="E3203" s="447"/>
    </row>
    <row r="3204" spans="1:5">
      <c r="A3204" s="442">
        <v>3202</v>
      </c>
      <c r="B3204" s="446"/>
      <c r="C3204" s="447"/>
      <c r="D3204" s="446"/>
      <c r="E3204" s="447"/>
    </row>
    <row r="3205" spans="1:5">
      <c r="A3205" s="442">
        <v>3203</v>
      </c>
      <c r="B3205" s="446"/>
      <c r="C3205" s="447"/>
      <c r="D3205" s="446"/>
      <c r="E3205" s="447"/>
    </row>
    <row r="3206" spans="1:5">
      <c r="A3206" s="442">
        <v>3204</v>
      </c>
      <c r="B3206" s="446"/>
      <c r="C3206" s="447"/>
      <c r="D3206" s="446"/>
      <c r="E3206" s="447"/>
    </row>
    <row r="3207" spans="1:5">
      <c r="A3207" s="442">
        <v>3205</v>
      </c>
      <c r="B3207" s="446"/>
      <c r="C3207" s="447"/>
      <c r="D3207" s="446"/>
      <c r="E3207" s="447"/>
    </row>
    <row r="3208" spans="1:5">
      <c r="A3208" s="442">
        <v>3206</v>
      </c>
      <c r="B3208" s="446"/>
      <c r="C3208" s="447"/>
      <c r="D3208" s="446"/>
      <c r="E3208" s="447"/>
    </row>
    <row r="3209" spans="1:5">
      <c r="A3209" s="442">
        <v>3207</v>
      </c>
      <c r="B3209" s="446"/>
      <c r="C3209" s="447"/>
      <c r="D3209" s="446"/>
      <c r="E3209" s="447"/>
    </row>
    <row r="3210" spans="1:5">
      <c r="A3210" s="442">
        <v>3208</v>
      </c>
      <c r="B3210" s="446"/>
      <c r="C3210" s="447"/>
      <c r="D3210" s="446"/>
      <c r="E3210" s="447"/>
    </row>
    <row r="3211" spans="1:5">
      <c r="A3211" s="442">
        <v>3209</v>
      </c>
      <c r="B3211" s="446"/>
      <c r="C3211" s="447"/>
      <c r="D3211" s="446"/>
      <c r="E3211" s="447"/>
    </row>
    <row r="3212" spans="1:5">
      <c r="A3212" s="442">
        <v>3210</v>
      </c>
      <c r="B3212" s="446"/>
      <c r="C3212" s="447"/>
      <c r="D3212" s="446"/>
      <c r="E3212" s="447"/>
    </row>
    <row r="3213" spans="1:5">
      <c r="A3213" s="442">
        <v>3211</v>
      </c>
      <c r="B3213" s="446"/>
      <c r="C3213" s="447"/>
      <c r="D3213" s="446"/>
      <c r="E3213" s="447"/>
    </row>
    <row r="3214" spans="1:5">
      <c r="A3214" s="442">
        <v>3212</v>
      </c>
      <c r="B3214" s="446"/>
      <c r="C3214" s="447"/>
      <c r="D3214" s="446"/>
      <c r="E3214" s="447"/>
    </row>
    <row r="3215" spans="1:5">
      <c r="A3215" s="442">
        <v>3213</v>
      </c>
      <c r="B3215" s="446"/>
      <c r="C3215" s="447"/>
      <c r="D3215" s="446"/>
      <c r="E3215" s="447"/>
    </row>
    <row r="3216" spans="1:5">
      <c r="A3216" s="442">
        <v>3214</v>
      </c>
      <c r="B3216" s="446"/>
      <c r="C3216" s="447"/>
      <c r="D3216" s="446"/>
      <c r="E3216" s="447"/>
    </row>
    <row r="3217" spans="1:5">
      <c r="A3217" s="442">
        <v>3215</v>
      </c>
      <c r="B3217" s="446"/>
      <c r="C3217" s="447"/>
      <c r="D3217" s="446"/>
      <c r="E3217" s="447"/>
    </row>
    <row r="3218" spans="1:5">
      <c r="A3218" s="442">
        <v>3216</v>
      </c>
      <c r="B3218" s="446"/>
      <c r="C3218" s="447"/>
      <c r="D3218" s="446"/>
      <c r="E3218" s="447"/>
    </row>
    <row r="3219" spans="1:5">
      <c r="A3219" s="442">
        <v>3217</v>
      </c>
      <c r="B3219" s="446"/>
      <c r="C3219" s="447"/>
      <c r="D3219" s="446"/>
      <c r="E3219" s="447"/>
    </row>
    <row r="3220" spans="1:5">
      <c r="A3220" s="442">
        <v>3218</v>
      </c>
      <c r="B3220" s="446"/>
      <c r="C3220" s="447"/>
      <c r="D3220" s="446"/>
      <c r="E3220" s="447"/>
    </row>
    <row r="3221" spans="1:5">
      <c r="A3221" s="442">
        <v>3219</v>
      </c>
      <c r="B3221" s="446"/>
      <c r="C3221" s="447"/>
      <c r="D3221" s="446"/>
      <c r="E3221" s="447"/>
    </row>
    <row r="3222" spans="1:5">
      <c r="A3222" s="442">
        <v>3220</v>
      </c>
      <c r="B3222" s="446"/>
      <c r="C3222" s="447"/>
      <c r="D3222" s="446"/>
      <c r="E3222" s="447"/>
    </row>
    <row r="3223" spans="1:5">
      <c r="A3223" s="442">
        <v>3221</v>
      </c>
      <c r="B3223" s="446"/>
      <c r="C3223" s="447"/>
      <c r="D3223" s="446"/>
      <c r="E3223" s="447"/>
    </row>
    <row r="3224" spans="1:5">
      <c r="A3224" s="442">
        <v>3222</v>
      </c>
      <c r="B3224" s="446"/>
      <c r="C3224" s="447"/>
      <c r="D3224" s="446"/>
      <c r="E3224" s="447"/>
    </row>
    <row r="3225" spans="1:5">
      <c r="A3225" s="442">
        <v>3223</v>
      </c>
      <c r="B3225" s="446"/>
      <c r="C3225" s="447"/>
      <c r="D3225" s="446"/>
      <c r="E3225" s="447"/>
    </row>
    <row r="3226" spans="1:5">
      <c r="A3226" s="442">
        <v>3224</v>
      </c>
      <c r="B3226" s="446"/>
      <c r="C3226" s="447"/>
      <c r="D3226" s="446"/>
      <c r="E3226" s="447"/>
    </row>
    <row r="3227" spans="1:5">
      <c r="A3227" s="442">
        <v>3225</v>
      </c>
      <c r="B3227" s="446"/>
      <c r="C3227" s="447"/>
      <c r="D3227" s="446"/>
      <c r="E3227" s="447"/>
    </row>
    <row r="3228" spans="1:5">
      <c r="A3228" s="442">
        <v>3226</v>
      </c>
      <c r="B3228" s="446"/>
      <c r="C3228" s="447"/>
      <c r="D3228" s="446"/>
      <c r="E3228" s="447"/>
    </row>
    <row r="3229" spans="1:5">
      <c r="A3229" s="442">
        <v>3227</v>
      </c>
      <c r="B3229" s="446"/>
      <c r="C3229" s="447"/>
      <c r="D3229" s="446"/>
      <c r="E3229" s="447"/>
    </row>
    <row r="3230" spans="1:5">
      <c r="A3230" s="442">
        <v>3228</v>
      </c>
      <c r="B3230" s="446"/>
      <c r="C3230" s="447"/>
      <c r="D3230" s="446"/>
      <c r="E3230" s="447"/>
    </row>
    <row r="3231" spans="1:5">
      <c r="A3231" s="442">
        <v>3229</v>
      </c>
      <c r="B3231" s="446"/>
      <c r="C3231" s="447"/>
      <c r="D3231" s="446"/>
      <c r="E3231" s="447"/>
    </row>
    <row r="3232" spans="1:5">
      <c r="A3232" s="442">
        <v>3230</v>
      </c>
      <c r="B3232" s="446"/>
      <c r="C3232" s="447"/>
      <c r="D3232" s="446"/>
      <c r="E3232" s="447"/>
    </row>
    <row r="3233" spans="1:5">
      <c r="A3233" s="442">
        <v>3231</v>
      </c>
      <c r="B3233" s="446"/>
      <c r="C3233" s="447"/>
      <c r="D3233" s="446"/>
      <c r="E3233" s="447"/>
    </row>
    <row r="3234" spans="1:5">
      <c r="A3234" s="442">
        <v>3232</v>
      </c>
      <c r="B3234" s="446"/>
      <c r="C3234" s="447"/>
      <c r="D3234" s="446"/>
      <c r="E3234" s="447"/>
    </row>
    <row r="3235" spans="1:5">
      <c r="A3235" s="442">
        <v>3233</v>
      </c>
      <c r="B3235" s="446"/>
      <c r="C3235" s="447"/>
      <c r="D3235" s="446"/>
      <c r="E3235" s="447"/>
    </row>
    <row r="3236" spans="1:5">
      <c r="A3236" s="442">
        <v>3234</v>
      </c>
      <c r="B3236" s="446"/>
      <c r="C3236" s="447"/>
      <c r="D3236" s="446"/>
      <c r="E3236" s="447"/>
    </row>
    <row r="3237" spans="1:5">
      <c r="A3237" s="442">
        <v>3235</v>
      </c>
      <c r="B3237" s="446"/>
      <c r="C3237" s="447"/>
      <c r="D3237" s="446"/>
      <c r="E3237" s="447"/>
    </row>
    <row r="3238" spans="1:5">
      <c r="A3238" s="442">
        <v>3236</v>
      </c>
      <c r="B3238" s="446"/>
      <c r="C3238" s="447"/>
      <c r="D3238" s="446"/>
      <c r="E3238" s="447"/>
    </row>
    <row r="3239" spans="1:5">
      <c r="A3239" s="442">
        <v>3237</v>
      </c>
      <c r="B3239" s="446"/>
      <c r="C3239" s="447"/>
      <c r="D3239" s="446"/>
      <c r="E3239" s="447"/>
    </row>
    <row r="3240" spans="1:5">
      <c r="A3240" s="442">
        <v>3238</v>
      </c>
      <c r="B3240" s="446"/>
      <c r="C3240" s="447"/>
      <c r="D3240" s="446"/>
      <c r="E3240" s="447"/>
    </row>
    <row r="3241" spans="1:5">
      <c r="A3241" s="442">
        <v>3239</v>
      </c>
      <c r="B3241" s="446"/>
      <c r="C3241" s="447"/>
      <c r="D3241" s="446"/>
      <c r="E3241" s="447"/>
    </row>
    <row r="3242" spans="1:5">
      <c r="A3242" s="442">
        <v>3240</v>
      </c>
      <c r="B3242" s="446"/>
      <c r="C3242" s="447"/>
      <c r="D3242" s="446"/>
      <c r="E3242" s="447"/>
    </row>
    <row r="3243" spans="1:5">
      <c r="A3243" s="442">
        <v>3241</v>
      </c>
      <c r="B3243" s="446"/>
      <c r="C3243" s="447"/>
      <c r="D3243" s="446"/>
      <c r="E3243" s="447"/>
    </row>
    <row r="3244" spans="1:5">
      <c r="A3244" s="442">
        <v>3242</v>
      </c>
      <c r="B3244" s="446"/>
      <c r="C3244" s="447"/>
      <c r="D3244" s="446"/>
      <c r="E3244" s="447"/>
    </row>
    <row r="3245" spans="1:5">
      <c r="A3245" s="442">
        <v>3243</v>
      </c>
      <c r="B3245" s="446"/>
      <c r="C3245" s="447"/>
      <c r="D3245" s="446"/>
      <c r="E3245" s="447"/>
    </row>
    <row r="3246" spans="1:5">
      <c r="A3246" s="442">
        <v>3244</v>
      </c>
      <c r="B3246" s="446"/>
      <c r="C3246" s="447"/>
      <c r="D3246" s="446"/>
      <c r="E3246" s="447"/>
    </row>
    <row r="3247" spans="1:5">
      <c r="A3247" s="442">
        <v>3245</v>
      </c>
      <c r="B3247" s="446"/>
      <c r="C3247" s="447"/>
      <c r="D3247" s="446"/>
      <c r="E3247" s="447"/>
    </row>
    <row r="3248" spans="1:5">
      <c r="A3248" s="442">
        <v>3246</v>
      </c>
      <c r="B3248" s="446"/>
      <c r="C3248" s="447"/>
      <c r="D3248" s="446"/>
      <c r="E3248" s="447"/>
    </row>
    <row r="3249" spans="1:5">
      <c r="A3249" s="442">
        <v>3247</v>
      </c>
      <c r="B3249" s="446"/>
      <c r="C3249" s="447"/>
      <c r="D3249" s="446"/>
      <c r="E3249" s="447"/>
    </row>
    <row r="3250" spans="1:5">
      <c r="A3250" s="442">
        <v>3248</v>
      </c>
      <c r="B3250" s="446"/>
      <c r="C3250" s="447"/>
      <c r="D3250" s="446"/>
      <c r="E3250" s="447"/>
    </row>
    <row r="3251" spans="1:5">
      <c r="A3251" s="442">
        <v>3249</v>
      </c>
      <c r="B3251" s="446"/>
      <c r="C3251" s="447"/>
      <c r="D3251" s="446"/>
      <c r="E3251" s="447"/>
    </row>
    <row r="3252" spans="1:5">
      <c r="A3252" s="442">
        <v>3250</v>
      </c>
      <c r="B3252" s="446"/>
      <c r="C3252" s="447"/>
      <c r="D3252" s="446"/>
      <c r="E3252" s="447"/>
    </row>
    <row r="3253" spans="1:5">
      <c r="A3253" s="442">
        <v>3251</v>
      </c>
      <c r="B3253" s="446"/>
      <c r="C3253" s="447"/>
      <c r="D3253" s="446"/>
      <c r="E3253" s="447"/>
    </row>
    <row r="3254" spans="1:5">
      <c r="A3254" s="442">
        <v>3252</v>
      </c>
      <c r="B3254" s="446"/>
      <c r="C3254" s="447"/>
      <c r="D3254" s="446"/>
      <c r="E3254" s="447"/>
    </row>
    <row r="3255" spans="1:5">
      <c r="A3255" s="442">
        <v>3253</v>
      </c>
      <c r="B3255" s="446"/>
      <c r="C3255" s="447"/>
      <c r="D3255" s="446"/>
      <c r="E3255" s="447"/>
    </row>
    <row r="3256" spans="1:5">
      <c r="A3256" s="442">
        <v>3254</v>
      </c>
      <c r="B3256" s="446"/>
      <c r="C3256" s="447"/>
      <c r="D3256" s="446"/>
      <c r="E3256" s="447"/>
    </row>
    <row r="3257" spans="1:5">
      <c r="A3257" s="442">
        <v>3255</v>
      </c>
      <c r="B3257" s="446"/>
      <c r="C3257" s="447"/>
      <c r="D3257" s="446"/>
      <c r="E3257" s="447"/>
    </row>
    <row r="3258" spans="1:5">
      <c r="A3258" s="442">
        <v>3256</v>
      </c>
      <c r="B3258" s="446"/>
      <c r="C3258" s="447"/>
      <c r="D3258" s="446"/>
      <c r="E3258" s="447"/>
    </row>
    <row r="3259" spans="1:5">
      <c r="A3259" s="442">
        <v>3257</v>
      </c>
      <c r="B3259" s="446"/>
      <c r="C3259" s="447"/>
      <c r="D3259" s="446"/>
      <c r="E3259" s="447"/>
    </row>
    <row r="3260" spans="1:5">
      <c r="A3260" s="442">
        <v>3258</v>
      </c>
      <c r="B3260" s="446"/>
      <c r="C3260" s="447"/>
      <c r="D3260" s="446"/>
      <c r="E3260" s="447"/>
    </row>
    <row r="3261" spans="1:5">
      <c r="A3261" s="442">
        <v>3259</v>
      </c>
      <c r="B3261" s="446"/>
      <c r="C3261" s="447"/>
      <c r="D3261" s="446"/>
      <c r="E3261" s="447"/>
    </row>
    <row r="3262" spans="1:5">
      <c r="A3262" s="442">
        <v>3260</v>
      </c>
      <c r="B3262" s="446"/>
      <c r="C3262" s="447"/>
      <c r="D3262" s="446"/>
      <c r="E3262" s="447"/>
    </row>
    <row r="3263" spans="1:5">
      <c r="A3263" s="442">
        <v>3261</v>
      </c>
      <c r="B3263" s="446"/>
      <c r="C3263" s="447"/>
      <c r="D3263" s="446"/>
      <c r="E3263" s="447"/>
    </row>
    <row r="3264" spans="1:5">
      <c r="A3264" s="442">
        <v>3262</v>
      </c>
      <c r="B3264" s="446"/>
      <c r="C3264" s="447"/>
      <c r="D3264" s="446"/>
      <c r="E3264" s="447"/>
    </row>
    <row r="3265" spans="1:5">
      <c r="A3265" s="442">
        <v>3263</v>
      </c>
      <c r="B3265" s="446"/>
      <c r="C3265" s="447"/>
      <c r="D3265" s="446"/>
      <c r="E3265" s="447"/>
    </row>
    <row r="3266" spans="1:5">
      <c r="A3266" s="442">
        <v>3264</v>
      </c>
      <c r="B3266" s="446"/>
      <c r="C3266" s="447"/>
      <c r="D3266" s="446"/>
      <c r="E3266" s="447"/>
    </row>
    <row r="3267" spans="1:5">
      <c r="A3267" s="442">
        <v>3265</v>
      </c>
      <c r="B3267" s="446"/>
      <c r="C3267" s="447"/>
      <c r="D3267" s="446"/>
      <c r="E3267" s="447"/>
    </row>
    <row r="3268" spans="1:5">
      <c r="A3268" s="442">
        <v>3266</v>
      </c>
      <c r="B3268" s="446"/>
      <c r="C3268" s="447"/>
      <c r="D3268" s="446"/>
      <c r="E3268" s="447"/>
    </row>
    <row r="3269" spans="1:5">
      <c r="A3269" s="442">
        <v>3267</v>
      </c>
      <c r="B3269" s="446"/>
      <c r="C3269" s="447"/>
      <c r="D3269" s="446"/>
      <c r="E3269" s="447"/>
    </row>
    <row r="3270" spans="1:5">
      <c r="A3270" s="442">
        <v>3268</v>
      </c>
      <c r="B3270" s="446"/>
      <c r="C3270" s="447"/>
      <c r="D3270" s="446"/>
      <c r="E3270" s="447"/>
    </row>
    <row r="3271" spans="1:5">
      <c r="A3271" s="442">
        <v>3269</v>
      </c>
      <c r="B3271" s="446"/>
      <c r="C3271" s="447"/>
      <c r="D3271" s="446"/>
      <c r="E3271" s="447"/>
    </row>
    <row r="3272" spans="1:5">
      <c r="A3272" s="442">
        <v>3270</v>
      </c>
      <c r="B3272" s="446"/>
      <c r="C3272" s="447"/>
      <c r="D3272" s="446"/>
      <c r="E3272" s="447"/>
    </row>
    <row r="3273" spans="1:5">
      <c r="A3273" s="442">
        <v>3271</v>
      </c>
      <c r="B3273" s="446"/>
      <c r="C3273" s="447"/>
      <c r="D3273" s="446"/>
      <c r="E3273" s="447"/>
    </row>
    <row r="3274" spans="1:5">
      <c r="A3274" s="442">
        <v>3272</v>
      </c>
      <c r="B3274" s="446"/>
      <c r="C3274" s="447"/>
      <c r="D3274" s="446"/>
      <c r="E3274" s="447"/>
    </row>
    <row r="3275" spans="1:5">
      <c r="A3275" s="442">
        <v>3273</v>
      </c>
      <c r="B3275" s="446"/>
      <c r="C3275" s="447"/>
      <c r="D3275" s="446"/>
      <c r="E3275" s="447"/>
    </row>
    <row r="3276" spans="1:5">
      <c r="A3276" s="442">
        <v>3274</v>
      </c>
      <c r="B3276" s="446"/>
      <c r="C3276" s="447"/>
      <c r="D3276" s="446"/>
      <c r="E3276" s="447"/>
    </row>
    <row r="3277" spans="1:5">
      <c r="A3277" s="442">
        <v>3275</v>
      </c>
      <c r="B3277" s="446"/>
      <c r="C3277" s="447"/>
      <c r="D3277" s="446"/>
      <c r="E3277" s="447"/>
    </row>
    <row r="3278" spans="1:5">
      <c r="A3278" s="442">
        <v>3276</v>
      </c>
      <c r="B3278" s="446"/>
      <c r="C3278" s="447"/>
      <c r="D3278" s="446"/>
      <c r="E3278" s="447"/>
    </row>
    <row r="3279" spans="1:5">
      <c r="A3279" s="442">
        <v>3277</v>
      </c>
      <c r="B3279" s="446"/>
      <c r="C3279" s="447"/>
      <c r="D3279" s="446"/>
      <c r="E3279" s="447"/>
    </row>
    <row r="3280" spans="1:5">
      <c r="A3280" s="442">
        <v>3278</v>
      </c>
      <c r="B3280" s="446"/>
      <c r="C3280" s="447"/>
      <c r="D3280" s="446"/>
      <c r="E3280" s="447"/>
    </row>
    <row r="3281" spans="1:5">
      <c r="A3281" s="442">
        <v>3279</v>
      </c>
      <c r="B3281" s="446"/>
      <c r="C3281" s="447"/>
      <c r="D3281" s="446"/>
      <c r="E3281" s="447"/>
    </row>
    <row r="3282" spans="1:5">
      <c r="A3282" s="442">
        <v>3280</v>
      </c>
      <c r="B3282" s="446"/>
      <c r="C3282" s="447"/>
      <c r="D3282" s="446"/>
      <c r="E3282" s="447"/>
    </row>
    <row r="3283" spans="1:5">
      <c r="A3283" s="442">
        <v>3281</v>
      </c>
      <c r="B3283" s="446"/>
      <c r="C3283" s="447"/>
      <c r="D3283" s="446"/>
      <c r="E3283" s="447"/>
    </row>
    <row r="3284" spans="1:5">
      <c r="A3284" s="442">
        <v>3282</v>
      </c>
      <c r="B3284" s="446"/>
      <c r="C3284" s="447"/>
      <c r="D3284" s="446"/>
      <c r="E3284" s="447"/>
    </row>
    <row r="3285" spans="1:5">
      <c r="A3285" s="442">
        <v>3283</v>
      </c>
      <c r="B3285" s="446"/>
      <c r="C3285" s="447"/>
      <c r="D3285" s="446"/>
      <c r="E3285" s="447"/>
    </row>
    <row r="3286" spans="1:5">
      <c r="A3286" s="442">
        <v>3284</v>
      </c>
      <c r="B3286" s="446"/>
      <c r="C3286" s="447"/>
      <c r="D3286" s="446"/>
      <c r="E3286" s="447"/>
    </row>
    <row r="3287" spans="1:5">
      <c r="A3287" s="442">
        <v>3285</v>
      </c>
      <c r="B3287" s="446"/>
      <c r="C3287" s="447"/>
      <c r="D3287" s="446"/>
      <c r="E3287" s="447"/>
    </row>
    <row r="3288" spans="1:5">
      <c r="A3288" s="442">
        <v>3286</v>
      </c>
      <c r="B3288" s="446"/>
      <c r="C3288" s="447"/>
      <c r="D3288" s="446"/>
      <c r="E3288" s="447"/>
    </row>
    <row r="3289" spans="1:5">
      <c r="A3289" s="442">
        <v>3287</v>
      </c>
      <c r="B3289" s="446"/>
      <c r="C3289" s="447"/>
      <c r="D3289" s="446"/>
      <c r="E3289" s="447"/>
    </row>
    <row r="3290" spans="1:5">
      <c r="A3290" s="442">
        <v>3288</v>
      </c>
      <c r="B3290" s="446"/>
      <c r="C3290" s="447"/>
      <c r="D3290" s="446"/>
      <c r="E3290" s="447"/>
    </row>
    <row r="3291" spans="1:5">
      <c r="A3291" s="442">
        <v>3289</v>
      </c>
      <c r="B3291" s="446"/>
      <c r="C3291" s="447"/>
      <c r="D3291" s="446"/>
      <c r="E3291" s="447"/>
    </row>
    <row r="3292" spans="1:5">
      <c r="A3292" s="442">
        <v>3290</v>
      </c>
      <c r="B3292" s="446"/>
      <c r="C3292" s="447"/>
      <c r="D3292" s="446"/>
      <c r="E3292" s="447"/>
    </row>
    <row r="3293" spans="1:5">
      <c r="A3293" s="442">
        <v>3291</v>
      </c>
      <c r="B3293" s="446"/>
      <c r="C3293" s="447"/>
      <c r="D3293" s="446"/>
      <c r="E3293" s="447"/>
    </row>
    <row r="3294" spans="1:5">
      <c r="A3294" s="442">
        <v>3292</v>
      </c>
      <c r="B3294" s="446"/>
      <c r="C3294" s="447"/>
      <c r="D3294" s="446"/>
      <c r="E3294" s="447"/>
    </row>
    <row r="3295" spans="1:5">
      <c r="A3295" s="442">
        <v>3293</v>
      </c>
      <c r="B3295" s="446"/>
      <c r="C3295" s="447"/>
      <c r="D3295" s="446"/>
      <c r="E3295" s="447"/>
    </row>
    <row r="3296" spans="1:5">
      <c r="A3296" s="442">
        <v>3294</v>
      </c>
      <c r="B3296" s="446"/>
      <c r="C3296" s="447"/>
      <c r="D3296" s="446"/>
      <c r="E3296" s="447"/>
    </row>
    <row r="3297" spans="1:5">
      <c r="A3297" s="442">
        <v>3295</v>
      </c>
      <c r="B3297" s="446"/>
      <c r="C3297" s="447"/>
      <c r="D3297" s="446"/>
      <c r="E3297" s="447"/>
    </row>
    <row r="3298" spans="1:5">
      <c r="A3298" s="442">
        <v>3296</v>
      </c>
      <c r="B3298" s="446"/>
      <c r="C3298" s="447"/>
      <c r="D3298" s="446"/>
      <c r="E3298" s="447"/>
    </row>
    <row r="3299" spans="1:5">
      <c r="A3299" s="442">
        <v>3297</v>
      </c>
      <c r="B3299" s="446"/>
      <c r="C3299" s="447"/>
      <c r="D3299" s="446"/>
      <c r="E3299" s="447"/>
    </row>
    <row r="3300" spans="1:5">
      <c r="A3300" s="442">
        <v>3298</v>
      </c>
      <c r="B3300" s="446"/>
      <c r="C3300" s="447"/>
      <c r="D3300" s="446"/>
      <c r="E3300" s="447"/>
    </row>
    <row r="3301" spans="1:5">
      <c r="A3301" s="442">
        <v>3299</v>
      </c>
      <c r="B3301" s="446"/>
      <c r="C3301" s="447"/>
      <c r="D3301" s="446"/>
      <c r="E3301" s="447"/>
    </row>
    <row r="3302" spans="1:5">
      <c r="A3302" s="442">
        <v>3300</v>
      </c>
      <c r="B3302" s="446"/>
      <c r="C3302" s="447"/>
      <c r="D3302" s="446"/>
      <c r="E3302" s="447"/>
    </row>
    <row r="3303" spans="1:5">
      <c r="A3303" s="442">
        <v>3301</v>
      </c>
      <c r="B3303" s="446"/>
      <c r="C3303" s="447"/>
      <c r="D3303" s="446"/>
      <c r="E3303" s="447"/>
    </row>
    <row r="3304" spans="1:5">
      <c r="A3304" s="442">
        <v>3302</v>
      </c>
      <c r="B3304" s="446"/>
      <c r="C3304" s="447"/>
      <c r="D3304" s="446"/>
      <c r="E3304" s="447"/>
    </row>
    <row r="3305" spans="1:5">
      <c r="A3305" s="442">
        <v>3303</v>
      </c>
      <c r="B3305" s="446"/>
      <c r="C3305" s="447"/>
      <c r="D3305" s="446"/>
      <c r="E3305" s="447"/>
    </row>
    <row r="3306" spans="1:5">
      <c r="A3306" s="442">
        <v>3304</v>
      </c>
      <c r="B3306" s="446"/>
      <c r="C3306" s="447"/>
      <c r="D3306" s="446"/>
      <c r="E3306" s="447"/>
    </row>
    <row r="3307" spans="1:5">
      <c r="A3307" s="442">
        <v>3305</v>
      </c>
      <c r="B3307" s="446"/>
      <c r="C3307" s="447"/>
      <c r="D3307" s="446"/>
      <c r="E3307" s="447"/>
    </row>
    <row r="3308" spans="1:5">
      <c r="A3308" s="442">
        <v>3306</v>
      </c>
      <c r="B3308" s="446"/>
      <c r="C3308" s="447"/>
      <c r="D3308" s="446"/>
      <c r="E3308" s="447"/>
    </row>
    <row r="3309" spans="1:5">
      <c r="A3309" s="442">
        <v>3307</v>
      </c>
      <c r="B3309" s="446"/>
      <c r="C3309" s="447"/>
      <c r="D3309" s="446"/>
      <c r="E3309" s="447"/>
    </row>
    <row r="3310" spans="1:5">
      <c r="A3310" s="442">
        <v>3308</v>
      </c>
      <c r="B3310" s="446"/>
      <c r="C3310" s="447"/>
      <c r="D3310" s="446"/>
      <c r="E3310" s="447"/>
    </row>
    <row r="3311" spans="1:5">
      <c r="A3311" s="442">
        <v>3309</v>
      </c>
      <c r="B3311" s="446"/>
      <c r="C3311" s="447"/>
      <c r="D3311" s="446"/>
      <c r="E3311" s="447"/>
    </row>
    <row r="3312" spans="1:5">
      <c r="A3312" s="442">
        <v>3310</v>
      </c>
      <c r="B3312" s="446"/>
      <c r="C3312" s="447"/>
      <c r="D3312" s="446"/>
      <c r="E3312" s="447"/>
    </row>
    <row r="3313" spans="1:5">
      <c r="A3313" s="442">
        <v>3311</v>
      </c>
      <c r="B3313" s="446"/>
      <c r="C3313" s="447"/>
      <c r="D3313" s="446"/>
      <c r="E3313" s="447"/>
    </row>
    <row r="3314" spans="1:5">
      <c r="A3314" s="442">
        <v>3312</v>
      </c>
      <c r="B3314" s="446"/>
      <c r="C3314" s="447"/>
      <c r="D3314" s="446"/>
      <c r="E3314" s="447"/>
    </row>
    <row r="3315" spans="1:5">
      <c r="A3315" s="442">
        <v>3313</v>
      </c>
      <c r="B3315" s="446"/>
      <c r="C3315" s="447"/>
      <c r="D3315" s="446"/>
      <c r="E3315" s="447"/>
    </row>
    <row r="3316" spans="1:5">
      <c r="A3316" s="442">
        <v>3314</v>
      </c>
      <c r="B3316" s="446"/>
      <c r="C3316" s="447"/>
      <c r="D3316" s="446"/>
      <c r="E3316" s="447"/>
    </row>
    <row r="3317" spans="1:5">
      <c r="A3317" s="442">
        <v>3315</v>
      </c>
      <c r="B3317" s="446"/>
      <c r="C3317" s="447"/>
      <c r="D3317" s="446"/>
      <c r="E3317" s="447"/>
    </row>
    <row r="3318" spans="1:5">
      <c r="A3318" s="442">
        <v>3316</v>
      </c>
      <c r="B3318" s="446"/>
      <c r="C3318" s="447"/>
      <c r="D3318" s="446"/>
      <c r="E3318" s="447"/>
    </row>
    <row r="3319" spans="1:5">
      <c r="A3319" s="442">
        <v>3317</v>
      </c>
      <c r="B3319" s="446"/>
      <c r="C3319" s="447"/>
      <c r="D3319" s="446"/>
      <c r="E3319" s="447"/>
    </row>
    <row r="3320" spans="1:5">
      <c r="A3320" s="442">
        <v>3318</v>
      </c>
      <c r="B3320" s="446"/>
      <c r="C3320" s="447"/>
      <c r="D3320" s="446"/>
      <c r="E3320" s="447"/>
    </row>
    <row r="3321" spans="1:5">
      <c r="A3321" s="442">
        <v>3319</v>
      </c>
      <c r="B3321" s="446"/>
      <c r="C3321" s="447"/>
      <c r="D3321" s="446"/>
      <c r="E3321" s="447"/>
    </row>
    <row r="3322" spans="1:5">
      <c r="A3322" s="442">
        <v>3320</v>
      </c>
      <c r="B3322" s="446"/>
      <c r="C3322" s="447"/>
      <c r="D3322" s="446"/>
      <c r="E3322" s="447"/>
    </row>
    <row r="3323" spans="1:5">
      <c r="A3323" s="442">
        <v>3321</v>
      </c>
      <c r="B3323" s="446"/>
      <c r="C3323" s="447"/>
      <c r="D3323" s="446"/>
      <c r="E3323" s="447"/>
    </row>
    <row r="3324" spans="1:5">
      <c r="A3324" s="442">
        <v>3322</v>
      </c>
      <c r="B3324" s="446"/>
      <c r="C3324" s="447"/>
      <c r="D3324" s="446"/>
      <c r="E3324" s="447"/>
    </row>
    <row r="3325" spans="1:5">
      <c r="A3325" s="442">
        <v>3323</v>
      </c>
      <c r="B3325" s="446"/>
      <c r="C3325" s="447"/>
      <c r="D3325" s="446"/>
      <c r="E3325" s="447"/>
    </row>
    <row r="3326" spans="1:5">
      <c r="A3326" s="442">
        <v>3324</v>
      </c>
      <c r="B3326" s="446"/>
      <c r="C3326" s="447"/>
      <c r="D3326" s="446"/>
      <c r="E3326" s="447"/>
    </row>
    <row r="3327" spans="1:5">
      <c r="A3327" s="442">
        <v>3325</v>
      </c>
      <c r="B3327" s="446"/>
      <c r="C3327" s="447"/>
      <c r="D3327" s="446"/>
      <c r="E3327" s="447"/>
    </row>
    <row r="3328" spans="1:5">
      <c r="A3328" s="442">
        <v>3326</v>
      </c>
      <c r="B3328" s="446"/>
      <c r="C3328" s="447"/>
      <c r="D3328" s="446"/>
      <c r="E3328" s="447"/>
    </row>
    <row r="3329" spans="1:5">
      <c r="A3329" s="442">
        <v>3327</v>
      </c>
      <c r="B3329" s="446"/>
      <c r="C3329" s="447"/>
      <c r="D3329" s="446"/>
      <c r="E3329" s="447"/>
    </row>
    <row r="3330" spans="1:5">
      <c r="A3330" s="442">
        <v>3328</v>
      </c>
      <c r="B3330" s="446"/>
      <c r="C3330" s="447"/>
      <c r="D3330" s="446"/>
      <c r="E3330" s="447"/>
    </row>
    <row r="3331" spans="1:5">
      <c r="A3331" s="442">
        <v>3329</v>
      </c>
      <c r="B3331" s="446"/>
      <c r="C3331" s="447"/>
      <c r="D3331" s="446"/>
      <c r="E3331" s="447"/>
    </row>
    <row r="3332" spans="1:5">
      <c r="A3332" s="442">
        <v>3330</v>
      </c>
      <c r="B3332" s="446"/>
      <c r="C3332" s="447"/>
      <c r="D3332" s="446"/>
      <c r="E3332" s="447"/>
    </row>
    <row r="3333" spans="1:5">
      <c r="A3333" s="442">
        <v>3331</v>
      </c>
      <c r="B3333" s="446"/>
      <c r="C3333" s="447"/>
      <c r="D3333" s="446"/>
      <c r="E3333" s="447"/>
    </row>
    <row r="3334" spans="1:5">
      <c r="A3334" s="442">
        <v>3332</v>
      </c>
      <c r="B3334" s="446"/>
      <c r="C3334" s="447"/>
      <c r="D3334" s="446"/>
      <c r="E3334" s="447"/>
    </row>
    <row r="3335" spans="1:5">
      <c r="A3335" s="442">
        <v>3333</v>
      </c>
      <c r="B3335" s="446"/>
      <c r="C3335" s="447"/>
      <c r="D3335" s="446"/>
      <c r="E3335" s="447"/>
    </row>
    <row r="3336" spans="1:5">
      <c r="A3336" s="442">
        <v>3334</v>
      </c>
      <c r="B3336" s="446"/>
      <c r="C3336" s="447"/>
      <c r="D3336" s="446"/>
      <c r="E3336" s="447"/>
    </row>
    <row r="3337" spans="1:5">
      <c r="A3337" s="442">
        <v>3335</v>
      </c>
      <c r="B3337" s="446"/>
      <c r="C3337" s="447"/>
      <c r="D3337" s="446"/>
      <c r="E3337" s="447"/>
    </row>
    <row r="3338" spans="1:5">
      <c r="A3338" s="442">
        <v>3336</v>
      </c>
      <c r="B3338" s="446"/>
      <c r="C3338" s="447"/>
      <c r="D3338" s="446"/>
      <c r="E3338" s="447"/>
    </row>
    <row r="3339" spans="1:5">
      <c r="A3339" s="442">
        <v>3337</v>
      </c>
      <c r="B3339" s="446"/>
      <c r="C3339" s="447"/>
      <c r="D3339" s="446"/>
      <c r="E3339" s="447"/>
    </row>
    <row r="3340" spans="1:5">
      <c r="A3340" s="442">
        <v>3338</v>
      </c>
      <c r="B3340" s="446"/>
      <c r="C3340" s="447"/>
      <c r="D3340" s="446"/>
      <c r="E3340" s="447"/>
    </row>
    <row r="3341" spans="1:5">
      <c r="A3341" s="442">
        <v>3339</v>
      </c>
      <c r="B3341" s="446"/>
      <c r="C3341" s="447"/>
      <c r="D3341" s="446"/>
      <c r="E3341" s="447"/>
    </row>
    <row r="3342" spans="1:5">
      <c r="A3342" s="442">
        <v>3340</v>
      </c>
      <c r="B3342" s="446"/>
      <c r="C3342" s="447"/>
      <c r="D3342" s="446"/>
      <c r="E3342" s="447"/>
    </row>
    <row r="3343" spans="1:5">
      <c r="A3343" s="442">
        <v>3341</v>
      </c>
      <c r="B3343" s="446"/>
      <c r="C3343" s="447"/>
      <c r="D3343" s="446"/>
      <c r="E3343" s="447"/>
    </row>
    <row r="3344" spans="1:5">
      <c r="A3344" s="442">
        <v>3342</v>
      </c>
      <c r="B3344" s="446"/>
      <c r="C3344" s="447"/>
      <c r="D3344" s="446"/>
      <c r="E3344" s="447"/>
    </row>
    <row r="3345" spans="1:5">
      <c r="A3345" s="442">
        <v>3343</v>
      </c>
      <c r="B3345" s="446"/>
      <c r="C3345" s="447"/>
      <c r="D3345" s="446"/>
      <c r="E3345" s="447"/>
    </row>
    <row r="3346" spans="1:5">
      <c r="A3346" s="442">
        <v>3344</v>
      </c>
      <c r="B3346" s="446"/>
      <c r="C3346" s="447"/>
      <c r="D3346" s="446"/>
      <c r="E3346" s="447"/>
    </row>
    <row r="3347" spans="1:5">
      <c r="A3347" s="442">
        <v>3345</v>
      </c>
      <c r="B3347" s="446"/>
      <c r="C3347" s="447"/>
      <c r="D3347" s="446"/>
      <c r="E3347" s="447"/>
    </row>
    <row r="3348" spans="1:5">
      <c r="A3348" s="442">
        <v>3346</v>
      </c>
      <c r="B3348" s="446"/>
      <c r="C3348" s="447"/>
      <c r="D3348" s="446"/>
      <c r="E3348" s="447"/>
    </row>
    <row r="3349" spans="1:5">
      <c r="A3349" s="442">
        <v>3347</v>
      </c>
      <c r="B3349" s="446"/>
      <c r="C3349" s="447"/>
      <c r="D3349" s="446"/>
      <c r="E3349" s="447"/>
    </row>
    <row r="3350" spans="1:5">
      <c r="A3350" s="442">
        <v>3348</v>
      </c>
      <c r="B3350" s="446"/>
      <c r="C3350" s="447"/>
      <c r="D3350" s="446"/>
      <c r="E3350" s="447"/>
    </row>
    <row r="3351" spans="1:5">
      <c r="A3351" s="442">
        <v>3349</v>
      </c>
      <c r="B3351" s="446"/>
      <c r="C3351" s="447"/>
      <c r="D3351" s="446"/>
      <c r="E3351" s="447"/>
    </row>
    <row r="3352" spans="1:5">
      <c r="A3352" s="442">
        <v>3350</v>
      </c>
      <c r="B3352" s="446"/>
      <c r="C3352" s="447"/>
      <c r="D3352" s="446"/>
      <c r="E3352" s="447"/>
    </row>
    <row r="3353" spans="1:5">
      <c r="A3353" s="442">
        <v>3351</v>
      </c>
      <c r="B3353" s="446"/>
      <c r="C3353" s="447"/>
      <c r="D3353" s="446"/>
      <c r="E3353" s="447"/>
    </row>
    <row r="3354" spans="1:5">
      <c r="A3354" s="442">
        <v>3352</v>
      </c>
      <c r="B3354" s="446"/>
      <c r="C3354" s="447"/>
      <c r="D3354" s="446"/>
      <c r="E3354" s="447"/>
    </row>
    <row r="3355" spans="1:5">
      <c r="A3355" s="442">
        <v>3353</v>
      </c>
      <c r="B3355" s="446"/>
      <c r="C3355" s="447"/>
      <c r="D3355" s="446"/>
      <c r="E3355" s="447"/>
    </row>
    <row r="3356" spans="1:5">
      <c r="A3356" s="442">
        <v>3354</v>
      </c>
      <c r="B3356" s="446"/>
      <c r="C3356" s="447"/>
      <c r="D3356" s="446"/>
      <c r="E3356" s="447"/>
    </row>
    <row r="3357" spans="1:5">
      <c r="A3357" s="442">
        <v>3355</v>
      </c>
      <c r="B3357" s="446"/>
      <c r="C3357" s="447"/>
      <c r="D3357" s="446"/>
      <c r="E3357" s="447"/>
    </row>
    <row r="3358" spans="1:5">
      <c r="A3358" s="442">
        <v>3356</v>
      </c>
      <c r="B3358" s="446"/>
      <c r="C3358" s="447"/>
      <c r="D3358" s="446"/>
      <c r="E3358" s="447"/>
    </row>
    <row r="3359" spans="1:5">
      <c r="A3359" s="442">
        <v>3357</v>
      </c>
      <c r="B3359" s="446"/>
      <c r="C3359" s="447"/>
      <c r="D3359" s="446"/>
      <c r="E3359" s="447"/>
    </row>
    <row r="3360" spans="1:5">
      <c r="A3360" s="442">
        <v>3358</v>
      </c>
      <c r="B3360" s="446"/>
      <c r="C3360" s="447"/>
      <c r="D3360" s="446"/>
      <c r="E3360" s="447"/>
    </row>
    <row r="3361" spans="1:5">
      <c r="A3361" s="442">
        <v>3359</v>
      </c>
      <c r="B3361" s="446"/>
      <c r="C3361" s="447"/>
      <c r="D3361" s="446"/>
      <c r="E3361" s="447"/>
    </row>
    <row r="3362" spans="1:5">
      <c r="A3362" s="442">
        <v>3360</v>
      </c>
      <c r="B3362" s="446"/>
      <c r="C3362" s="447"/>
      <c r="D3362" s="446"/>
      <c r="E3362" s="447"/>
    </row>
    <row r="3363" spans="1:5">
      <c r="A3363" s="442">
        <v>3361</v>
      </c>
      <c r="B3363" s="446"/>
      <c r="C3363" s="447"/>
      <c r="D3363" s="446"/>
      <c r="E3363" s="447"/>
    </row>
    <row r="3364" spans="1:5">
      <c r="A3364" s="442">
        <v>3362</v>
      </c>
      <c r="B3364" s="446"/>
      <c r="C3364" s="447"/>
      <c r="D3364" s="446"/>
      <c r="E3364" s="447"/>
    </row>
    <row r="3365" spans="1:5">
      <c r="A3365" s="442">
        <v>3363</v>
      </c>
      <c r="B3365" s="446"/>
      <c r="C3365" s="447"/>
      <c r="D3365" s="446"/>
      <c r="E3365" s="447"/>
    </row>
    <row r="3366" spans="1:5">
      <c r="A3366" s="442">
        <v>3364</v>
      </c>
      <c r="B3366" s="446"/>
      <c r="C3366" s="447"/>
      <c r="D3366" s="446"/>
      <c r="E3366" s="447"/>
    </row>
    <row r="3367" spans="1:5">
      <c r="A3367" s="442">
        <v>3365</v>
      </c>
      <c r="B3367" s="446"/>
      <c r="C3367" s="447"/>
      <c r="D3367" s="446"/>
      <c r="E3367" s="447"/>
    </row>
    <row r="3368" spans="1:5">
      <c r="A3368" s="442">
        <v>3366</v>
      </c>
      <c r="B3368" s="446"/>
      <c r="C3368" s="447"/>
      <c r="D3368" s="446"/>
      <c r="E3368" s="447"/>
    </row>
    <row r="3369" spans="1:5">
      <c r="A3369" s="442">
        <v>3367</v>
      </c>
      <c r="B3369" s="446"/>
      <c r="C3369" s="447"/>
      <c r="D3369" s="446"/>
      <c r="E3369" s="447"/>
    </row>
    <row r="3370" spans="1:5">
      <c r="A3370" s="442">
        <v>3368</v>
      </c>
      <c r="B3370" s="446"/>
      <c r="C3370" s="447"/>
      <c r="D3370" s="446"/>
      <c r="E3370" s="447"/>
    </row>
    <row r="3371" spans="1:5">
      <c r="A3371" s="442">
        <v>3369</v>
      </c>
      <c r="B3371" s="446"/>
      <c r="C3371" s="447"/>
      <c r="D3371" s="446"/>
      <c r="E3371" s="447"/>
    </row>
    <row r="3372" spans="1:5">
      <c r="A3372" s="442">
        <v>3370</v>
      </c>
      <c r="B3372" s="446"/>
      <c r="C3372" s="447"/>
      <c r="D3372" s="446"/>
      <c r="E3372" s="447"/>
    </row>
    <row r="3373" spans="1:5">
      <c r="A3373" s="442">
        <v>3371</v>
      </c>
      <c r="B3373" s="446"/>
      <c r="C3373" s="447"/>
      <c r="D3373" s="446"/>
      <c r="E3373" s="447"/>
    </row>
    <row r="3374" spans="1:5">
      <c r="A3374" s="442">
        <v>3372</v>
      </c>
      <c r="B3374" s="446"/>
      <c r="C3374" s="447"/>
      <c r="D3374" s="446"/>
      <c r="E3374" s="447"/>
    </row>
    <row r="3375" spans="1:5">
      <c r="A3375" s="442">
        <v>3373</v>
      </c>
      <c r="B3375" s="446"/>
      <c r="C3375" s="447"/>
      <c r="D3375" s="446"/>
      <c r="E3375" s="447"/>
    </row>
    <row r="3376" spans="1:5">
      <c r="A3376" s="442">
        <v>3374</v>
      </c>
      <c r="B3376" s="446"/>
      <c r="C3376" s="447"/>
      <c r="D3376" s="446"/>
      <c r="E3376" s="447"/>
    </row>
    <row r="3377" spans="1:5">
      <c r="A3377" s="442">
        <v>3375</v>
      </c>
      <c r="B3377" s="446"/>
      <c r="C3377" s="447"/>
      <c r="D3377" s="446"/>
      <c r="E3377" s="447"/>
    </row>
    <row r="3378" spans="1:5">
      <c r="A3378" s="442">
        <v>3376</v>
      </c>
      <c r="B3378" s="446"/>
      <c r="C3378" s="447"/>
      <c r="D3378" s="446"/>
      <c r="E3378" s="447"/>
    </row>
    <row r="3379" spans="1:5">
      <c r="A3379" s="442">
        <v>3377</v>
      </c>
      <c r="B3379" s="446"/>
      <c r="C3379" s="447"/>
      <c r="D3379" s="446"/>
      <c r="E3379" s="447"/>
    </row>
    <row r="3380" spans="1:5">
      <c r="A3380" s="442">
        <v>3378</v>
      </c>
      <c r="B3380" s="446"/>
      <c r="C3380" s="447"/>
      <c r="D3380" s="446"/>
      <c r="E3380" s="447"/>
    </row>
    <row r="3381" spans="1:5">
      <c r="A3381" s="442">
        <v>3379</v>
      </c>
      <c r="B3381" s="446"/>
      <c r="C3381" s="447"/>
      <c r="D3381" s="446"/>
      <c r="E3381" s="447"/>
    </row>
    <row r="3382" spans="1:5">
      <c r="A3382" s="442">
        <v>3380</v>
      </c>
      <c r="B3382" s="446"/>
      <c r="C3382" s="447"/>
      <c r="D3382" s="446"/>
      <c r="E3382" s="447"/>
    </row>
    <row r="3383" spans="1:5">
      <c r="A3383" s="442">
        <v>3381</v>
      </c>
      <c r="B3383" s="446"/>
      <c r="C3383" s="447"/>
      <c r="D3383" s="446"/>
      <c r="E3383" s="447"/>
    </row>
    <row r="3384" spans="1:5">
      <c r="A3384" s="442">
        <v>3382</v>
      </c>
      <c r="B3384" s="446"/>
      <c r="C3384" s="447"/>
      <c r="D3384" s="446"/>
      <c r="E3384" s="447"/>
    </row>
    <row r="3385" spans="1:5">
      <c r="A3385" s="442">
        <v>3383</v>
      </c>
      <c r="B3385" s="446"/>
      <c r="C3385" s="447"/>
      <c r="D3385" s="446"/>
      <c r="E3385" s="447"/>
    </row>
    <row r="3386" spans="1:5">
      <c r="A3386" s="442">
        <v>3384</v>
      </c>
      <c r="B3386" s="446"/>
      <c r="C3386" s="447"/>
      <c r="D3386" s="446"/>
      <c r="E3386" s="447"/>
    </row>
    <row r="3387" spans="1:5">
      <c r="A3387" s="442">
        <v>3385</v>
      </c>
      <c r="B3387" s="446"/>
      <c r="C3387" s="447"/>
      <c r="D3387" s="446"/>
      <c r="E3387" s="447"/>
    </row>
    <row r="3388" spans="1:5">
      <c r="A3388" s="442">
        <v>3386</v>
      </c>
      <c r="B3388" s="446"/>
      <c r="C3388" s="447"/>
      <c r="D3388" s="446"/>
      <c r="E3388" s="447"/>
    </row>
    <row r="3389" spans="1:5">
      <c r="A3389" s="442">
        <v>3387</v>
      </c>
      <c r="B3389" s="446"/>
      <c r="C3389" s="447"/>
      <c r="D3389" s="446"/>
      <c r="E3389" s="447"/>
    </row>
    <row r="3390" spans="1:5">
      <c r="A3390" s="442">
        <v>3388</v>
      </c>
      <c r="B3390" s="446"/>
      <c r="C3390" s="447"/>
      <c r="D3390" s="446"/>
      <c r="E3390" s="447"/>
    </row>
    <row r="3391" spans="1:5">
      <c r="A3391" s="442">
        <v>3389</v>
      </c>
      <c r="B3391" s="446"/>
      <c r="C3391" s="447"/>
      <c r="D3391" s="446"/>
      <c r="E3391" s="447"/>
    </row>
    <row r="3392" spans="1:5">
      <c r="A3392" s="442">
        <v>3390</v>
      </c>
      <c r="B3392" s="446"/>
      <c r="C3392" s="447"/>
      <c r="D3392" s="446"/>
      <c r="E3392" s="447"/>
    </row>
    <row r="3393" spans="1:5">
      <c r="A3393" s="442">
        <v>3391</v>
      </c>
      <c r="B3393" s="446"/>
      <c r="C3393" s="447"/>
      <c r="D3393" s="446"/>
      <c r="E3393" s="447"/>
    </row>
    <row r="3394" spans="1:5">
      <c r="A3394" s="442">
        <v>3392</v>
      </c>
      <c r="B3394" s="446"/>
      <c r="C3394" s="447"/>
      <c r="D3394" s="446"/>
      <c r="E3394" s="447"/>
    </row>
    <row r="3395" spans="1:5">
      <c r="A3395" s="442">
        <v>3393</v>
      </c>
      <c r="B3395" s="446"/>
      <c r="C3395" s="447"/>
      <c r="D3395" s="446"/>
      <c r="E3395" s="447"/>
    </row>
    <row r="3396" spans="1:5">
      <c r="A3396" s="442">
        <v>3394</v>
      </c>
      <c r="B3396" s="446"/>
      <c r="C3396" s="447"/>
      <c r="D3396" s="446"/>
      <c r="E3396" s="447"/>
    </row>
    <row r="3397" spans="1:5">
      <c r="A3397" s="442">
        <v>3395</v>
      </c>
      <c r="B3397" s="446"/>
      <c r="C3397" s="447"/>
      <c r="D3397" s="446"/>
      <c r="E3397" s="447"/>
    </row>
    <row r="3398" spans="1:5">
      <c r="A3398" s="442">
        <v>3396</v>
      </c>
      <c r="B3398" s="446"/>
      <c r="C3398" s="447"/>
      <c r="D3398" s="446"/>
      <c r="E3398" s="447"/>
    </row>
    <row r="3399" spans="1:5">
      <c r="A3399" s="442">
        <v>3397</v>
      </c>
      <c r="B3399" s="446"/>
      <c r="C3399" s="447"/>
      <c r="D3399" s="446"/>
      <c r="E3399" s="447"/>
    </row>
    <row r="3400" spans="1:5">
      <c r="A3400" s="442">
        <v>3398</v>
      </c>
      <c r="B3400" s="446"/>
      <c r="C3400" s="447"/>
      <c r="D3400" s="446"/>
      <c r="E3400" s="447"/>
    </row>
    <row r="3401" spans="1:5">
      <c r="A3401" s="442">
        <v>3399</v>
      </c>
      <c r="B3401" s="446"/>
      <c r="C3401" s="447"/>
      <c r="D3401" s="446"/>
      <c r="E3401" s="447"/>
    </row>
    <row r="3402" spans="1:5">
      <c r="A3402" s="442">
        <v>3400</v>
      </c>
      <c r="B3402" s="446"/>
      <c r="C3402" s="447"/>
      <c r="D3402" s="446"/>
      <c r="E3402" s="447"/>
    </row>
    <row r="3403" spans="1:5">
      <c r="A3403" s="442">
        <v>3401</v>
      </c>
      <c r="B3403" s="446"/>
      <c r="C3403" s="447"/>
      <c r="D3403" s="446"/>
      <c r="E3403" s="447"/>
    </row>
    <row r="3404" spans="1:5">
      <c r="A3404" s="442">
        <v>3402</v>
      </c>
      <c r="B3404" s="446"/>
      <c r="C3404" s="447"/>
      <c r="D3404" s="446"/>
      <c r="E3404" s="447"/>
    </row>
    <row r="3405" spans="1:5">
      <c r="A3405" s="442">
        <v>3403</v>
      </c>
      <c r="B3405" s="446"/>
      <c r="C3405" s="447"/>
      <c r="D3405" s="446"/>
      <c r="E3405" s="447"/>
    </row>
    <row r="3406" spans="1:5">
      <c r="A3406" s="442">
        <v>3404</v>
      </c>
      <c r="B3406" s="446"/>
      <c r="C3406" s="447"/>
      <c r="D3406" s="446"/>
      <c r="E3406" s="447"/>
    </row>
    <row r="3407" spans="1:5">
      <c r="A3407" s="442">
        <v>3405</v>
      </c>
      <c r="B3407" s="446"/>
      <c r="C3407" s="447"/>
      <c r="D3407" s="446"/>
      <c r="E3407" s="447"/>
    </row>
    <row r="3408" spans="1:5">
      <c r="A3408" s="442">
        <v>3406</v>
      </c>
      <c r="B3408" s="446"/>
      <c r="C3408" s="447"/>
      <c r="D3408" s="446"/>
      <c r="E3408" s="447"/>
    </row>
    <row r="3409" spans="1:5">
      <c r="A3409" s="442">
        <v>3407</v>
      </c>
      <c r="B3409" s="446"/>
      <c r="C3409" s="447"/>
      <c r="D3409" s="446"/>
      <c r="E3409" s="447"/>
    </row>
    <row r="3410" spans="1:5">
      <c r="A3410" s="442">
        <v>3408</v>
      </c>
      <c r="B3410" s="446"/>
      <c r="C3410" s="447"/>
      <c r="D3410" s="446"/>
      <c r="E3410" s="447"/>
    </row>
    <row r="3411" spans="1:5">
      <c r="A3411" s="442">
        <v>3409</v>
      </c>
      <c r="B3411" s="446"/>
      <c r="C3411" s="447"/>
      <c r="D3411" s="446"/>
      <c r="E3411" s="447"/>
    </row>
    <row r="3412" spans="1:5">
      <c r="A3412" s="442">
        <v>3410</v>
      </c>
      <c r="B3412" s="446"/>
      <c r="C3412" s="447"/>
      <c r="D3412" s="446"/>
      <c r="E3412" s="447"/>
    </row>
    <row r="3413" spans="1:5">
      <c r="A3413" s="442">
        <v>3411</v>
      </c>
      <c r="B3413" s="446"/>
      <c r="C3413" s="447"/>
      <c r="D3413" s="446"/>
      <c r="E3413" s="447"/>
    </row>
    <row r="3414" spans="1:5">
      <c r="A3414" s="442">
        <v>3412</v>
      </c>
      <c r="B3414" s="446"/>
      <c r="C3414" s="447"/>
      <c r="D3414" s="446"/>
      <c r="E3414" s="447"/>
    </row>
    <row r="3415" spans="1:5">
      <c r="A3415" s="442">
        <v>3413</v>
      </c>
      <c r="B3415" s="446"/>
      <c r="C3415" s="447"/>
      <c r="D3415" s="446"/>
      <c r="E3415" s="447"/>
    </row>
    <row r="3416" spans="1:5">
      <c r="A3416" s="442">
        <v>3414</v>
      </c>
      <c r="B3416" s="446"/>
      <c r="C3416" s="447"/>
      <c r="D3416" s="446"/>
      <c r="E3416" s="447"/>
    </row>
    <row r="3417" spans="1:5">
      <c r="A3417" s="442">
        <v>3415</v>
      </c>
      <c r="B3417" s="446"/>
      <c r="C3417" s="447"/>
      <c r="D3417" s="446"/>
      <c r="E3417" s="447"/>
    </row>
    <row r="3418" spans="1:5">
      <c r="A3418" s="442">
        <v>3416</v>
      </c>
      <c r="B3418" s="446"/>
      <c r="C3418" s="447"/>
      <c r="D3418" s="446"/>
      <c r="E3418" s="447"/>
    </row>
    <row r="3419" spans="1:5">
      <c r="A3419" s="442">
        <v>3417</v>
      </c>
      <c r="B3419" s="446"/>
      <c r="C3419" s="447"/>
      <c r="D3419" s="446"/>
      <c r="E3419" s="447"/>
    </row>
    <row r="3420" spans="1:5">
      <c r="A3420" s="442">
        <v>3418</v>
      </c>
      <c r="B3420" s="446"/>
      <c r="C3420" s="447"/>
      <c r="D3420" s="446"/>
      <c r="E3420" s="447"/>
    </row>
    <row r="3421" spans="1:5">
      <c r="A3421" s="442">
        <v>3419</v>
      </c>
      <c r="B3421" s="446"/>
      <c r="C3421" s="447"/>
      <c r="D3421" s="446"/>
      <c r="E3421" s="447"/>
    </row>
    <row r="3422" spans="1:5">
      <c r="A3422" s="442">
        <v>3420</v>
      </c>
      <c r="B3422" s="446"/>
      <c r="C3422" s="447"/>
      <c r="D3422" s="446"/>
      <c r="E3422" s="447"/>
    </row>
    <row r="3423" spans="1:5">
      <c r="A3423" s="442">
        <v>3421</v>
      </c>
      <c r="B3423" s="446"/>
      <c r="C3423" s="447"/>
      <c r="D3423" s="446"/>
      <c r="E3423" s="447"/>
    </row>
    <row r="3424" spans="1:5">
      <c r="A3424" s="442">
        <v>3422</v>
      </c>
      <c r="B3424" s="446"/>
      <c r="C3424" s="447"/>
      <c r="D3424" s="446"/>
      <c r="E3424" s="447"/>
    </row>
    <row r="3425" spans="1:5">
      <c r="A3425" s="442">
        <v>3423</v>
      </c>
      <c r="B3425" s="446"/>
      <c r="C3425" s="447"/>
      <c r="D3425" s="446"/>
      <c r="E3425" s="447"/>
    </row>
    <row r="3426" spans="1:5">
      <c r="A3426" s="442">
        <v>3424</v>
      </c>
      <c r="B3426" s="446"/>
      <c r="C3426" s="447"/>
      <c r="D3426" s="446"/>
      <c r="E3426" s="447"/>
    </row>
    <row r="3427" spans="1:5">
      <c r="A3427" s="442">
        <v>3425</v>
      </c>
      <c r="B3427" s="446"/>
      <c r="C3427" s="447"/>
      <c r="D3427" s="446"/>
      <c r="E3427" s="447"/>
    </row>
    <row r="3428" spans="1:5">
      <c r="A3428" s="442">
        <v>3426</v>
      </c>
      <c r="B3428" s="446"/>
      <c r="C3428" s="447"/>
      <c r="D3428" s="446"/>
      <c r="E3428" s="447"/>
    </row>
    <row r="3429" spans="1:5">
      <c r="A3429" s="442">
        <v>3427</v>
      </c>
      <c r="B3429" s="446"/>
      <c r="C3429" s="447"/>
      <c r="D3429" s="446"/>
      <c r="E3429" s="447"/>
    </row>
    <row r="3430" spans="1:5">
      <c r="A3430" s="442">
        <v>3428</v>
      </c>
      <c r="B3430" s="446"/>
      <c r="C3430" s="447"/>
      <c r="D3430" s="446"/>
      <c r="E3430" s="447"/>
    </row>
    <row r="3431" spans="1:5">
      <c r="A3431" s="442">
        <v>3429</v>
      </c>
      <c r="B3431" s="446"/>
      <c r="C3431" s="447"/>
      <c r="D3431" s="446"/>
      <c r="E3431" s="447"/>
    </row>
    <row r="3432" spans="1:5">
      <c r="A3432" s="442">
        <v>3430</v>
      </c>
      <c r="B3432" s="446"/>
      <c r="C3432" s="447"/>
      <c r="D3432" s="446"/>
      <c r="E3432" s="447"/>
    </row>
    <row r="3433" spans="1:5">
      <c r="A3433" s="442">
        <v>3431</v>
      </c>
      <c r="B3433" s="446"/>
      <c r="C3433" s="447"/>
      <c r="D3433" s="446"/>
      <c r="E3433" s="447"/>
    </row>
    <row r="3434" spans="1:5">
      <c r="A3434" s="442">
        <v>3432</v>
      </c>
      <c r="B3434" s="446"/>
      <c r="C3434" s="447"/>
      <c r="D3434" s="446"/>
      <c r="E3434" s="447"/>
    </row>
    <row r="3435" spans="1:5">
      <c r="A3435" s="442">
        <v>3433</v>
      </c>
      <c r="B3435" s="446"/>
      <c r="C3435" s="447"/>
      <c r="D3435" s="446"/>
      <c r="E3435" s="447"/>
    </row>
    <row r="3436" spans="1:5">
      <c r="A3436" s="442">
        <v>3434</v>
      </c>
      <c r="B3436" s="446"/>
      <c r="C3436" s="447"/>
      <c r="D3436" s="446"/>
      <c r="E3436" s="447"/>
    </row>
    <row r="3437" spans="1:5">
      <c r="A3437" s="442">
        <v>3435</v>
      </c>
      <c r="B3437" s="446"/>
      <c r="C3437" s="447"/>
      <c r="D3437" s="446"/>
      <c r="E3437" s="447"/>
    </row>
    <row r="3438" spans="1:5">
      <c r="A3438" s="442">
        <v>3436</v>
      </c>
      <c r="B3438" s="446"/>
      <c r="C3438" s="447"/>
      <c r="D3438" s="446"/>
      <c r="E3438" s="447"/>
    </row>
    <row r="3439" spans="1:5">
      <c r="A3439" s="442">
        <v>3437</v>
      </c>
      <c r="B3439" s="446"/>
      <c r="C3439" s="447"/>
      <c r="D3439" s="446"/>
      <c r="E3439" s="447"/>
    </row>
    <row r="3440" spans="1:5">
      <c r="A3440" s="442">
        <v>3438</v>
      </c>
      <c r="B3440" s="446"/>
      <c r="C3440" s="447"/>
      <c r="D3440" s="446"/>
      <c r="E3440" s="447"/>
    </row>
    <row r="3441" spans="1:5">
      <c r="A3441" s="442">
        <v>3439</v>
      </c>
      <c r="B3441" s="446"/>
      <c r="C3441" s="447"/>
      <c r="D3441" s="446"/>
      <c r="E3441" s="447"/>
    </row>
    <row r="3442" spans="1:5">
      <c r="A3442" s="442">
        <v>3440</v>
      </c>
      <c r="B3442" s="446"/>
      <c r="C3442" s="447"/>
      <c r="D3442" s="446"/>
      <c r="E3442" s="447"/>
    </row>
    <row r="3443" spans="1:5">
      <c r="A3443" s="442">
        <v>3441</v>
      </c>
      <c r="B3443" s="446"/>
      <c r="C3443" s="447"/>
      <c r="D3443" s="446"/>
      <c r="E3443" s="447"/>
    </row>
    <row r="3444" spans="1:5">
      <c r="A3444" s="442">
        <v>3442</v>
      </c>
      <c r="B3444" s="446"/>
      <c r="C3444" s="447"/>
      <c r="D3444" s="446"/>
      <c r="E3444" s="447"/>
    </row>
    <row r="3445" spans="1:5">
      <c r="A3445" s="442">
        <v>3443</v>
      </c>
      <c r="B3445" s="446"/>
      <c r="C3445" s="447"/>
      <c r="D3445" s="446"/>
      <c r="E3445" s="447"/>
    </row>
    <row r="3446" spans="1:5">
      <c r="A3446" s="442">
        <v>3444</v>
      </c>
      <c r="B3446" s="446"/>
      <c r="C3446" s="447"/>
      <c r="D3446" s="446"/>
      <c r="E3446" s="447"/>
    </row>
    <row r="3447" spans="1:5">
      <c r="A3447" s="442">
        <v>3445</v>
      </c>
      <c r="B3447" s="446"/>
      <c r="C3447" s="447"/>
      <c r="D3447" s="446"/>
      <c r="E3447" s="447"/>
    </row>
    <row r="3448" spans="1:5">
      <c r="A3448" s="442">
        <v>3446</v>
      </c>
      <c r="B3448" s="446"/>
      <c r="C3448" s="447"/>
      <c r="D3448" s="446"/>
      <c r="E3448" s="447"/>
    </row>
    <row r="3449" spans="1:5">
      <c r="A3449" s="442">
        <v>3447</v>
      </c>
      <c r="B3449" s="446"/>
      <c r="C3449" s="447"/>
      <c r="D3449" s="446"/>
      <c r="E3449" s="447"/>
    </row>
    <row r="3450" spans="1:5">
      <c r="A3450" s="442">
        <v>3448</v>
      </c>
      <c r="B3450" s="446"/>
      <c r="C3450" s="447"/>
      <c r="D3450" s="446"/>
      <c r="E3450" s="447"/>
    </row>
    <row r="3451" spans="1:5">
      <c r="A3451" s="442">
        <v>3449</v>
      </c>
      <c r="B3451" s="446"/>
      <c r="C3451" s="447"/>
      <c r="D3451" s="446"/>
      <c r="E3451" s="447"/>
    </row>
    <row r="3452" spans="1:5">
      <c r="A3452" s="442">
        <v>3450</v>
      </c>
      <c r="B3452" s="446"/>
      <c r="C3452" s="447"/>
      <c r="D3452" s="446"/>
      <c r="E3452" s="447"/>
    </row>
    <row r="3453" spans="1:5">
      <c r="A3453" s="442">
        <v>3451</v>
      </c>
      <c r="B3453" s="446"/>
      <c r="C3453" s="447"/>
      <c r="D3453" s="446"/>
      <c r="E3453" s="447"/>
    </row>
    <row r="3454" spans="1:5">
      <c r="A3454" s="442">
        <v>3452</v>
      </c>
      <c r="B3454" s="446"/>
      <c r="C3454" s="447"/>
      <c r="D3454" s="446"/>
      <c r="E3454" s="447"/>
    </row>
    <row r="3455" spans="1:5">
      <c r="A3455" s="442">
        <v>3453</v>
      </c>
      <c r="B3455" s="446"/>
      <c r="C3455" s="447"/>
      <c r="D3455" s="446"/>
      <c r="E3455" s="447"/>
    </row>
    <row r="3456" spans="1:5">
      <c r="A3456" s="442">
        <v>3454</v>
      </c>
      <c r="B3456" s="446"/>
      <c r="C3456" s="447"/>
      <c r="D3456" s="446"/>
      <c r="E3456" s="447"/>
    </row>
    <row r="3457" spans="1:5">
      <c r="A3457" s="442">
        <v>3455</v>
      </c>
      <c r="B3457" s="446"/>
      <c r="C3457" s="447"/>
      <c r="D3457" s="446"/>
      <c r="E3457" s="447"/>
    </row>
    <row r="3458" spans="1:5">
      <c r="A3458" s="442">
        <v>3456</v>
      </c>
      <c r="B3458" s="446"/>
      <c r="C3458" s="447"/>
      <c r="D3458" s="446"/>
      <c r="E3458" s="447"/>
    </row>
    <row r="3459" spans="1:5">
      <c r="A3459" s="442">
        <v>3457</v>
      </c>
      <c r="B3459" s="446"/>
      <c r="C3459" s="447"/>
      <c r="D3459" s="446"/>
      <c r="E3459" s="447"/>
    </row>
    <row r="3460" spans="1:5">
      <c r="A3460" s="442">
        <v>3458</v>
      </c>
      <c r="B3460" s="446"/>
      <c r="C3460" s="447"/>
      <c r="D3460" s="446"/>
      <c r="E3460" s="447"/>
    </row>
    <row r="3461" spans="1:5">
      <c r="A3461" s="442">
        <v>3459</v>
      </c>
      <c r="B3461" s="446"/>
      <c r="C3461" s="447"/>
      <c r="D3461" s="446"/>
      <c r="E3461" s="447"/>
    </row>
    <row r="3462" spans="1:5">
      <c r="A3462" s="442">
        <v>3460</v>
      </c>
      <c r="B3462" s="446"/>
      <c r="C3462" s="447"/>
      <c r="D3462" s="446"/>
      <c r="E3462" s="447"/>
    </row>
    <row r="3463" spans="1:5">
      <c r="A3463" s="442">
        <v>3461</v>
      </c>
      <c r="B3463" s="446"/>
      <c r="C3463" s="447"/>
      <c r="D3463" s="446"/>
      <c r="E3463" s="447"/>
    </row>
    <row r="3464" spans="1:5">
      <c r="A3464" s="442">
        <v>3462</v>
      </c>
      <c r="B3464" s="446"/>
      <c r="C3464" s="447"/>
      <c r="D3464" s="446"/>
      <c r="E3464" s="447"/>
    </row>
    <row r="3465" spans="1:5">
      <c r="A3465" s="442">
        <v>3463</v>
      </c>
      <c r="B3465" s="446"/>
      <c r="C3465" s="447"/>
      <c r="D3465" s="446"/>
      <c r="E3465" s="447"/>
    </row>
    <row r="3466" spans="1:5">
      <c r="A3466" s="442">
        <v>3464</v>
      </c>
      <c r="B3466" s="446"/>
      <c r="C3466" s="447"/>
      <c r="D3466" s="446"/>
      <c r="E3466" s="447"/>
    </row>
    <row r="3467" spans="1:5">
      <c r="A3467" s="442">
        <v>3465</v>
      </c>
      <c r="B3467" s="446"/>
      <c r="C3467" s="447"/>
      <c r="D3467" s="446"/>
      <c r="E3467" s="447"/>
    </row>
    <row r="3468" spans="1:5">
      <c r="A3468" s="442">
        <v>3466</v>
      </c>
      <c r="B3468" s="446"/>
      <c r="C3468" s="447"/>
      <c r="D3468" s="446"/>
      <c r="E3468" s="447"/>
    </row>
    <row r="3469" spans="1:5">
      <c r="A3469" s="442">
        <v>3467</v>
      </c>
      <c r="B3469" s="446"/>
      <c r="C3469" s="447"/>
      <c r="D3469" s="446"/>
      <c r="E3469" s="447"/>
    </row>
    <row r="3470" spans="1:5">
      <c r="A3470" s="442">
        <v>3468</v>
      </c>
      <c r="B3470" s="446"/>
      <c r="C3470" s="447"/>
      <c r="D3470" s="446"/>
      <c r="E3470" s="447"/>
    </row>
    <row r="3471" spans="1:5">
      <c r="A3471" s="442">
        <v>3469</v>
      </c>
      <c r="B3471" s="446"/>
      <c r="C3471" s="447"/>
      <c r="D3471" s="446"/>
      <c r="E3471" s="447"/>
    </row>
    <row r="3472" spans="1:5">
      <c r="A3472" s="442">
        <v>3470</v>
      </c>
      <c r="B3472" s="446"/>
      <c r="C3472" s="447"/>
      <c r="D3472" s="446"/>
      <c r="E3472" s="447"/>
    </row>
    <row r="3473" spans="1:5">
      <c r="A3473" s="442">
        <v>3471</v>
      </c>
      <c r="B3473" s="446"/>
      <c r="C3473" s="447"/>
      <c r="D3473" s="446"/>
      <c r="E3473" s="447"/>
    </row>
    <row r="3474" spans="1:5">
      <c r="A3474" s="442">
        <v>3472</v>
      </c>
      <c r="B3474" s="446"/>
      <c r="C3474" s="447"/>
      <c r="D3474" s="446"/>
      <c r="E3474" s="447"/>
    </row>
    <row r="3475" spans="1:5">
      <c r="A3475" s="442">
        <v>3473</v>
      </c>
      <c r="B3475" s="446"/>
      <c r="C3475" s="447"/>
      <c r="D3475" s="446"/>
      <c r="E3475" s="447"/>
    </row>
    <row r="3476" spans="1:5">
      <c r="A3476" s="442">
        <v>3474</v>
      </c>
      <c r="B3476" s="446"/>
      <c r="C3476" s="447"/>
      <c r="D3476" s="446"/>
      <c r="E3476" s="447"/>
    </row>
    <row r="3477" spans="1:5">
      <c r="A3477" s="442">
        <v>3475</v>
      </c>
      <c r="B3477" s="446"/>
      <c r="C3477" s="447"/>
      <c r="D3477" s="446"/>
      <c r="E3477" s="447"/>
    </row>
    <row r="3478" spans="1:5">
      <c r="A3478" s="442">
        <v>3476</v>
      </c>
      <c r="B3478" s="446"/>
      <c r="C3478" s="447"/>
      <c r="D3478" s="446"/>
      <c r="E3478" s="447"/>
    </row>
    <row r="3479" spans="1:5">
      <c r="A3479" s="442">
        <v>3477</v>
      </c>
      <c r="B3479" s="446"/>
      <c r="C3479" s="447"/>
      <c r="D3479" s="446"/>
      <c r="E3479" s="447"/>
    </row>
    <row r="3480" spans="1:5">
      <c r="A3480" s="442">
        <v>3478</v>
      </c>
      <c r="B3480" s="446"/>
      <c r="C3480" s="447"/>
      <c r="D3480" s="446"/>
      <c r="E3480" s="447"/>
    </row>
    <row r="3481" spans="1:5">
      <c r="A3481" s="442">
        <v>3479</v>
      </c>
      <c r="B3481" s="446"/>
      <c r="C3481" s="447"/>
      <c r="D3481" s="446"/>
      <c r="E3481" s="447"/>
    </row>
    <row r="3482" spans="1:5">
      <c r="A3482" s="442">
        <v>3480</v>
      </c>
      <c r="B3482" s="446"/>
      <c r="C3482" s="447"/>
      <c r="D3482" s="446"/>
      <c r="E3482" s="447"/>
    </row>
    <row r="3483" spans="1:5">
      <c r="A3483" s="442">
        <v>3481</v>
      </c>
      <c r="B3483" s="446"/>
      <c r="C3483" s="447"/>
      <c r="D3483" s="446"/>
      <c r="E3483" s="447"/>
    </row>
    <row r="3484" spans="1:5">
      <c r="A3484" s="442">
        <v>3482</v>
      </c>
      <c r="B3484" s="446"/>
      <c r="C3484" s="447"/>
      <c r="D3484" s="446"/>
      <c r="E3484" s="447"/>
    </row>
    <row r="3485" spans="1:5">
      <c r="A3485" s="442">
        <v>3483</v>
      </c>
      <c r="B3485" s="446"/>
      <c r="C3485" s="447"/>
      <c r="D3485" s="446"/>
      <c r="E3485" s="447"/>
    </row>
    <row r="3486" spans="1:5">
      <c r="A3486" s="442">
        <v>3484</v>
      </c>
      <c r="B3486" s="446"/>
      <c r="C3486" s="447"/>
      <c r="D3486" s="446"/>
      <c r="E3486" s="447"/>
    </row>
    <row r="3487" spans="1:5">
      <c r="A3487" s="442">
        <v>3485</v>
      </c>
      <c r="B3487" s="446"/>
      <c r="C3487" s="447"/>
      <c r="D3487" s="446"/>
      <c r="E3487" s="447"/>
    </row>
    <row r="3488" spans="1:5">
      <c r="A3488" s="442">
        <v>3486</v>
      </c>
      <c r="B3488" s="446"/>
      <c r="C3488" s="447"/>
      <c r="D3488" s="446"/>
      <c r="E3488" s="447"/>
    </row>
    <row r="3489" spans="1:5">
      <c r="A3489" s="442">
        <v>3487</v>
      </c>
      <c r="B3489" s="446"/>
      <c r="C3489" s="447"/>
      <c r="D3489" s="446"/>
      <c r="E3489" s="447"/>
    </row>
    <row r="3490" spans="1:5">
      <c r="A3490" s="442">
        <v>3488</v>
      </c>
      <c r="B3490" s="446"/>
      <c r="C3490" s="447"/>
      <c r="D3490" s="446"/>
      <c r="E3490" s="447"/>
    </row>
    <row r="3491" spans="1:5">
      <c r="A3491" s="442">
        <v>3489</v>
      </c>
      <c r="B3491" s="446"/>
      <c r="C3491" s="447"/>
      <c r="D3491" s="446"/>
      <c r="E3491" s="447"/>
    </row>
    <row r="3492" spans="1:5">
      <c r="A3492" s="442">
        <v>3490</v>
      </c>
      <c r="B3492" s="446"/>
      <c r="C3492" s="447"/>
      <c r="D3492" s="446"/>
      <c r="E3492" s="447"/>
    </row>
    <row r="3493" spans="1:5">
      <c r="A3493" s="442">
        <v>3491</v>
      </c>
      <c r="B3493" s="446"/>
      <c r="C3493" s="447"/>
      <c r="D3493" s="446"/>
      <c r="E3493" s="447"/>
    </row>
    <row r="3494" spans="1:5">
      <c r="A3494" s="442">
        <v>3492</v>
      </c>
      <c r="B3494" s="446"/>
      <c r="C3494" s="447"/>
      <c r="D3494" s="446"/>
      <c r="E3494" s="447"/>
    </row>
    <row r="3495" spans="1:5">
      <c r="A3495" s="442">
        <v>3493</v>
      </c>
      <c r="B3495" s="446"/>
      <c r="C3495" s="447"/>
      <c r="D3495" s="446"/>
      <c r="E3495" s="447"/>
    </row>
    <row r="3496" spans="1:5">
      <c r="A3496" s="442">
        <v>3494</v>
      </c>
      <c r="B3496" s="446"/>
      <c r="C3496" s="447"/>
      <c r="D3496" s="446"/>
      <c r="E3496" s="447"/>
    </row>
    <row r="3497" spans="1:5">
      <c r="A3497" s="442">
        <v>3495</v>
      </c>
      <c r="B3497" s="446"/>
      <c r="C3497" s="447"/>
      <c r="D3497" s="446"/>
      <c r="E3497" s="447"/>
    </row>
    <row r="3498" spans="1:5">
      <c r="A3498" s="442">
        <v>3496</v>
      </c>
      <c r="B3498" s="446"/>
      <c r="C3498" s="447"/>
      <c r="D3498" s="446"/>
      <c r="E3498" s="447"/>
    </row>
    <row r="3499" spans="1:5">
      <c r="A3499" s="442">
        <v>3497</v>
      </c>
      <c r="B3499" s="446"/>
      <c r="C3499" s="447"/>
      <c r="D3499" s="446"/>
      <c r="E3499" s="447"/>
    </row>
    <row r="3500" spans="1:5">
      <c r="A3500" s="442">
        <v>3498</v>
      </c>
      <c r="B3500" s="446"/>
      <c r="C3500" s="447"/>
      <c r="D3500" s="446"/>
      <c r="E3500" s="447"/>
    </row>
    <row r="3501" spans="1:5">
      <c r="A3501" s="442">
        <v>3499</v>
      </c>
      <c r="B3501" s="446"/>
      <c r="C3501" s="447"/>
      <c r="D3501" s="446"/>
      <c r="E3501" s="447"/>
    </row>
    <row r="3502" spans="1:5">
      <c r="A3502" s="442">
        <v>3500</v>
      </c>
      <c r="B3502" s="446"/>
      <c r="C3502" s="447"/>
      <c r="D3502" s="446"/>
      <c r="E3502" s="447"/>
    </row>
    <row r="3503" spans="1:5">
      <c r="A3503" s="442">
        <v>3501</v>
      </c>
      <c r="B3503" s="446"/>
      <c r="C3503" s="447"/>
      <c r="D3503" s="446"/>
      <c r="E3503" s="447"/>
    </row>
    <row r="3504" spans="1:5">
      <c r="A3504" s="442">
        <v>3502</v>
      </c>
      <c r="B3504" s="446"/>
      <c r="C3504" s="447"/>
      <c r="D3504" s="446"/>
      <c r="E3504" s="447"/>
    </row>
    <row r="3505" spans="1:5">
      <c r="A3505" s="442">
        <v>3503</v>
      </c>
      <c r="B3505" s="446"/>
      <c r="C3505" s="447"/>
      <c r="D3505" s="446"/>
      <c r="E3505" s="447"/>
    </row>
    <row r="3506" spans="1:5">
      <c r="A3506" s="442">
        <v>3504</v>
      </c>
      <c r="B3506" s="446"/>
      <c r="C3506" s="447"/>
      <c r="D3506" s="446"/>
      <c r="E3506" s="447"/>
    </row>
    <row r="3507" spans="1:5">
      <c r="A3507" s="442">
        <v>3505</v>
      </c>
      <c r="B3507" s="446"/>
      <c r="C3507" s="447"/>
      <c r="D3507" s="446"/>
      <c r="E3507" s="447"/>
    </row>
    <row r="3508" spans="1:5">
      <c r="A3508" s="442">
        <v>3506</v>
      </c>
      <c r="B3508" s="446"/>
      <c r="C3508" s="447"/>
      <c r="D3508" s="446"/>
      <c r="E3508" s="447"/>
    </row>
    <row r="3509" spans="1:5">
      <c r="A3509" s="442">
        <v>3507</v>
      </c>
      <c r="B3509" s="446"/>
      <c r="C3509" s="447"/>
      <c r="D3509" s="446"/>
      <c r="E3509" s="447"/>
    </row>
    <row r="3510" spans="1:5">
      <c r="A3510" s="442">
        <v>3508</v>
      </c>
      <c r="B3510" s="446"/>
      <c r="C3510" s="447"/>
      <c r="D3510" s="446"/>
      <c r="E3510" s="447"/>
    </row>
    <row r="3511" spans="1:5">
      <c r="A3511" s="442">
        <v>3509</v>
      </c>
      <c r="B3511" s="446"/>
      <c r="C3511" s="447"/>
      <c r="D3511" s="446"/>
      <c r="E3511" s="447"/>
    </row>
    <row r="3512" spans="1:5">
      <c r="A3512" s="442">
        <v>3510</v>
      </c>
      <c r="B3512" s="446"/>
      <c r="C3512" s="447"/>
      <c r="D3512" s="446"/>
      <c r="E3512" s="447"/>
    </row>
    <row r="3513" spans="1:5">
      <c r="A3513" s="442">
        <v>3511</v>
      </c>
      <c r="B3513" s="446"/>
      <c r="C3513" s="447"/>
      <c r="D3513" s="446"/>
      <c r="E3513" s="447"/>
    </row>
    <row r="3514" spans="1:5">
      <c r="A3514" s="442">
        <v>3512</v>
      </c>
      <c r="B3514" s="446"/>
      <c r="C3514" s="447"/>
      <c r="D3514" s="446"/>
      <c r="E3514" s="447"/>
    </row>
    <row r="3515" spans="1:5">
      <c r="A3515" s="442">
        <v>3513</v>
      </c>
      <c r="B3515" s="446"/>
      <c r="C3515" s="447"/>
      <c r="D3515" s="446"/>
      <c r="E3515" s="447"/>
    </row>
    <row r="3516" spans="1:5">
      <c r="A3516" s="442">
        <v>3514</v>
      </c>
      <c r="B3516" s="446"/>
      <c r="C3516" s="447"/>
      <c r="D3516" s="446"/>
      <c r="E3516" s="447"/>
    </row>
    <row r="3517" spans="1:5">
      <c r="A3517" s="442">
        <v>3515</v>
      </c>
      <c r="B3517" s="446"/>
      <c r="C3517" s="447"/>
      <c r="D3517" s="446"/>
      <c r="E3517" s="447"/>
    </row>
    <row r="3518" spans="1:5">
      <c r="A3518" s="442">
        <v>3516</v>
      </c>
      <c r="B3518" s="446"/>
      <c r="C3518" s="447"/>
      <c r="D3518" s="446"/>
      <c r="E3518" s="447"/>
    </row>
    <row r="3519" spans="1:5">
      <c r="A3519" s="442">
        <v>3517</v>
      </c>
      <c r="B3519" s="446"/>
      <c r="C3519" s="447"/>
      <c r="D3519" s="446"/>
      <c r="E3519" s="447"/>
    </row>
    <row r="3520" spans="1:5">
      <c r="A3520" s="442">
        <v>3518</v>
      </c>
      <c r="B3520" s="446"/>
      <c r="C3520" s="447"/>
      <c r="D3520" s="446"/>
      <c r="E3520" s="447"/>
    </row>
    <row r="3521" spans="1:5">
      <c r="A3521" s="442">
        <v>3519</v>
      </c>
      <c r="B3521" s="446"/>
      <c r="C3521" s="447"/>
      <c r="D3521" s="446"/>
      <c r="E3521" s="447"/>
    </row>
    <row r="3522" spans="1:5">
      <c r="A3522" s="442">
        <v>3520</v>
      </c>
      <c r="B3522" s="446"/>
      <c r="C3522" s="447"/>
      <c r="D3522" s="446"/>
      <c r="E3522" s="447"/>
    </row>
    <row r="3523" spans="1:5">
      <c r="A3523" s="442">
        <v>3521</v>
      </c>
      <c r="B3523" s="446"/>
      <c r="C3523" s="447"/>
      <c r="D3523" s="446"/>
      <c r="E3523" s="447"/>
    </row>
    <row r="3524" spans="1:5">
      <c r="A3524" s="442">
        <v>3522</v>
      </c>
      <c r="B3524" s="446"/>
      <c r="C3524" s="447"/>
      <c r="D3524" s="446"/>
      <c r="E3524" s="447"/>
    </row>
    <row r="3525" spans="1:5">
      <c r="A3525" s="442">
        <v>3523</v>
      </c>
      <c r="B3525" s="446"/>
      <c r="C3525" s="447"/>
      <c r="D3525" s="446"/>
      <c r="E3525" s="447"/>
    </row>
    <row r="3526" spans="1:5">
      <c r="A3526" s="442">
        <v>3524</v>
      </c>
      <c r="B3526" s="446"/>
      <c r="C3526" s="447"/>
      <c r="D3526" s="446"/>
      <c r="E3526" s="447"/>
    </row>
    <row r="3527" spans="1:5">
      <c r="A3527" s="442">
        <v>3525</v>
      </c>
      <c r="B3527" s="446"/>
      <c r="C3527" s="447"/>
      <c r="D3527" s="446"/>
      <c r="E3527" s="447"/>
    </row>
    <row r="3528" spans="1:5">
      <c r="A3528" s="442">
        <v>3526</v>
      </c>
      <c r="B3528" s="446"/>
      <c r="C3528" s="447"/>
      <c r="D3528" s="446"/>
      <c r="E3528" s="447"/>
    </row>
    <row r="3529" spans="1:5">
      <c r="A3529" s="442">
        <v>3527</v>
      </c>
      <c r="B3529" s="446"/>
      <c r="C3529" s="447"/>
      <c r="D3529" s="446"/>
      <c r="E3529" s="447"/>
    </row>
    <row r="3530" spans="1:5">
      <c r="A3530" s="442">
        <v>3528</v>
      </c>
      <c r="B3530" s="446"/>
      <c r="C3530" s="447"/>
      <c r="D3530" s="446"/>
      <c r="E3530" s="447"/>
    </row>
    <row r="3531" spans="1:5">
      <c r="A3531" s="442">
        <v>3529</v>
      </c>
      <c r="B3531" s="446"/>
      <c r="C3531" s="447"/>
      <c r="D3531" s="446"/>
      <c r="E3531" s="447"/>
    </row>
    <row r="3532" spans="1:5">
      <c r="A3532" s="442">
        <v>3530</v>
      </c>
      <c r="B3532" s="446"/>
      <c r="C3532" s="447"/>
      <c r="D3532" s="446"/>
      <c r="E3532" s="447"/>
    </row>
    <row r="3533" spans="1:5">
      <c r="A3533" s="442">
        <v>3531</v>
      </c>
      <c r="B3533" s="446"/>
      <c r="C3533" s="447"/>
      <c r="D3533" s="446"/>
      <c r="E3533" s="447"/>
    </row>
    <row r="3534" spans="1:5">
      <c r="A3534" s="442">
        <v>3532</v>
      </c>
      <c r="B3534" s="446"/>
      <c r="C3534" s="447"/>
      <c r="D3534" s="446"/>
      <c r="E3534" s="447"/>
    </row>
    <row r="3535" spans="1:5">
      <c r="A3535" s="442">
        <v>3533</v>
      </c>
      <c r="B3535" s="446"/>
      <c r="C3535" s="447"/>
      <c r="D3535" s="446"/>
      <c r="E3535" s="447"/>
    </row>
    <row r="3536" spans="1:5">
      <c r="A3536" s="442">
        <v>3534</v>
      </c>
      <c r="B3536" s="446"/>
      <c r="C3536" s="447"/>
      <c r="D3536" s="446"/>
      <c r="E3536" s="447"/>
    </row>
    <row r="3537" spans="1:5">
      <c r="A3537" s="442">
        <v>3535</v>
      </c>
      <c r="B3537" s="446"/>
      <c r="C3537" s="447"/>
      <c r="D3537" s="446"/>
      <c r="E3537" s="447"/>
    </row>
    <row r="3538" spans="1:5">
      <c r="A3538" s="442">
        <v>3536</v>
      </c>
      <c r="B3538" s="446"/>
      <c r="C3538" s="447"/>
      <c r="D3538" s="446"/>
      <c r="E3538" s="447"/>
    </row>
    <row r="3539" spans="1:5">
      <c r="A3539" s="442">
        <v>3537</v>
      </c>
      <c r="B3539" s="446"/>
      <c r="C3539" s="447"/>
      <c r="D3539" s="446"/>
      <c r="E3539" s="447"/>
    </row>
    <row r="3540" spans="1:5">
      <c r="A3540" s="442">
        <v>3538</v>
      </c>
      <c r="B3540" s="446"/>
      <c r="C3540" s="447"/>
      <c r="D3540" s="446"/>
      <c r="E3540" s="447"/>
    </row>
    <row r="3541" spans="1:5">
      <c r="A3541" s="442">
        <v>3539</v>
      </c>
      <c r="B3541" s="446"/>
      <c r="C3541" s="447"/>
      <c r="D3541" s="446"/>
      <c r="E3541" s="447"/>
    </row>
    <row r="3542" spans="1:5">
      <c r="A3542" s="442">
        <v>3540</v>
      </c>
      <c r="B3542" s="446"/>
      <c r="C3542" s="447"/>
      <c r="D3542" s="446"/>
      <c r="E3542" s="447"/>
    </row>
    <row r="3543" spans="1:5">
      <c r="A3543" s="442">
        <v>3541</v>
      </c>
      <c r="B3543" s="446"/>
      <c r="C3543" s="447"/>
      <c r="D3543" s="446"/>
      <c r="E3543" s="447"/>
    </row>
    <row r="3544" spans="1:5">
      <c r="A3544" s="442">
        <v>3542</v>
      </c>
      <c r="B3544" s="446"/>
      <c r="C3544" s="447"/>
      <c r="D3544" s="446"/>
      <c r="E3544" s="447"/>
    </row>
    <row r="3545" spans="1:5">
      <c r="A3545" s="442">
        <v>3543</v>
      </c>
      <c r="B3545" s="446"/>
      <c r="C3545" s="447"/>
      <c r="D3545" s="446"/>
      <c r="E3545" s="447"/>
    </row>
    <row r="3546" spans="1:5">
      <c r="A3546" s="442">
        <v>3544</v>
      </c>
      <c r="B3546" s="446"/>
      <c r="C3546" s="447"/>
      <c r="D3546" s="446"/>
      <c r="E3546" s="447"/>
    </row>
    <row r="3547" spans="1:5">
      <c r="A3547" s="442">
        <v>3545</v>
      </c>
      <c r="B3547" s="446"/>
      <c r="C3547" s="447"/>
      <c r="D3547" s="446"/>
      <c r="E3547" s="447"/>
    </row>
    <row r="3548" spans="1:5">
      <c r="A3548" s="442">
        <v>3546</v>
      </c>
      <c r="B3548" s="446"/>
      <c r="C3548" s="447"/>
      <c r="D3548" s="446"/>
      <c r="E3548" s="447"/>
    </row>
    <row r="3549" spans="1:5">
      <c r="A3549" s="442">
        <v>3547</v>
      </c>
      <c r="B3549" s="446"/>
      <c r="C3549" s="447"/>
      <c r="D3549" s="446"/>
      <c r="E3549" s="447"/>
    </row>
    <row r="3550" spans="1:5">
      <c r="A3550" s="442">
        <v>3548</v>
      </c>
      <c r="B3550" s="446"/>
      <c r="C3550" s="447"/>
      <c r="D3550" s="446"/>
      <c r="E3550" s="447"/>
    </row>
    <row r="3551" spans="1:5">
      <c r="A3551" s="442">
        <v>3549</v>
      </c>
      <c r="B3551" s="446"/>
      <c r="C3551" s="447"/>
      <c r="D3551" s="446"/>
      <c r="E3551" s="447"/>
    </row>
    <row r="3552" spans="1:5">
      <c r="A3552" s="442">
        <v>3550</v>
      </c>
      <c r="B3552" s="446"/>
      <c r="C3552" s="447"/>
      <c r="D3552" s="446"/>
      <c r="E3552" s="447"/>
    </row>
    <row r="3553" spans="1:5">
      <c r="A3553" s="442">
        <v>3551</v>
      </c>
      <c r="B3553" s="446"/>
      <c r="C3553" s="447"/>
      <c r="D3553" s="446"/>
      <c r="E3553" s="447"/>
    </row>
    <row r="3554" spans="1:5">
      <c r="A3554" s="442">
        <v>3552</v>
      </c>
      <c r="B3554" s="446"/>
      <c r="C3554" s="447"/>
      <c r="D3554" s="446"/>
      <c r="E3554" s="447"/>
    </row>
    <row r="3555" spans="1:5">
      <c r="A3555" s="442">
        <v>3553</v>
      </c>
      <c r="B3555" s="446"/>
      <c r="C3555" s="447"/>
      <c r="D3555" s="446"/>
      <c r="E3555" s="447"/>
    </row>
    <row r="3556" spans="1:5">
      <c r="A3556" s="442">
        <v>3554</v>
      </c>
      <c r="B3556" s="446"/>
      <c r="C3556" s="447"/>
      <c r="D3556" s="446"/>
      <c r="E3556" s="447"/>
    </row>
    <row r="3557" spans="1:5">
      <c r="A3557" s="442">
        <v>3555</v>
      </c>
      <c r="B3557" s="446"/>
      <c r="C3557" s="447"/>
      <c r="D3557" s="446"/>
      <c r="E3557" s="447"/>
    </row>
    <row r="3558" spans="1:5">
      <c r="A3558" s="442">
        <v>3556</v>
      </c>
      <c r="B3558" s="446"/>
      <c r="C3558" s="447"/>
      <c r="D3558" s="446"/>
      <c r="E3558" s="447"/>
    </row>
    <row r="3559" spans="1:5">
      <c r="A3559" s="442">
        <v>3557</v>
      </c>
      <c r="B3559" s="446"/>
      <c r="C3559" s="447"/>
      <c r="D3559" s="446"/>
      <c r="E3559" s="447"/>
    </row>
    <row r="3560" spans="1:5">
      <c r="A3560" s="442">
        <v>3558</v>
      </c>
      <c r="B3560" s="446"/>
      <c r="C3560" s="447"/>
      <c r="D3560" s="446"/>
      <c r="E3560" s="447"/>
    </row>
    <row r="3561" spans="1:5">
      <c r="A3561" s="442">
        <v>3559</v>
      </c>
      <c r="B3561" s="446"/>
      <c r="C3561" s="447"/>
      <c r="D3561" s="446"/>
      <c r="E3561" s="447"/>
    </row>
    <row r="3562" spans="1:5">
      <c r="A3562" s="442">
        <v>3560</v>
      </c>
      <c r="B3562" s="446"/>
      <c r="C3562" s="447"/>
      <c r="D3562" s="446"/>
      <c r="E3562" s="447"/>
    </row>
    <row r="3563" spans="1:5">
      <c r="A3563" s="442">
        <v>3561</v>
      </c>
      <c r="B3563" s="446"/>
      <c r="C3563" s="447"/>
      <c r="D3563" s="446"/>
      <c r="E3563" s="447"/>
    </row>
    <row r="3564" spans="1:5">
      <c r="A3564" s="442">
        <v>3562</v>
      </c>
      <c r="B3564" s="446"/>
      <c r="C3564" s="447"/>
      <c r="D3564" s="446"/>
      <c r="E3564" s="447"/>
    </row>
    <row r="3565" spans="1:5">
      <c r="A3565" s="442">
        <v>3563</v>
      </c>
      <c r="B3565" s="446"/>
      <c r="C3565" s="447"/>
      <c r="D3565" s="446"/>
      <c r="E3565" s="447"/>
    </row>
    <row r="3566" spans="1:5">
      <c r="A3566" s="442">
        <v>3564</v>
      </c>
      <c r="B3566" s="446"/>
      <c r="C3566" s="447"/>
      <c r="D3566" s="446"/>
      <c r="E3566" s="447"/>
    </row>
    <row r="3567" spans="1:5">
      <c r="A3567" s="442">
        <v>3565</v>
      </c>
      <c r="B3567" s="446"/>
      <c r="C3567" s="447"/>
      <c r="D3567" s="446"/>
      <c r="E3567" s="447"/>
    </row>
    <row r="3568" spans="1:5">
      <c r="A3568" s="442">
        <v>3566</v>
      </c>
      <c r="B3568" s="446"/>
      <c r="C3568" s="447"/>
      <c r="D3568" s="446"/>
      <c r="E3568" s="447"/>
    </row>
    <row r="3569" spans="1:5">
      <c r="A3569" s="442">
        <v>3567</v>
      </c>
      <c r="B3569" s="446"/>
      <c r="C3569" s="447"/>
      <c r="D3569" s="446"/>
      <c r="E3569" s="447"/>
    </row>
    <row r="3570" spans="1:5">
      <c r="A3570" s="442">
        <v>3568</v>
      </c>
      <c r="B3570" s="446"/>
      <c r="C3570" s="447"/>
      <c r="D3570" s="446"/>
      <c r="E3570" s="447"/>
    </row>
    <row r="3571" spans="1:5">
      <c r="A3571" s="442">
        <v>3569</v>
      </c>
      <c r="B3571" s="446"/>
      <c r="C3571" s="447"/>
      <c r="D3571" s="446"/>
      <c r="E3571" s="447"/>
    </row>
    <row r="3572" spans="1:5">
      <c r="A3572" s="442">
        <v>3570</v>
      </c>
      <c r="B3572" s="446"/>
      <c r="C3572" s="447"/>
      <c r="D3572" s="446"/>
      <c r="E3572" s="447"/>
    </row>
    <row r="3573" spans="1:5">
      <c r="A3573" s="442">
        <v>3571</v>
      </c>
      <c r="B3573" s="446"/>
      <c r="C3573" s="447"/>
      <c r="D3573" s="446"/>
      <c r="E3573" s="447"/>
    </row>
    <row r="3574" spans="1:5">
      <c r="A3574" s="442">
        <v>3572</v>
      </c>
      <c r="B3574" s="446"/>
      <c r="C3574" s="447"/>
      <c r="D3574" s="446"/>
      <c r="E3574" s="447"/>
    </row>
    <row r="3575" spans="1:5">
      <c r="A3575" s="442">
        <v>3573</v>
      </c>
      <c r="B3575" s="446"/>
      <c r="C3575" s="447"/>
      <c r="D3575" s="446"/>
      <c r="E3575" s="447"/>
    </row>
    <row r="3576" spans="1:5">
      <c r="A3576" s="442">
        <v>3574</v>
      </c>
      <c r="B3576" s="446"/>
      <c r="C3576" s="447"/>
      <c r="D3576" s="446"/>
      <c r="E3576" s="447"/>
    </row>
    <row r="3577" spans="1:5">
      <c r="A3577" s="442">
        <v>3575</v>
      </c>
      <c r="B3577" s="446"/>
      <c r="C3577" s="447"/>
      <c r="D3577" s="446"/>
      <c r="E3577" s="447"/>
    </row>
    <row r="3578" spans="1:5">
      <c r="A3578" s="442">
        <v>3576</v>
      </c>
      <c r="B3578" s="446"/>
      <c r="C3578" s="447"/>
      <c r="D3578" s="446"/>
      <c r="E3578" s="447"/>
    </row>
    <row r="3579" spans="1:5">
      <c r="A3579" s="442">
        <v>3577</v>
      </c>
      <c r="B3579" s="446"/>
      <c r="C3579" s="447"/>
      <c r="D3579" s="446"/>
      <c r="E3579" s="447"/>
    </row>
    <row r="3580" spans="1:5">
      <c r="A3580" s="442">
        <v>3578</v>
      </c>
      <c r="B3580" s="446"/>
      <c r="C3580" s="447"/>
      <c r="D3580" s="446"/>
      <c r="E3580" s="447"/>
    </row>
    <row r="3581" spans="1:5">
      <c r="A3581" s="442">
        <v>3579</v>
      </c>
      <c r="B3581" s="446"/>
      <c r="C3581" s="447"/>
      <c r="D3581" s="446"/>
      <c r="E3581" s="447"/>
    </row>
    <row r="3582" spans="1:5">
      <c r="A3582" s="442">
        <v>3580</v>
      </c>
      <c r="B3582" s="446"/>
      <c r="C3582" s="447"/>
      <c r="D3582" s="446"/>
      <c r="E3582" s="447"/>
    </row>
    <row r="3583" spans="1:5">
      <c r="A3583" s="442">
        <v>3581</v>
      </c>
      <c r="B3583" s="446"/>
      <c r="C3583" s="447"/>
      <c r="D3583" s="446"/>
      <c r="E3583" s="447"/>
    </row>
    <row r="3584" spans="1:5">
      <c r="A3584" s="442">
        <v>3582</v>
      </c>
      <c r="B3584" s="446"/>
      <c r="C3584" s="447"/>
      <c r="D3584" s="446"/>
      <c r="E3584" s="447"/>
    </row>
    <row r="3585" spans="1:5">
      <c r="A3585" s="442">
        <v>3583</v>
      </c>
      <c r="B3585" s="446"/>
      <c r="C3585" s="447"/>
      <c r="D3585" s="446"/>
      <c r="E3585" s="447"/>
    </row>
    <row r="3586" spans="1:5">
      <c r="A3586" s="442">
        <v>3584</v>
      </c>
      <c r="B3586" s="446"/>
      <c r="C3586" s="447"/>
      <c r="D3586" s="446"/>
      <c r="E3586" s="447"/>
    </row>
    <row r="3587" spans="1:5">
      <c r="A3587" s="442">
        <v>3585</v>
      </c>
      <c r="B3587" s="446"/>
      <c r="C3587" s="447"/>
      <c r="D3587" s="446"/>
      <c r="E3587" s="447"/>
    </row>
    <row r="3588" spans="1:5">
      <c r="A3588" s="442">
        <v>3586</v>
      </c>
      <c r="B3588" s="446"/>
      <c r="C3588" s="447"/>
      <c r="D3588" s="446"/>
      <c r="E3588" s="447"/>
    </row>
    <row r="3589" spans="1:5">
      <c r="A3589" s="442">
        <v>3587</v>
      </c>
      <c r="B3589" s="446"/>
      <c r="C3589" s="447"/>
      <c r="D3589" s="446"/>
      <c r="E3589" s="447"/>
    </row>
    <row r="3590" spans="1:5">
      <c r="A3590" s="442">
        <v>3588</v>
      </c>
      <c r="B3590" s="446"/>
      <c r="C3590" s="447"/>
      <c r="D3590" s="446"/>
      <c r="E3590" s="447"/>
    </row>
    <row r="3591" spans="1:5">
      <c r="A3591" s="442">
        <v>3589</v>
      </c>
      <c r="B3591" s="446"/>
      <c r="C3591" s="447"/>
      <c r="D3591" s="446"/>
      <c r="E3591" s="447"/>
    </row>
    <row r="3592" spans="1:5">
      <c r="A3592" s="442">
        <v>3590</v>
      </c>
      <c r="B3592" s="446"/>
      <c r="C3592" s="447"/>
      <c r="D3592" s="446"/>
      <c r="E3592" s="447"/>
    </row>
    <row r="3593" spans="1:5">
      <c r="A3593" s="442">
        <v>3591</v>
      </c>
      <c r="B3593" s="446"/>
      <c r="C3593" s="447"/>
      <c r="D3593" s="446"/>
      <c r="E3593" s="447"/>
    </row>
    <row r="3594" spans="1:5">
      <c r="A3594" s="442">
        <v>3592</v>
      </c>
      <c r="B3594" s="446"/>
      <c r="C3594" s="447"/>
      <c r="D3594" s="446"/>
      <c r="E3594" s="447"/>
    </row>
    <row r="3595" spans="1:5">
      <c r="A3595" s="442">
        <v>3593</v>
      </c>
      <c r="B3595" s="446"/>
      <c r="C3595" s="447"/>
      <c r="D3595" s="446"/>
      <c r="E3595" s="447"/>
    </row>
    <row r="3596" spans="1:5">
      <c r="A3596" s="442">
        <v>3594</v>
      </c>
      <c r="B3596" s="446"/>
      <c r="C3596" s="447"/>
      <c r="D3596" s="446"/>
      <c r="E3596" s="447"/>
    </row>
    <row r="3597" spans="1:5">
      <c r="A3597" s="442">
        <v>3595</v>
      </c>
      <c r="B3597" s="446"/>
      <c r="C3597" s="447"/>
      <c r="D3597" s="446"/>
      <c r="E3597" s="447"/>
    </row>
    <row r="3598" spans="1:5">
      <c r="A3598" s="442">
        <v>3596</v>
      </c>
      <c r="B3598" s="446"/>
      <c r="C3598" s="447"/>
      <c r="D3598" s="446"/>
      <c r="E3598" s="447"/>
    </row>
    <row r="3599" spans="1:5">
      <c r="A3599" s="442">
        <v>3597</v>
      </c>
      <c r="B3599" s="446"/>
      <c r="C3599" s="447"/>
      <c r="D3599" s="446"/>
      <c r="E3599" s="447"/>
    </row>
    <row r="3600" spans="1:5">
      <c r="A3600" s="442">
        <v>3598</v>
      </c>
      <c r="B3600" s="446"/>
      <c r="C3600" s="447"/>
      <c r="D3600" s="446"/>
      <c r="E3600" s="447"/>
    </row>
    <row r="3601" spans="1:5">
      <c r="A3601" s="442">
        <v>3599</v>
      </c>
      <c r="B3601" s="446"/>
      <c r="C3601" s="447"/>
      <c r="D3601" s="446"/>
      <c r="E3601" s="447"/>
    </row>
    <row r="3602" spans="1:5">
      <c r="A3602" s="442">
        <v>3600</v>
      </c>
      <c r="B3602" s="446"/>
      <c r="C3602" s="447"/>
      <c r="D3602" s="446"/>
      <c r="E3602" s="447"/>
    </row>
    <row r="3603" spans="1:5">
      <c r="A3603" s="442">
        <v>3601</v>
      </c>
      <c r="B3603" s="446"/>
      <c r="C3603" s="447"/>
      <c r="D3603" s="446"/>
      <c r="E3603" s="447"/>
    </row>
    <row r="3604" spans="1:5">
      <c r="A3604" s="442">
        <v>3602</v>
      </c>
      <c r="B3604" s="446"/>
      <c r="C3604" s="447"/>
      <c r="D3604" s="446"/>
      <c r="E3604" s="447"/>
    </row>
    <row r="3605" spans="1:5">
      <c r="A3605" s="442">
        <v>3603</v>
      </c>
      <c r="B3605" s="446"/>
      <c r="C3605" s="447"/>
      <c r="D3605" s="446"/>
      <c r="E3605" s="447"/>
    </row>
    <row r="3606" spans="1:5">
      <c r="A3606" s="442">
        <v>3604</v>
      </c>
      <c r="B3606" s="446"/>
      <c r="C3606" s="447"/>
      <c r="D3606" s="446"/>
      <c r="E3606" s="447"/>
    </row>
    <row r="3607" spans="1:5">
      <c r="A3607" s="442">
        <v>3605</v>
      </c>
      <c r="B3607" s="446"/>
      <c r="C3607" s="447"/>
      <c r="D3607" s="446"/>
      <c r="E3607" s="447"/>
    </row>
    <row r="3608" spans="1:5">
      <c r="A3608" s="442">
        <v>3606</v>
      </c>
      <c r="B3608" s="446"/>
      <c r="C3608" s="447"/>
      <c r="D3608" s="446"/>
      <c r="E3608" s="447"/>
    </row>
    <row r="3609" spans="1:5">
      <c r="A3609" s="442">
        <v>3607</v>
      </c>
      <c r="B3609" s="446"/>
      <c r="C3609" s="447"/>
      <c r="D3609" s="446"/>
      <c r="E3609" s="447"/>
    </row>
    <row r="3610" spans="1:5">
      <c r="A3610" s="442">
        <v>3608</v>
      </c>
      <c r="B3610" s="446"/>
      <c r="C3610" s="447"/>
      <c r="D3610" s="446"/>
      <c r="E3610" s="447"/>
    </row>
    <row r="3611" spans="1:5">
      <c r="A3611" s="442">
        <v>3609</v>
      </c>
      <c r="B3611" s="446"/>
      <c r="C3611" s="447"/>
      <c r="D3611" s="446"/>
      <c r="E3611" s="447"/>
    </row>
    <row r="3612" spans="1:5">
      <c r="A3612" s="442">
        <v>3610</v>
      </c>
      <c r="B3612" s="446"/>
      <c r="C3612" s="447"/>
      <c r="D3612" s="446"/>
      <c r="E3612" s="447"/>
    </row>
    <row r="3613" spans="1:5">
      <c r="A3613" s="442">
        <v>3611</v>
      </c>
      <c r="B3613" s="446"/>
      <c r="C3613" s="447"/>
      <c r="D3613" s="446"/>
      <c r="E3613" s="447"/>
    </row>
    <row r="3614" spans="1:5">
      <c r="A3614" s="442">
        <v>3612</v>
      </c>
      <c r="B3614" s="446"/>
      <c r="C3614" s="447"/>
      <c r="D3614" s="446"/>
      <c r="E3614" s="447"/>
    </row>
    <row r="3615" spans="1:5">
      <c r="A3615" s="442">
        <v>3613</v>
      </c>
      <c r="B3615" s="446"/>
      <c r="C3615" s="447"/>
      <c r="D3615" s="446"/>
      <c r="E3615" s="447"/>
    </row>
    <row r="3616" spans="1:5">
      <c r="A3616" s="442">
        <v>3614</v>
      </c>
      <c r="B3616" s="446"/>
      <c r="C3616" s="447"/>
      <c r="D3616" s="446"/>
      <c r="E3616" s="447"/>
    </row>
    <row r="3617" spans="1:5">
      <c r="A3617" s="442">
        <v>3615</v>
      </c>
      <c r="B3617" s="446"/>
      <c r="C3617" s="447"/>
      <c r="D3617" s="446"/>
      <c r="E3617" s="447"/>
    </row>
    <row r="3618" spans="1:5">
      <c r="A3618" s="442">
        <v>3616</v>
      </c>
      <c r="B3618" s="446"/>
      <c r="C3618" s="447"/>
      <c r="D3618" s="446"/>
      <c r="E3618" s="447"/>
    </row>
    <row r="3619" spans="1:5">
      <c r="A3619" s="442">
        <v>3617</v>
      </c>
      <c r="B3619" s="446"/>
      <c r="C3619" s="447"/>
      <c r="D3619" s="446"/>
      <c r="E3619" s="447"/>
    </row>
    <row r="3620" spans="1:5">
      <c r="A3620" s="442">
        <v>3618</v>
      </c>
      <c r="B3620" s="446"/>
      <c r="C3620" s="447"/>
      <c r="D3620" s="446"/>
      <c r="E3620" s="447"/>
    </row>
    <row r="3621" spans="1:5">
      <c r="A3621" s="442">
        <v>3619</v>
      </c>
      <c r="B3621" s="446"/>
      <c r="C3621" s="447"/>
      <c r="D3621" s="446"/>
      <c r="E3621" s="447"/>
    </row>
    <row r="3622" spans="1:5">
      <c r="A3622" s="442">
        <v>3620</v>
      </c>
      <c r="B3622" s="446"/>
      <c r="C3622" s="447"/>
      <c r="D3622" s="446"/>
      <c r="E3622" s="447"/>
    </row>
    <row r="3623" spans="1:5">
      <c r="A3623" s="442">
        <v>3621</v>
      </c>
      <c r="B3623" s="446"/>
      <c r="C3623" s="447"/>
      <c r="D3623" s="446"/>
      <c r="E3623" s="447"/>
    </row>
    <row r="3624" spans="1:5">
      <c r="A3624" s="442">
        <v>3622</v>
      </c>
      <c r="B3624" s="446"/>
      <c r="C3624" s="447"/>
      <c r="D3624" s="446"/>
      <c r="E3624" s="447"/>
    </row>
    <row r="3625" spans="1:5">
      <c r="A3625" s="442">
        <v>3623</v>
      </c>
      <c r="B3625" s="446"/>
      <c r="C3625" s="447"/>
      <c r="D3625" s="446"/>
      <c r="E3625" s="447"/>
    </row>
    <row r="3626" spans="1:5">
      <c r="A3626" s="442">
        <v>3624</v>
      </c>
      <c r="B3626" s="446"/>
      <c r="C3626" s="447"/>
      <c r="D3626" s="446"/>
      <c r="E3626" s="447"/>
    </row>
    <row r="3627" spans="1:5">
      <c r="A3627" s="442">
        <v>3625</v>
      </c>
      <c r="B3627" s="446"/>
      <c r="C3627" s="447"/>
      <c r="D3627" s="446"/>
      <c r="E3627" s="447"/>
    </row>
    <row r="3628" spans="1:5">
      <c r="A3628" s="442">
        <v>3626</v>
      </c>
      <c r="B3628" s="446"/>
      <c r="C3628" s="447"/>
      <c r="D3628" s="446"/>
      <c r="E3628" s="447"/>
    </row>
    <row r="3629" spans="1:5">
      <c r="A3629" s="442">
        <v>3627</v>
      </c>
      <c r="B3629" s="446"/>
      <c r="C3629" s="447"/>
      <c r="D3629" s="446"/>
      <c r="E3629" s="447"/>
    </row>
    <row r="3630" spans="1:5">
      <c r="A3630" s="442">
        <v>3628</v>
      </c>
      <c r="B3630" s="446"/>
      <c r="C3630" s="447"/>
      <c r="D3630" s="446"/>
      <c r="E3630" s="447"/>
    </row>
    <row r="3631" spans="1:5">
      <c r="A3631" s="442">
        <v>3629</v>
      </c>
      <c r="B3631" s="446"/>
      <c r="C3631" s="447"/>
      <c r="D3631" s="446"/>
      <c r="E3631" s="447"/>
    </row>
    <row r="3632" spans="1:5">
      <c r="A3632" s="442">
        <v>3630</v>
      </c>
      <c r="B3632" s="446"/>
      <c r="C3632" s="447"/>
      <c r="D3632" s="446"/>
      <c r="E3632" s="447"/>
    </row>
    <row r="3633" spans="1:5">
      <c r="A3633" s="442">
        <v>3631</v>
      </c>
      <c r="B3633" s="446"/>
      <c r="C3633" s="447"/>
      <c r="D3633" s="446"/>
      <c r="E3633" s="447"/>
    </row>
    <row r="3634" spans="1:5">
      <c r="A3634" s="442">
        <v>3632</v>
      </c>
      <c r="B3634" s="446"/>
      <c r="C3634" s="447"/>
      <c r="D3634" s="446"/>
      <c r="E3634" s="447"/>
    </row>
    <row r="3635" spans="1:5">
      <c r="A3635" s="442">
        <v>3633</v>
      </c>
      <c r="B3635" s="446"/>
      <c r="C3635" s="447"/>
      <c r="D3635" s="446"/>
      <c r="E3635" s="447"/>
    </row>
    <row r="3636" spans="1:5">
      <c r="A3636" s="442">
        <v>3634</v>
      </c>
      <c r="B3636" s="446"/>
      <c r="C3636" s="447"/>
      <c r="D3636" s="446"/>
      <c r="E3636" s="447"/>
    </row>
    <row r="3637" spans="1:5">
      <c r="A3637" s="442">
        <v>3635</v>
      </c>
      <c r="B3637" s="446"/>
      <c r="C3637" s="447"/>
      <c r="D3637" s="446"/>
      <c r="E3637" s="447"/>
    </row>
    <row r="3638" spans="1:5">
      <c r="A3638" s="442">
        <v>3636</v>
      </c>
      <c r="B3638" s="446"/>
      <c r="C3638" s="447"/>
      <c r="D3638" s="446"/>
      <c r="E3638" s="447"/>
    </row>
    <row r="3639" spans="1:5">
      <c r="A3639" s="442">
        <v>3637</v>
      </c>
      <c r="B3639" s="446"/>
      <c r="C3639" s="447"/>
      <c r="D3639" s="446"/>
      <c r="E3639" s="447"/>
    </row>
    <row r="3640" spans="1:5">
      <c r="A3640" s="442">
        <v>3638</v>
      </c>
      <c r="B3640" s="446"/>
      <c r="C3640" s="447"/>
      <c r="D3640" s="446"/>
      <c r="E3640" s="447"/>
    </row>
    <row r="3641" spans="1:5">
      <c r="A3641" s="442">
        <v>3639</v>
      </c>
      <c r="B3641" s="446"/>
      <c r="C3641" s="447"/>
      <c r="D3641" s="446"/>
      <c r="E3641" s="447"/>
    </row>
    <row r="3642" spans="1:5">
      <c r="A3642" s="442">
        <v>3640</v>
      </c>
      <c r="B3642" s="446"/>
      <c r="C3642" s="447"/>
      <c r="D3642" s="446"/>
      <c r="E3642" s="447"/>
    </row>
    <row r="3643" spans="1:5">
      <c r="A3643" s="442">
        <v>3641</v>
      </c>
      <c r="B3643" s="446"/>
      <c r="C3643" s="447"/>
      <c r="D3643" s="446"/>
      <c r="E3643" s="447"/>
    </row>
    <row r="3644" spans="1:5">
      <c r="A3644" s="442">
        <v>3642</v>
      </c>
      <c r="B3644" s="446"/>
      <c r="C3644" s="447"/>
      <c r="D3644" s="446"/>
      <c r="E3644" s="447"/>
    </row>
    <row r="3645" spans="1:5">
      <c r="A3645" s="442">
        <v>3643</v>
      </c>
      <c r="B3645" s="446"/>
      <c r="C3645" s="447"/>
      <c r="D3645" s="446"/>
      <c r="E3645" s="447"/>
    </row>
    <row r="3646" spans="1:5">
      <c r="A3646" s="442">
        <v>3644</v>
      </c>
      <c r="B3646" s="446"/>
      <c r="C3646" s="447"/>
      <c r="D3646" s="446"/>
      <c r="E3646" s="447"/>
    </row>
    <row r="3647" spans="1:5">
      <c r="A3647" s="442">
        <v>3645</v>
      </c>
      <c r="B3647" s="446"/>
      <c r="C3647" s="447"/>
      <c r="D3647" s="446"/>
      <c r="E3647" s="447"/>
    </row>
    <row r="3648" spans="1:5">
      <c r="A3648" s="442">
        <v>3646</v>
      </c>
      <c r="B3648" s="446"/>
      <c r="C3648" s="447"/>
      <c r="D3648" s="446"/>
      <c r="E3648" s="447"/>
    </row>
    <row r="3649" spans="1:5">
      <c r="A3649" s="442">
        <v>3647</v>
      </c>
      <c r="B3649" s="446"/>
      <c r="C3649" s="447"/>
      <c r="D3649" s="446"/>
      <c r="E3649" s="447"/>
    </row>
    <row r="3650" spans="1:5">
      <c r="A3650" s="442">
        <v>3648</v>
      </c>
      <c r="B3650" s="446"/>
      <c r="C3650" s="447"/>
      <c r="D3650" s="446"/>
      <c r="E3650" s="447"/>
    </row>
    <row r="3651" spans="1:5">
      <c r="A3651" s="442">
        <v>3649</v>
      </c>
      <c r="B3651" s="446"/>
      <c r="C3651" s="447"/>
      <c r="D3651" s="446"/>
      <c r="E3651" s="447"/>
    </row>
    <row r="3652" spans="1:5">
      <c r="A3652" s="442">
        <v>3650</v>
      </c>
      <c r="B3652" s="446"/>
      <c r="C3652" s="447"/>
      <c r="D3652" s="446"/>
      <c r="E3652" s="447"/>
    </row>
    <row r="3653" spans="1:5">
      <c r="A3653" s="442">
        <v>3651</v>
      </c>
      <c r="B3653" s="446"/>
      <c r="C3653" s="447"/>
      <c r="D3653" s="446"/>
      <c r="E3653" s="447"/>
    </row>
    <row r="3654" spans="1:5">
      <c r="A3654" s="442">
        <v>3652</v>
      </c>
      <c r="B3654" s="446"/>
      <c r="C3654" s="447"/>
      <c r="D3654" s="446"/>
      <c r="E3654" s="447"/>
    </row>
    <row r="3655" spans="1:5">
      <c r="A3655" s="442">
        <v>3653</v>
      </c>
      <c r="B3655" s="446"/>
      <c r="C3655" s="447"/>
      <c r="D3655" s="446"/>
      <c r="E3655" s="447"/>
    </row>
    <row r="3656" spans="1:5">
      <c r="A3656" s="442">
        <v>3654</v>
      </c>
      <c r="B3656" s="446"/>
      <c r="C3656" s="447"/>
      <c r="D3656" s="446"/>
      <c r="E3656" s="447"/>
    </row>
    <row r="3657" spans="1:5">
      <c r="A3657" s="442">
        <v>3655</v>
      </c>
      <c r="B3657" s="446"/>
      <c r="C3657" s="447"/>
      <c r="D3657" s="446"/>
      <c r="E3657" s="447"/>
    </row>
    <row r="3658" spans="1:5">
      <c r="A3658" s="442">
        <v>3656</v>
      </c>
      <c r="B3658" s="446"/>
      <c r="C3658" s="447"/>
      <c r="D3658" s="446"/>
      <c r="E3658" s="447"/>
    </row>
    <row r="3659" spans="1:5">
      <c r="A3659" s="442">
        <v>3657</v>
      </c>
      <c r="B3659" s="446"/>
      <c r="C3659" s="447"/>
      <c r="D3659" s="446"/>
      <c r="E3659" s="447"/>
    </row>
    <row r="3660" spans="1:5">
      <c r="A3660" s="442">
        <v>3658</v>
      </c>
      <c r="B3660" s="446"/>
      <c r="C3660" s="447"/>
      <c r="D3660" s="446"/>
      <c r="E3660" s="447"/>
    </row>
    <row r="3661" spans="1:5">
      <c r="A3661" s="442">
        <v>3659</v>
      </c>
      <c r="B3661" s="446"/>
      <c r="C3661" s="447"/>
      <c r="D3661" s="446"/>
      <c r="E3661" s="447"/>
    </row>
    <row r="3662" spans="1:5">
      <c r="A3662" s="442">
        <v>3660</v>
      </c>
      <c r="B3662" s="446"/>
      <c r="C3662" s="447"/>
      <c r="D3662" s="446"/>
      <c r="E3662" s="447"/>
    </row>
    <row r="3663" spans="1:5">
      <c r="A3663" s="442">
        <v>3661</v>
      </c>
      <c r="B3663" s="446"/>
      <c r="C3663" s="447"/>
      <c r="D3663" s="446"/>
      <c r="E3663" s="447"/>
    </row>
    <row r="3664" spans="1:5">
      <c r="A3664" s="442">
        <v>3662</v>
      </c>
      <c r="B3664" s="446"/>
      <c r="C3664" s="447"/>
      <c r="D3664" s="446"/>
      <c r="E3664" s="447"/>
    </row>
    <row r="3665" spans="1:5">
      <c r="A3665" s="442">
        <v>3663</v>
      </c>
      <c r="B3665" s="446"/>
      <c r="C3665" s="447"/>
      <c r="D3665" s="446"/>
      <c r="E3665" s="447"/>
    </row>
    <row r="3666" spans="1:5">
      <c r="A3666" s="442">
        <v>3664</v>
      </c>
      <c r="B3666" s="446"/>
      <c r="C3666" s="447"/>
      <c r="D3666" s="446"/>
      <c r="E3666" s="447"/>
    </row>
    <row r="3667" spans="1:5">
      <c r="A3667" s="442">
        <v>3665</v>
      </c>
      <c r="B3667" s="446"/>
      <c r="C3667" s="447"/>
      <c r="D3667" s="446"/>
      <c r="E3667" s="447"/>
    </row>
    <row r="3668" spans="1:5">
      <c r="A3668" s="442">
        <v>3666</v>
      </c>
      <c r="B3668" s="446"/>
      <c r="C3668" s="447"/>
      <c r="D3668" s="446"/>
      <c r="E3668" s="447"/>
    </row>
    <row r="3669" spans="1:5">
      <c r="A3669" s="442">
        <v>3667</v>
      </c>
      <c r="B3669" s="446"/>
      <c r="C3669" s="447"/>
      <c r="D3669" s="446"/>
      <c r="E3669" s="447"/>
    </row>
    <row r="3670" spans="1:5">
      <c r="A3670" s="442">
        <v>3668</v>
      </c>
      <c r="B3670" s="446"/>
      <c r="C3670" s="447"/>
      <c r="D3670" s="446"/>
      <c r="E3670" s="447"/>
    </row>
    <row r="3671" spans="1:5">
      <c r="A3671" s="442">
        <v>3669</v>
      </c>
      <c r="B3671" s="446"/>
      <c r="C3671" s="447"/>
      <c r="D3671" s="446"/>
      <c r="E3671" s="447"/>
    </row>
    <row r="3672" spans="1:5">
      <c r="A3672" s="442">
        <v>3670</v>
      </c>
      <c r="B3672" s="446"/>
      <c r="C3672" s="447"/>
      <c r="D3672" s="446"/>
      <c r="E3672" s="447"/>
    </row>
    <row r="3673" spans="1:5">
      <c r="A3673" s="442">
        <v>3671</v>
      </c>
      <c r="B3673" s="446"/>
      <c r="C3673" s="447"/>
      <c r="D3673" s="446"/>
      <c r="E3673" s="447"/>
    </row>
    <row r="3674" spans="1:5">
      <c r="A3674" s="442">
        <v>3672</v>
      </c>
      <c r="B3674" s="446"/>
      <c r="C3674" s="447"/>
      <c r="D3674" s="446"/>
      <c r="E3674" s="447"/>
    </row>
    <row r="3675" spans="1:5">
      <c r="A3675" s="442">
        <v>3673</v>
      </c>
      <c r="B3675" s="446"/>
      <c r="C3675" s="447"/>
      <c r="D3675" s="446"/>
      <c r="E3675" s="447"/>
    </row>
    <row r="3676" spans="1:5">
      <c r="A3676" s="442">
        <v>3674</v>
      </c>
      <c r="B3676" s="446"/>
      <c r="C3676" s="447"/>
      <c r="D3676" s="446"/>
      <c r="E3676" s="447"/>
    </row>
    <row r="3677" spans="1:5">
      <c r="A3677" s="442">
        <v>3675</v>
      </c>
      <c r="B3677" s="446"/>
      <c r="C3677" s="447"/>
      <c r="D3677" s="446"/>
      <c r="E3677" s="447"/>
    </row>
    <row r="3678" spans="1:5">
      <c r="A3678" s="442">
        <v>3676</v>
      </c>
      <c r="B3678" s="446"/>
      <c r="C3678" s="447"/>
      <c r="D3678" s="446"/>
      <c r="E3678" s="447"/>
    </row>
    <row r="3679" spans="1:5">
      <c r="A3679" s="442">
        <v>3677</v>
      </c>
      <c r="B3679" s="446"/>
      <c r="C3679" s="447"/>
      <c r="D3679" s="446"/>
      <c r="E3679" s="447"/>
    </row>
    <row r="3680" spans="1:5">
      <c r="A3680" s="442">
        <v>3678</v>
      </c>
      <c r="B3680" s="446"/>
      <c r="C3680" s="447"/>
      <c r="D3680" s="446"/>
      <c r="E3680" s="447"/>
    </row>
    <row r="3681" spans="1:5">
      <c r="A3681" s="442">
        <v>3679</v>
      </c>
      <c r="B3681" s="446"/>
      <c r="C3681" s="447"/>
      <c r="D3681" s="446"/>
      <c r="E3681" s="447"/>
    </row>
    <row r="3682" spans="1:5">
      <c r="A3682" s="442">
        <v>3680</v>
      </c>
      <c r="B3682" s="446"/>
      <c r="C3682" s="447"/>
      <c r="D3682" s="446"/>
      <c r="E3682" s="447"/>
    </row>
    <row r="3683" spans="1:5">
      <c r="A3683" s="442">
        <v>3681</v>
      </c>
      <c r="B3683" s="446"/>
      <c r="C3683" s="447"/>
      <c r="D3683" s="446"/>
      <c r="E3683" s="447"/>
    </row>
    <row r="3684" spans="1:5">
      <c r="A3684" s="442">
        <v>3682</v>
      </c>
      <c r="B3684" s="446"/>
      <c r="C3684" s="447"/>
      <c r="D3684" s="446"/>
      <c r="E3684" s="447"/>
    </row>
    <row r="3685" spans="1:5">
      <c r="A3685" s="442">
        <v>3683</v>
      </c>
      <c r="B3685" s="446"/>
      <c r="C3685" s="447"/>
      <c r="D3685" s="446"/>
      <c r="E3685" s="447"/>
    </row>
    <row r="3686" spans="1:5">
      <c r="A3686" s="442">
        <v>3684</v>
      </c>
      <c r="B3686" s="446"/>
      <c r="C3686" s="447"/>
      <c r="D3686" s="446"/>
      <c r="E3686" s="447"/>
    </row>
    <row r="3687" spans="1:5">
      <c r="A3687" s="442">
        <v>3685</v>
      </c>
      <c r="B3687" s="446"/>
      <c r="C3687" s="447"/>
      <c r="D3687" s="446"/>
      <c r="E3687" s="447"/>
    </row>
    <row r="3688" spans="1:5">
      <c r="A3688" s="442">
        <v>3686</v>
      </c>
      <c r="B3688" s="446"/>
      <c r="C3688" s="447"/>
      <c r="D3688" s="446"/>
      <c r="E3688" s="447"/>
    </row>
    <row r="3689" spans="1:5">
      <c r="A3689" s="442">
        <v>3687</v>
      </c>
      <c r="B3689" s="446"/>
      <c r="C3689" s="447"/>
      <c r="D3689" s="446"/>
      <c r="E3689" s="447"/>
    </row>
    <row r="3690" spans="1:5">
      <c r="A3690" s="442">
        <v>3688</v>
      </c>
      <c r="B3690" s="446"/>
      <c r="C3690" s="447"/>
      <c r="D3690" s="446"/>
      <c r="E3690" s="447"/>
    </row>
    <row r="3691" spans="1:5">
      <c r="A3691" s="442">
        <v>3689</v>
      </c>
      <c r="B3691" s="446"/>
      <c r="C3691" s="447"/>
      <c r="D3691" s="446"/>
      <c r="E3691" s="447"/>
    </row>
    <row r="3692" spans="1:5">
      <c r="A3692" s="442">
        <v>3690</v>
      </c>
      <c r="B3692" s="446"/>
      <c r="C3692" s="447"/>
      <c r="D3692" s="446"/>
      <c r="E3692" s="447"/>
    </row>
    <row r="3693" spans="1:5">
      <c r="A3693" s="442">
        <v>3691</v>
      </c>
      <c r="B3693" s="446"/>
      <c r="C3693" s="447"/>
      <c r="D3693" s="446"/>
      <c r="E3693" s="447"/>
    </row>
    <row r="3694" spans="1:5">
      <c r="A3694" s="442">
        <v>3692</v>
      </c>
      <c r="B3694" s="446"/>
      <c r="C3694" s="447"/>
      <c r="D3694" s="446"/>
      <c r="E3694" s="447"/>
    </row>
    <row r="3695" spans="1:5">
      <c r="A3695" s="442">
        <v>3693</v>
      </c>
      <c r="B3695" s="446"/>
      <c r="C3695" s="447"/>
      <c r="D3695" s="446"/>
      <c r="E3695" s="447"/>
    </row>
    <row r="3696" spans="1:5">
      <c r="A3696" s="442">
        <v>3694</v>
      </c>
      <c r="B3696" s="446"/>
      <c r="C3696" s="447"/>
      <c r="D3696" s="446"/>
      <c r="E3696" s="447"/>
    </row>
    <row r="3697" spans="1:5">
      <c r="A3697" s="442">
        <v>3695</v>
      </c>
      <c r="B3697" s="446"/>
      <c r="C3697" s="447"/>
      <c r="D3697" s="446"/>
      <c r="E3697" s="447"/>
    </row>
    <row r="3698" spans="1:5">
      <c r="A3698" s="442">
        <v>3696</v>
      </c>
      <c r="B3698" s="446"/>
      <c r="C3698" s="447"/>
      <c r="D3698" s="446"/>
      <c r="E3698" s="447"/>
    </row>
    <row r="3699" spans="1:5">
      <c r="A3699" s="442">
        <v>3697</v>
      </c>
      <c r="B3699" s="446"/>
      <c r="C3699" s="447"/>
      <c r="D3699" s="446"/>
      <c r="E3699" s="447"/>
    </row>
    <row r="3700" spans="1:5">
      <c r="A3700" s="442">
        <v>3698</v>
      </c>
      <c r="B3700" s="446"/>
      <c r="C3700" s="447"/>
      <c r="D3700" s="446"/>
      <c r="E3700" s="447"/>
    </row>
    <row r="3701" spans="1:5">
      <c r="A3701" s="442">
        <v>3699</v>
      </c>
      <c r="B3701" s="446"/>
      <c r="C3701" s="447"/>
      <c r="D3701" s="446"/>
      <c r="E3701" s="447"/>
    </row>
    <row r="3702" spans="1:5">
      <c r="A3702" s="442">
        <v>3700</v>
      </c>
      <c r="B3702" s="446"/>
      <c r="C3702" s="447"/>
      <c r="D3702" s="446"/>
      <c r="E3702" s="447"/>
    </row>
    <row r="3703" spans="1:5">
      <c r="A3703" s="442">
        <v>3701</v>
      </c>
      <c r="B3703" s="446"/>
      <c r="C3703" s="447"/>
      <c r="D3703" s="446"/>
      <c r="E3703" s="447"/>
    </row>
    <row r="3704" spans="1:5">
      <c r="A3704" s="442">
        <v>3702</v>
      </c>
      <c r="B3704" s="446"/>
      <c r="C3704" s="447"/>
      <c r="D3704" s="446"/>
      <c r="E3704" s="447"/>
    </row>
    <row r="3705" spans="1:5">
      <c r="A3705" s="442">
        <v>3703</v>
      </c>
      <c r="B3705" s="446"/>
      <c r="C3705" s="447"/>
      <c r="D3705" s="446"/>
      <c r="E3705" s="447"/>
    </row>
    <row r="3706" spans="1:5">
      <c r="A3706" s="442">
        <v>3704</v>
      </c>
      <c r="B3706" s="446"/>
      <c r="C3706" s="447"/>
      <c r="D3706" s="446"/>
      <c r="E3706" s="447"/>
    </row>
    <row r="3707" spans="1:5">
      <c r="A3707" s="442">
        <v>3705</v>
      </c>
      <c r="B3707" s="446"/>
      <c r="C3707" s="447"/>
      <c r="D3707" s="446"/>
      <c r="E3707" s="447"/>
    </row>
    <row r="3708" spans="1:5">
      <c r="A3708" s="442">
        <v>3706</v>
      </c>
      <c r="B3708" s="446"/>
      <c r="C3708" s="447"/>
      <c r="D3708" s="446"/>
      <c r="E3708" s="447"/>
    </row>
    <row r="3709" spans="1:5">
      <c r="A3709" s="442">
        <v>3707</v>
      </c>
      <c r="B3709" s="446"/>
      <c r="C3709" s="447"/>
      <c r="D3709" s="446"/>
      <c r="E3709" s="447"/>
    </row>
    <row r="3710" spans="1:5">
      <c r="A3710" s="442">
        <v>3708</v>
      </c>
      <c r="B3710" s="446"/>
      <c r="C3710" s="447"/>
      <c r="D3710" s="446"/>
      <c r="E3710" s="447"/>
    </row>
    <row r="3711" spans="1:5">
      <c r="A3711" s="442">
        <v>3709</v>
      </c>
      <c r="B3711" s="446"/>
      <c r="C3711" s="447"/>
      <c r="D3711" s="446"/>
      <c r="E3711" s="447"/>
    </row>
    <row r="3712" spans="1:5">
      <c r="A3712" s="442">
        <v>3710</v>
      </c>
      <c r="B3712" s="446"/>
      <c r="C3712" s="447"/>
      <c r="D3712" s="446"/>
      <c r="E3712" s="447"/>
    </row>
    <row r="3713" spans="1:5">
      <c r="A3713" s="442">
        <v>3711</v>
      </c>
      <c r="B3713" s="446"/>
      <c r="C3713" s="447"/>
      <c r="D3713" s="446"/>
      <c r="E3713" s="447"/>
    </row>
    <row r="3714" spans="1:5">
      <c r="A3714" s="442">
        <v>3712</v>
      </c>
      <c r="B3714" s="446"/>
      <c r="C3714" s="447"/>
      <c r="D3714" s="446"/>
      <c r="E3714" s="447"/>
    </row>
    <row r="3715" spans="1:5">
      <c r="A3715" s="442">
        <v>3713</v>
      </c>
      <c r="B3715" s="446"/>
      <c r="C3715" s="447"/>
      <c r="D3715" s="446"/>
      <c r="E3715" s="447"/>
    </row>
    <row r="3716" spans="1:5">
      <c r="A3716" s="442">
        <v>3714</v>
      </c>
      <c r="B3716" s="446"/>
      <c r="C3716" s="447"/>
      <c r="D3716" s="446"/>
      <c r="E3716" s="447"/>
    </row>
    <row r="3717" spans="1:5">
      <c r="A3717" s="442">
        <v>3715</v>
      </c>
      <c r="B3717" s="446"/>
      <c r="C3717" s="447"/>
      <c r="D3717" s="446"/>
      <c r="E3717" s="447"/>
    </row>
    <row r="3718" spans="1:5">
      <c r="A3718" s="442">
        <v>3716</v>
      </c>
      <c r="B3718" s="446"/>
      <c r="C3718" s="447"/>
      <c r="D3718" s="446"/>
      <c r="E3718" s="447"/>
    </row>
    <row r="3719" spans="1:5">
      <c r="A3719" s="442">
        <v>3717</v>
      </c>
      <c r="B3719" s="446"/>
      <c r="C3719" s="447"/>
      <c r="D3719" s="446"/>
      <c r="E3719" s="447"/>
    </row>
    <row r="3720" spans="1:5">
      <c r="A3720" s="442">
        <v>3718</v>
      </c>
      <c r="B3720" s="446"/>
      <c r="C3720" s="447"/>
      <c r="D3720" s="446"/>
      <c r="E3720" s="447"/>
    </row>
    <row r="3721" spans="1:5">
      <c r="A3721" s="442">
        <v>3719</v>
      </c>
      <c r="B3721" s="446"/>
      <c r="C3721" s="447"/>
      <c r="D3721" s="446"/>
      <c r="E3721" s="447"/>
    </row>
    <row r="3722" spans="1:5">
      <c r="A3722" s="442">
        <v>3720</v>
      </c>
      <c r="B3722" s="446"/>
      <c r="C3722" s="447"/>
      <c r="D3722" s="446"/>
      <c r="E3722" s="447"/>
    </row>
    <row r="3723" spans="1:5">
      <c r="A3723" s="442">
        <v>3721</v>
      </c>
      <c r="B3723" s="446"/>
      <c r="C3723" s="447"/>
      <c r="D3723" s="446"/>
      <c r="E3723" s="447"/>
    </row>
    <row r="3724" spans="1:5">
      <c r="A3724" s="442">
        <v>3722</v>
      </c>
      <c r="B3724" s="446"/>
      <c r="C3724" s="447"/>
      <c r="D3724" s="446"/>
      <c r="E3724" s="447"/>
    </row>
    <row r="3725" spans="1:5">
      <c r="A3725" s="442">
        <v>3723</v>
      </c>
      <c r="B3725" s="446"/>
      <c r="C3725" s="447"/>
      <c r="D3725" s="446"/>
      <c r="E3725" s="447"/>
    </row>
    <row r="3726" spans="1:5">
      <c r="A3726" s="442">
        <v>3724</v>
      </c>
      <c r="B3726" s="446"/>
      <c r="C3726" s="447"/>
      <c r="D3726" s="446"/>
      <c r="E3726" s="447"/>
    </row>
    <row r="3727" spans="1:5">
      <c r="A3727" s="442">
        <v>3725</v>
      </c>
      <c r="B3727" s="446"/>
      <c r="C3727" s="447"/>
      <c r="D3727" s="446"/>
      <c r="E3727" s="447"/>
    </row>
    <row r="3728" spans="1:5">
      <c r="A3728" s="442">
        <v>3726</v>
      </c>
      <c r="B3728" s="446"/>
      <c r="C3728" s="447"/>
      <c r="D3728" s="446"/>
      <c r="E3728" s="447"/>
    </row>
    <row r="3729" spans="1:5">
      <c r="A3729" s="442">
        <v>3727</v>
      </c>
      <c r="B3729" s="446"/>
      <c r="C3729" s="447"/>
      <c r="D3729" s="446"/>
      <c r="E3729" s="447"/>
    </row>
    <row r="3730" spans="1:5">
      <c r="A3730" s="442">
        <v>3728</v>
      </c>
      <c r="B3730" s="446"/>
      <c r="C3730" s="447"/>
      <c r="D3730" s="446"/>
      <c r="E3730" s="447"/>
    </row>
    <row r="3731" spans="1:5">
      <c r="A3731" s="442">
        <v>3729</v>
      </c>
      <c r="B3731" s="446"/>
      <c r="C3731" s="447"/>
      <c r="D3731" s="446"/>
      <c r="E3731" s="447"/>
    </row>
    <row r="3732" spans="1:5">
      <c r="A3732" s="442">
        <v>3730</v>
      </c>
      <c r="B3732" s="446"/>
      <c r="C3732" s="447"/>
      <c r="D3732" s="446"/>
      <c r="E3732" s="447"/>
    </row>
    <row r="3733" spans="1:5">
      <c r="A3733" s="442">
        <v>3731</v>
      </c>
      <c r="B3733" s="446"/>
      <c r="C3733" s="447"/>
      <c r="D3733" s="446"/>
      <c r="E3733" s="447"/>
    </row>
    <row r="3734" spans="1:5">
      <c r="A3734" s="442">
        <v>3732</v>
      </c>
      <c r="B3734" s="446"/>
      <c r="C3734" s="447"/>
      <c r="D3734" s="446"/>
      <c r="E3734" s="447"/>
    </row>
    <row r="3735" spans="1:5">
      <c r="A3735" s="442">
        <v>3733</v>
      </c>
      <c r="B3735" s="446"/>
      <c r="C3735" s="447"/>
      <c r="D3735" s="446"/>
      <c r="E3735" s="447"/>
    </row>
    <row r="3736" spans="1:5">
      <c r="A3736" s="442">
        <v>3734</v>
      </c>
      <c r="B3736" s="446"/>
      <c r="C3736" s="447"/>
      <c r="D3736" s="446"/>
      <c r="E3736" s="447"/>
    </row>
    <row r="3737" spans="1:5">
      <c r="A3737" s="442">
        <v>3735</v>
      </c>
      <c r="B3737" s="446"/>
      <c r="C3737" s="447"/>
      <c r="D3737" s="446"/>
      <c r="E3737" s="447"/>
    </row>
    <row r="3738" spans="1:5">
      <c r="A3738" s="442">
        <v>3736</v>
      </c>
      <c r="B3738" s="446"/>
      <c r="C3738" s="447"/>
      <c r="D3738" s="446"/>
      <c r="E3738" s="447"/>
    </row>
    <row r="3739" spans="1:5">
      <c r="A3739" s="442">
        <v>3737</v>
      </c>
      <c r="B3739" s="446"/>
      <c r="C3739" s="447"/>
      <c r="D3739" s="446"/>
      <c r="E3739" s="447"/>
    </row>
    <row r="3740" spans="1:5">
      <c r="A3740" s="442">
        <v>3738</v>
      </c>
      <c r="B3740" s="446"/>
      <c r="C3740" s="447"/>
      <c r="D3740" s="446"/>
      <c r="E3740" s="447"/>
    </row>
    <row r="3741" spans="1:5">
      <c r="A3741" s="442">
        <v>3739</v>
      </c>
      <c r="B3741" s="446"/>
      <c r="C3741" s="447"/>
      <c r="D3741" s="446"/>
      <c r="E3741" s="447"/>
    </row>
    <row r="3742" spans="1:5">
      <c r="A3742" s="442">
        <v>3740</v>
      </c>
      <c r="B3742" s="446"/>
      <c r="C3742" s="447"/>
      <c r="D3742" s="446"/>
      <c r="E3742" s="447"/>
    </row>
    <row r="3743" spans="1:5">
      <c r="A3743" s="442">
        <v>3741</v>
      </c>
      <c r="B3743" s="446"/>
      <c r="C3743" s="447"/>
      <c r="D3743" s="446"/>
      <c r="E3743" s="447"/>
    </row>
    <row r="3744" spans="1:5">
      <c r="A3744" s="442">
        <v>3742</v>
      </c>
      <c r="B3744" s="446"/>
      <c r="C3744" s="447"/>
      <c r="D3744" s="446"/>
      <c r="E3744" s="447"/>
    </row>
    <row r="3745" spans="1:5">
      <c r="A3745" s="442">
        <v>3743</v>
      </c>
      <c r="B3745" s="446"/>
      <c r="C3745" s="447"/>
      <c r="D3745" s="446"/>
      <c r="E3745" s="447"/>
    </row>
    <row r="3746" spans="1:5">
      <c r="A3746" s="442">
        <v>3744</v>
      </c>
      <c r="B3746" s="446"/>
      <c r="C3746" s="447"/>
      <c r="D3746" s="446"/>
      <c r="E3746" s="447"/>
    </row>
    <row r="3747" spans="1:5">
      <c r="A3747" s="442">
        <v>3745</v>
      </c>
      <c r="B3747" s="446"/>
      <c r="C3747" s="447"/>
      <c r="D3747" s="446"/>
      <c r="E3747" s="447"/>
    </row>
    <row r="3748" spans="1:5">
      <c r="A3748" s="442">
        <v>3746</v>
      </c>
      <c r="B3748" s="446"/>
      <c r="C3748" s="447"/>
      <c r="D3748" s="446"/>
      <c r="E3748" s="447"/>
    </row>
    <row r="3749" spans="1:5">
      <c r="A3749" s="442">
        <v>3747</v>
      </c>
      <c r="B3749" s="446"/>
      <c r="C3749" s="447"/>
      <c r="D3749" s="446"/>
      <c r="E3749" s="447"/>
    </row>
    <row r="3750" spans="1:5">
      <c r="A3750" s="442">
        <v>3748</v>
      </c>
      <c r="B3750" s="446"/>
      <c r="C3750" s="447"/>
      <c r="D3750" s="446"/>
      <c r="E3750" s="447"/>
    </row>
    <row r="3751" spans="1:5">
      <c r="A3751" s="442">
        <v>3749</v>
      </c>
      <c r="B3751" s="446"/>
      <c r="C3751" s="447"/>
      <c r="D3751" s="446"/>
      <c r="E3751" s="447"/>
    </row>
    <row r="3752" spans="1:5">
      <c r="A3752" s="442">
        <v>3750</v>
      </c>
      <c r="B3752" s="446"/>
      <c r="C3752" s="447"/>
      <c r="D3752" s="446"/>
      <c r="E3752" s="447"/>
    </row>
    <row r="3753" spans="1:5">
      <c r="A3753" s="442">
        <v>3751</v>
      </c>
      <c r="B3753" s="446"/>
      <c r="C3753" s="447"/>
      <c r="D3753" s="446"/>
      <c r="E3753" s="447"/>
    </row>
    <row r="3754" spans="1:5">
      <c r="A3754" s="442">
        <v>3752</v>
      </c>
      <c r="B3754" s="446"/>
      <c r="C3754" s="447"/>
      <c r="D3754" s="446"/>
      <c r="E3754" s="447"/>
    </row>
    <row r="3755" spans="1:5">
      <c r="A3755" s="442">
        <v>3753</v>
      </c>
      <c r="B3755" s="446"/>
      <c r="C3755" s="447"/>
      <c r="D3755" s="446"/>
      <c r="E3755" s="447"/>
    </row>
    <row r="3756" spans="1:5">
      <c r="A3756" s="442">
        <v>3754</v>
      </c>
      <c r="B3756" s="446"/>
      <c r="C3756" s="447"/>
      <c r="D3756" s="446"/>
      <c r="E3756" s="447"/>
    </row>
    <row r="3757" spans="1:5">
      <c r="A3757" s="442">
        <v>3755</v>
      </c>
      <c r="B3757" s="446"/>
      <c r="C3757" s="447"/>
      <c r="D3757" s="446"/>
      <c r="E3757" s="447"/>
    </row>
    <row r="3758" spans="1:5">
      <c r="A3758" s="442">
        <v>3756</v>
      </c>
      <c r="B3758" s="446"/>
      <c r="C3758" s="447"/>
      <c r="D3758" s="446"/>
      <c r="E3758" s="447"/>
    </row>
    <row r="3759" spans="1:5">
      <c r="A3759" s="442">
        <v>3757</v>
      </c>
      <c r="B3759" s="446"/>
      <c r="C3759" s="447"/>
      <c r="D3759" s="446"/>
      <c r="E3759" s="447"/>
    </row>
    <row r="3760" spans="1:5">
      <c r="A3760" s="442">
        <v>3758</v>
      </c>
      <c r="B3760" s="446"/>
      <c r="C3760" s="447"/>
      <c r="D3760" s="446"/>
      <c r="E3760" s="447"/>
    </row>
    <row r="3761" spans="1:5">
      <c r="A3761" s="442">
        <v>3759</v>
      </c>
      <c r="B3761" s="446"/>
      <c r="C3761" s="447"/>
      <c r="D3761" s="446"/>
      <c r="E3761" s="447"/>
    </row>
    <row r="3762" spans="1:5">
      <c r="A3762" s="442">
        <v>3760</v>
      </c>
      <c r="B3762" s="446"/>
      <c r="C3762" s="447"/>
      <c r="D3762" s="446"/>
      <c r="E3762" s="447"/>
    </row>
    <row r="3763" spans="1:5">
      <c r="A3763" s="442">
        <v>3761</v>
      </c>
      <c r="B3763" s="446"/>
      <c r="C3763" s="447"/>
      <c r="D3763" s="446"/>
      <c r="E3763" s="447"/>
    </row>
    <row r="3764" spans="1:5">
      <c r="A3764" s="442">
        <v>3762</v>
      </c>
      <c r="B3764" s="446"/>
      <c r="C3764" s="447"/>
      <c r="D3764" s="446"/>
      <c r="E3764" s="447"/>
    </row>
    <row r="3765" spans="1:5">
      <c r="A3765" s="442">
        <v>3763</v>
      </c>
      <c r="B3765" s="446"/>
      <c r="C3765" s="447"/>
      <c r="D3765" s="446"/>
      <c r="E3765" s="447"/>
    </row>
    <row r="3766" spans="1:5">
      <c r="A3766" s="442">
        <v>3764</v>
      </c>
      <c r="B3766" s="446"/>
      <c r="C3766" s="447"/>
      <c r="D3766" s="446"/>
      <c r="E3766" s="447"/>
    </row>
    <row r="3767" spans="1:5">
      <c r="A3767" s="442">
        <v>3765</v>
      </c>
      <c r="B3767" s="446"/>
      <c r="C3767" s="447"/>
      <c r="D3767" s="446"/>
      <c r="E3767" s="447"/>
    </row>
    <row r="3768" spans="1:5">
      <c r="A3768" s="442">
        <v>3766</v>
      </c>
      <c r="B3768" s="446"/>
      <c r="C3768" s="447"/>
      <c r="D3768" s="446"/>
      <c r="E3768" s="447"/>
    </row>
    <row r="3769" spans="1:5">
      <c r="A3769" s="442">
        <v>3767</v>
      </c>
      <c r="B3769" s="446"/>
      <c r="C3769" s="447"/>
      <c r="D3769" s="446"/>
      <c r="E3769" s="447"/>
    </row>
    <row r="3770" spans="1:5">
      <c r="A3770" s="442">
        <v>3768</v>
      </c>
      <c r="B3770" s="446"/>
      <c r="C3770" s="447"/>
      <c r="D3770" s="446"/>
      <c r="E3770" s="447"/>
    </row>
    <row r="3771" spans="1:5">
      <c r="A3771" s="442">
        <v>3769</v>
      </c>
      <c r="B3771" s="446"/>
      <c r="C3771" s="447"/>
      <c r="D3771" s="446"/>
      <c r="E3771" s="447"/>
    </row>
    <row r="3772" spans="1:5">
      <c r="A3772" s="442">
        <v>3770</v>
      </c>
      <c r="B3772" s="446"/>
      <c r="C3772" s="447"/>
      <c r="D3772" s="446"/>
      <c r="E3772" s="447"/>
    </row>
    <row r="3773" spans="1:5">
      <c r="A3773" s="442">
        <v>3771</v>
      </c>
      <c r="B3773" s="446"/>
      <c r="C3773" s="447"/>
      <c r="D3773" s="446"/>
      <c r="E3773" s="447"/>
    </row>
    <row r="3774" spans="1:5">
      <c r="A3774" s="442">
        <v>3772</v>
      </c>
      <c r="B3774" s="446"/>
      <c r="C3774" s="447"/>
      <c r="D3774" s="446"/>
      <c r="E3774" s="447"/>
    </row>
    <row r="3775" spans="1:5">
      <c r="A3775" s="442">
        <v>3773</v>
      </c>
      <c r="B3775" s="446"/>
      <c r="C3775" s="447"/>
      <c r="D3775" s="446"/>
      <c r="E3775" s="447"/>
    </row>
    <row r="3776" spans="1:5">
      <c r="A3776" s="442">
        <v>3774</v>
      </c>
      <c r="B3776" s="446"/>
      <c r="C3776" s="447"/>
      <c r="D3776" s="446"/>
      <c r="E3776" s="447"/>
    </row>
    <row r="3777" spans="1:5">
      <c r="A3777" s="442">
        <v>3775</v>
      </c>
      <c r="B3777" s="446"/>
      <c r="C3777" s="447"/>
      <c r="D3777" s="446"/>
      <c r="E3777" s="447"/>
    </row>
    <row r="3778" spans="1:5">
      <c r="A3778" s="442">
        <v>3776</v>
      </c>
      <c r="B3778" s="446"/>
      <c r="C3778" s="447"/>
      <c r="D3778" s="446"/>
      <c r="E3778" s="447"/>
    </row>
    <row r="3779" spans="1:5">
      <c r="A3779" s="442">
        <v>3777</v>
      </c>
      <c r="B3779" s="446"/>
      <c r="C3779" s="447"/>
      <c r="D3779" s="446"/>
      <c r="E3779" s="447"/>
    </row>
    <row r="3780" spans="1:5">
      <c r="A3780" s="442">
        <v>3778</v>
      </c>
      <c r="B3780" s="446"/>
      <c r="C3780" s="447"/>
      <c r="D3780" s="446"/>
      <c r="E3780" s="447"/>
    </row>
    <row r="3781" spans="1:5">
      <c r="A3781" s="442">
        <v>3779</v>
      </c>
      <c r="B3781" s="446"/>
      <c r="C3781" s="447"/>
      <c r="D3781" s="446"/>
      <c r="E3781" s="447"/>
    </row>
    <row r="3782" spans="1:5">
      <c r="A3782" s="442">
        <v>3780</v>
      </c>
      <c r="B3782" s="446"/>
      <c r="C3782" s="447"/>
      <c r="D3782" s="446"/>
      <c r="E3782" s="447"/>
    </row>
    <row r="3783" spans="1:5">
      <c r="A3783" s="442">
        <v>3781</v>
      </c>
      <c r="B3783" s="446"/>
      <c r="C3783" s="447"/>
      <c r="D3783" s="446"/>
      <c r="E3783" s="447"/>
    </row>
    <row r="3784" spans="1:5">
      <c r="A3784" s="442">
        <v>3782</v>
      </c>
      <c r="B3784" s="446"/>
      <c r="C3784" s="447"/>
      <c r="D3784" s="446"/>
      <c r="E3784" s="447"/>
    </row>
    <row r="3785" spans="1:5">
      <c r="A3785" s="442">
        <v>3783</v>
      </c>
      <c r="B3785" s="446"/>
      <c r="C3785" s="447"/>
      <c r="D3785" s="446"/>
      <c r="E3785" s="447"/>
    </row>
    <row r="3786" spans="1:5">
      <c r="A3786" s="442">
        <v>3784</v>
      </c>
      <c r="B3786" s="446"/>
      <c r="C3786" s="447"/>
      <c r="D3786" s="446"/>
      <c r="E3786" s="447"/>
    </row>
    <row r="3787" spans="1:5">
      <c r="A3787" s="442">
        <v>3785</v>
      </c>
      <c r="B3787" s="446"/>
      <c r="C3787" s="447"/>
      <c r="D3787" s="446"/>
      <c r="E3787" s="447"/>
    </row>
    <row r="3788" spans="1:5">
      <c r="A3788" s="442">
        <v>3786</v>
      </c>
      <c r="B3788" s="446"/>
      <c r="C3788" s="447"/>
      <c r="D3788" s="446"/>
      <c r="E3788" s="447"/>
    </row>
    <row r="3789" spans="1:5">
      <c r="A3789" s="442">
        <v>3787</v>
      </c>
      <c r="B3789" s="446"/>
      <c r="C3789" s="447"/>
      <c r="D3789" s="446"/>
      <c r="E3789" s="447"/>
    </row>
    <row r="3790" spans="1:5">
      <c r="A3790" s="442">
        <v>3788</v>
      </c>
      <c r="B3790" s="446"/>
      <c r="C3790" s="447"/>
      <c r="D3790" s="446"/>
      <c r="E3790" s="447"/>
    </row>
    <row r="3791" spans="1:5">
      <c r="A3791" s="442">
        <v>3789</v>
      </c>
      <c r="B3791" s="446"/>
      <c r="C3791" s="447"/>
      <c r="D3791" s="446"/>
      <c r="E3791" s="447"/>
    </row>
    <row r="3792" spans="1:5">
      <c r="A3792" s="442">
        <v>3790</v>
      </c>
      <c r="B3792" s="446"/>
      <c r="C3792" s="447"/>
      <c r="D3792" s="446"/>
      <c r="E3792" s="447"/>
    </row>
    <row r="3793" spans="1:5">
      <c r="A3793" s="442">
        <v>3791</v>
      </c>
      <c r="B3793" s="446"/>
      <c r="C3793" s="447"/>
      <c r="D3793" s="446"/>
      <c r="E3793" s="447"/>
    </row>
    <row r="3794" spans="1:5">
      <c r="A3794" s="442">
        <v>3792</v>
      </c>
      <c r="B3794" s="446"/>
      <c r="C3794" s="447"/>
      <c r="D3794" s="446"/>
      <c r="E3794" s="447"/>
    </row>
    <row r="3795" spans="1:5">
      <c r="A3795" s="442">
        <v>3793</v>
      </c>
      <c r="B3795" s="446"/>
      <c r="C3795" s="447"/>
      <c r="D3795" s="446"/>
      <c r="E3795" s="447"/>
    </row>
    <row r="3796" spans="1:5">
      <c r="A3796" s="442">
        <v>3794</v>
      </c>
      <c r="B3796" s="446"/>
      <c r="C3796" s="447"/>
      <c r="D3796" s="446"/>
      <c r="E3796" s="447"/>
    </row>
    <row r="3797" spans="1:5">
      <c r="A3797" s="442">
        <v>3795</v>
      </c>
      <c r="B3797" s="446"/>
      <c r="C3797" s="447"/>
      <c r="D3797" s="446"/>
      <c r="E3797" s="447"/>
    </row>
    <row r="3798" spans="1:5">
      <c r="A3798" s="442">
        <v>3796</v>
      </c>
      <c r="B3798" s="446"/>
      <c r="C3798" s="447"/>
      <c r="D3798" s="446"/>
      <c r="E3798" s="447"/>
    </row>
    <row r="3799" spans="1:5">
      <c r="A3799" s="442">
        <v>3797</v>
      </c>
      <c r="B3799" s="446"/>
      <c r="C3799" s="447"/>
      <c r="D3799" s="446"/>
      <c r="E3799" s="447"/>
    </row>
    <row r="3800" spans="1:5">
      <c r="A3800" s="442">
        <v>3798</v>
      </c>
      <c r="B3800" s="446"/>
      <c r="C3800" s="447"/>
      <c r="D3800" s="446"/>
      <c r="E3800" s="447"/>
    </row>
    <row r="3801" spans="1:5">
      <c r="A3801" s="442">
        <v>3799</v>
      </c>
      <c r="B3801" s="446"/>
      <c r="C3801" s="447"/>
      <c r="D3801" s="446"/>
      <c r="E3801" s="447"/>
    </row>
    <row r="3802" spans="1:5">
      <c r="A3802" s="442">
        <v>3800</v>
      </c>
      <c r="B3802" s="446"/>
      <c r="C3802" s="447"/>
      <c r="D3802" s="446"/>
      <c r="E3802" s="447"/>
    </row>
    <row r="3803" spans="1:5">
      <c r="A3803" s="442">
        <v>3801</v>
      </c>
      <c r="B3803" s="446"/>
      <c r="C3803" s="447"/>
      <c r="D3803" s="446"/>
      <c r="E3803" s="447"/>
    </row>
    <row r="3804" spans="1:5">
      <c r="A3804" s="442">
        <v>3802</v>
      </c>
      <c r="B3804" s="446"/>
      <c r="C3804" s="447"/>
      <c r="D3804" s="446"/>
      <c r="E3804" s="447"/>
    </row>
    <row r="3805" spans="1:5">
      <c r="A3805" s="442">
        <v>3803</v>
      </c>
      <c r="B3805" s="446"/>
      <c r="C3805" s="447"/>
      <c r="D3805" s="446"/>
      <c r="E3805" s="447"/>
    </row>
    <row r="3806" spans="1:5">
      <c r="A3806" s="442">
        <v>3804</v>
      </c>
      <c r="B3806" s="446"/>
      <c r="C3806" s="447"/>
      <c r="D3806" s="446"/>
      <c r="E3806" s="447"/>
    </row>
    <row r="3807" spans="1:5">
      <c r="A3807" s="442">
        <v>3805</v>
      </c>
      <c r="B3807" s="446"/>
      <c r="C3807" s="447"/>
      <c r="D3807" s="446"/>
      <c r="E3807" s="447"/>
    </row>
    <row r="3808" spans="1:5">
      <c r="A3808" s="442">
        <v>3806</v>
      </c>
      <c r="B3808" s="446"/>
      <c r="C3808" s="447"/>
      <c r="D3808" s="446"/>
      <c r="E3808" s="447"/>
    </row>
    <row r="3809" spans="1:5">
      <c r="A3809" s="442">
        <v>3807</v>
      </c>
      <c r="B3809" s="446"/>
      <c r="C3809" s="447"/>
      <c r="D3809" s="446"/>
      <c r="E3809" s="447"/>
    </row>
    <row r="3810" spans="1:5">
      <c r="A3810" s="442">
        <v>3808</v>
      </c>
      <c r="B3810" s="446"/>
      <c r="C3810" s="447"/>
      <c r="D3810" s="446"/>
      <c r="E3810" s="447"/>
    </row>
    <row r="3811" spans="1:5">
      <c r="A3811" s="442">
        <v>3809</v>
      </c>
      <c r="B3811" s="446"/>
      <c r="C3811" s="447"/>
      <c r="D3811" s="446"/>
      <c r="E3811" s="447"/>
    </row>
    <row r="3812" spans="1:5">
      <c r="A3812" s="442">
        <v>3810</v>
      </c>
      <c r="B3812" s="446"/>
      <c r="C3812" s="447"/>
      <c r="D3812" s="446"/>
      <c r="E3812" s="447"/>
    </row>
    <row r="3813" spans="1:5">
      <c r="A3813" s="442">
        <v>3811</v>
      </c>
      <c r="B3813" s="446"/>
      <c r="C3813" s="447"/>
      <c r="D3813" s="446"/>
      <c r="E3813" s="447"/>
    </row>
    <row r="3814" spans="1:5">
      <c r="A3814" s="442">
        <v>3812</v>
      </c>
      <c r="B3814" s="446"/>
      <c r="C3814" s="447"/>
      <c r="D3814" s="446"/>
      <c r="E3814" s="447"/>
    </row>
    <row r="3815" spans="1:5">
      <c r="A3815" s="442">
        <v>3813</v>
      </c>
      <c r="B3815" s="446"/>
      <c r="C3815" s="447"/>
      <c r="D3815" s="446"/>
      <c r="E3815" s="447"/>
    </row>
    <row r="3816" spans="1:5">
      <c r="A3816" s="442">
        <v>3814</v>
      </c>
      <c r="B3816" s="446"/>
      <c r="C3816" s="447"/>
      <c r="D3816" s="446"/>
      <c r="E3816" s="447"/>
    </row>
    <row r="3817" spans="1:5">
      <c r="A3817" s="442">
        <v>3815</v>
      </c>
      <c r="B3817" s="446"/>
      <c r="C3817" s="447"/>
      <c r="D3817" s="446"/>
      <c r="E3817" s="447"/>
    </row>
    <row r="3818" spans="1:5">
      <c r="A3818" s="442">
        <v>3816</v>
      </c>
      <c r="B3818" s="446"/>
      <c r="C3818" s="447"/>
      <c r="D3818" s="446"/>
      <c r="E3818" s="447"/>
    </row>
    <row r="3819" spans="1:5">
      <c r="A3819" s="442">
        <v>3817</v>
      </c>
      <c r="B3819" s="446"/>
      <c r="C3819" s="447"/>
      <c r="D3819" s="446"/>
      <c r="E3819" s="447"/>
    </row>
    <row r="3820" spans="1:5">
      <c r="A3820" s="442">
        <v>3818</v>
      </c>
      <c r="B3820" s="446"/>
      <c r="C3820" s="447"/>
      <c r="D3820" s="446"/>
      <c r="E3820" s="447"/>
    </row>
    <row r="3821" spans="1:5">
      <c r="A3821" s="442">
        <v>3819</v>
      </c>
      <c r="B3821" s="446"/>
      <c r="C3821" s="447"/>
      <c r="D3821" s="446"/>
      <c r="E3821" s="447"/>
    </row>
    <row r="3822" spans="1:5">
      <c r="A3822" s="442">
        <v>3820</v>
      </c>
      <c r="B3822" s="446"/>
      <c r="C3822" s="447"/>
      <c r="D3822" s="446"/>
      <c r="E3822" s="447"/>
    </row>
    <row r="3823" spans="1:5">
      <c r="A3823" s="442">
        <v>3821</v>
      </c>
      <c r="B3823" s="446"/>
      <c r="C3823" s="447"/>
      <c r="D3823" s="446"/>
      <c r="E3823" s="447"/>
    </row>
    <row r="3824" spans="1:5">
      <c r="A3824" s="442">
        <v>3822</v>
      </c>
      <c r="B3824" s="446"/>
      <c r="C3824" s="447"/>
      <c r="D3824" s="446"/>
      <c r="E3824" s="447"/>
    </row>
    <row r="3825" spans="1:5">
      <c r="A3825" s="442">
        <v>3823</v>
      </c>
      <c r="B3825" s="446"/>
      <c r="C3825" s="447"/>
      <c r="D3825" s="446"/>
      <c r="E3825" s="447"/>
    </row>
    <row r="3826" spans="1:5">
      <c r="A3826" s="442">
        <v>3824</v>
      </c>
      <c r="B3826" s="446"/>
      <c r="C3826" s="447"/>
      <c r="D3826" s="446"/>
      <c r="E3826" s="447"/>
    </row>
    <row r="3827" spans="1:5">
      <c r="A3827" s="442">
        <v>3825</v>
      </c>
      <c r="B3827" s="446"/>
      <c r="C3827" s="447"/>
      <c r="D3827" s="446"/>
      <c r="E3827" s="447"/>
    </row>
    <row r="3828" spans="1:5">
      <c r="A3828" s="442">
        <v>3826</v>
      </c>
      <c r="B3828" s="446"/>
      <c r="C3828" s="447"/>
      <c r="D3828" s="446"/>
      <c r="E3828" s="447"/>
    </row>
    <row r="3829" spans="1:5">
      <c r="A3829" s="442">
        <v>3827</v>
      </c>
      <c r="B3829" s="446"/>
      <c r="C3829" s="447"/>
      <c r="D3829" s="446"/>
      <c r="E3829" s="447"/>
    </row>
    <row r="3830" spans="1:5">
      <c r="A3830" s="442">
        <v>3828</v>
      </c>
      <c r="B3830" s="446"/>
      <c r="C3830" s="447"/>
      <c r="D3830" s="446"/>
      <c r="E3830" s="447"/>
    </row>
    <row r="3831" spans="1:5">
      <c r="A3831" s="442">
        <v>3829</v>
      </c>
      <c r="B3831" s="446"/>
      <c r="C3831" s="447"/>
      <c r="D3831" s="446"/>
      <c r="E3831" s="447"/>
    </row>
    <row r="3832" spans="1:5">
      <c r="A3832" s="442">
        <v>3830</v>
      </c>
      <c r="B3832" s="446"/>
      <c r="C3832" s="447"/>
      <c r="D3832" s="446"/>
      <c r="E3832" s="447"/>
    </row>
    <row r="3833" spans="1:5">
      <c r="A3833" s="442">
        <v>3831</v>
      </c>
      <c r="B3833" s="446"/>
      <c r="C3833" s="447"/>
      <c r="D3833" s="446"/>
      <c r="E3833" s="447"/>
    </row>
    <row r="3834" spans="1:5">
      <c r="A3834" s="442">
        <v>3832</v>
      </c>
      <c r="B3834" s="446"/>
      <c r="C3834" s="447"/>
      <c r="D3834" s="446"/>
      <c r="E3834" s="447"/>
    </row>
    <row r="3835" spans="1:5">
      <c r="A3835" s="442">
        <v>3833</v>
      </c>
      <c r="B3835" s="446"/>
      <c r="C3835" s="447"/>
      <c r="D3835" s="446"/>
      <c r="E3835" s="447"/>
    </row>
    <row r="3836" spans="1:5">
      <c r="A3836" s="442">
        <v>3834</v>
      </c>
      <c r="B3836" s="446"/>
      <c r="C3836" s="447"/>
      <c r="D3836" s="446"/>
      <c r="E3836" s="447"/>
    </row>
    <row r="3837" spans="1:5">
      <c r="A3837" s="442">
        <v>3835</v>
      </c>
      <c r="B3837" s="446"/>
      <c r="C3837" s="447"/>
      <c r="D3837" s="446"/>
      <c r="E3837" s="447"/>
    </row>
    <row r="3838" spans="1:5">
      <c r="A3838" s="442">
        <v>3836</v>
      </c>
      <c r="B3838" s="446"/>
      <c r="C3838" s="447"/>
      <c r="D3838" s="446"/>
      <c r="E3838" s="447"/>
    </row>
    <row r="3839" spans="1:5">
      <c r="A3839" s="442">
        <v>3837</v>
      </c>
      <c r="B3839" s="446"/>
      <c r="C3839" s="447"/>
      <c r="D3839" s="446"/>
      <c r="E3839" s="447"/>
    </row>
    <row r="3840" spans="1:5">
      <c r="A3840" s="442">
        <v>3838</v>
      </c>
      <c r="B3840" s="446"/>
      <c r="C3840" s="447"/>
      <c r="D3840" s="446"/>
      <c r="E3840" s="447"/>
    </row>
    <row r="3841" spans="1:5">
      <c r="A3841" s="442">
        <v>3839</v>
      </c>
      <c r="B3841" s="446"/>
      <c r="C3841" s="447"/>
      <c r="D3841" s="446"/>
      <c r="E3841" s="447"/>
    </row>
    <row r="3842" spans="1:5">
      <c r="A3842" s="442">
        <v>3840</v>
      </c>
      <c r="B3842" s="446"/>
      <c r="C3842" s="447"/>
      <c r="D3842" s="446"/>
      <c r="E3842" s="447"/>
    </row>
    <row r="3843" spans="1:5">
      <c r="A3843" s="442">
        <v>3841</v>
      </c>
      <c r="B3843" s="446"/>
      <c r="C3843" s="447"/>
      <c r="D3843" s="446"/>
      <c r="E3843" s="447"/>
    </row>
    <row r="3844" spans="1:5">
      <c r="A3844" s="442">
        <v>3842</v>
      </c>
      <c r="B3844" s="446"/>
      <c r="C3844" s="447"/>
      <c r="D3844" s="446"/>
      <c r="E3844" s="447"/>
    </row>
    <row r="3845" spans="1:5">
      <c r="A3845" s="442">
        <v>3843</v>
      </c>
      <c r="B3845" s="446"/>
      <c r="C3845" s="447"/>
      <c r="D3845" s="446"/>
      <c r="E3845" s="447"/>
    </row>
    <row r="3846" spans="1:5">
      <c r="A3846" s="442">
        <v>3844</v>
      </c>
      <c r="B3846" s="446"/>
      <c r="C3846" s="447"/>
      <c r="D3846" s="446"/>
      <c r="E3846" s="447"/>
    </row>
    <row r="3847" spans="1:5">
      <c r="A3847" s="442">
        <v>3845</v>
      </c>
      <c r="B3847" s="446"/>
      <c r="C3847" s="447"/>
      <c r="D3847" s="446"/>
      <c r="E3847" s="447"/>
    </row>
    <row r="3848" spans="1:5">
      <c r="A3848" s="442">
        <v>3846</v>
      </c>
      <c r="B3848" s="446"/>
      <c r="C3848" s="447"/>
      <c r="D3848" s="446"/>
      <c r="E3848" s="447"/>
    </row>
    <row r="3849" spans="1:5">
      <c r="A3849" s="442">
        <v>3847</v>
      </c>
      <c r="B3849" s="446"/>
      <c r="C3849" s="447"/>
      <c r="D3849" s="446"/>
      <c r="E3849" s="447"/>
    </row>
    <row r="3850" spans="1:5">
      <c r="A3850" s="442">
        <v>3848</v>
      </c>
      <c r="B3850" s="446"/>
      <c r="C3850" s="447"/>
      <c r="D3850" s="446"/>
      <c r="E3850" s="447"/>
    </row>
    <row r="3851" spans="1:5">
      <c r="A3851" s="442">
        <v>3849</v>
      </c>
      <c r="B3851" s="446"/>
      <c r="C3851" s="447"/>
      <c r="D3851" s="446"/>
      <c r="E3851" s="447"/>
    </row>
    <row r="3852" spans="1:5">
      <c r="A3852" s="442">
        <v>3850</v>
      </c>
      <c r="B3852" s="446"/>
      <c r="C3852" s="447"/>
      <c r="D3852" s="446"/>
      <c r="E3852" s="447"/>
    </row>
    <row r="3853" spans="1:5">
      <c r="A3853" s="442">
        <v>3851</v>
      </c>
      <c r="B3853" s="446"/>
      <c r="C3853" s="447"/>
      <c r="D3853" s="446"/>
      <c r="E3853" s="447"/>
    </row>
    <row r="3854" spans="1:5">
      <c r="A3854" s="442">
        <v>3852</v>
      </c>
      <c r="B3854" s="446"/>
      <c r="C3854" s="447"/>
      <c r="D3854" s="446"/>
      <c r="E3854" s="447"/>
    </row>
    <row r="3855" spans="1:5">
      <c r="A3855" s="442">
        <v>3853</v>
      </c>
      <c r="B3855" s="446"/>
      <c r="C3855" s="447"/>
      <c r="D3855" s="446"/>
      <c r="E3855" s="447"/>
    </row>
    <row r="3856" spans="1:5">
      <c r="A3856" s="442">
        <v>3854</v>
      </c>
      <c r="B3856" s="446"/>
      <c r="C3856" s="447"/>
      <c r="D3856" s="446"/>
      <c r="E3856" s="447"/>
    </row>
    <row r="3857" spans="1:5">
      <c r="A3857" s="442">
        <v>3855</v>
      </c>
      <c r="B3857" s="446"/>
      <c r="C3857" s="447"/>
      <c r="D3857" s="446"/>
      <c r="E3857" s="447"/>
    </row>
    <row r="3858" spans="1:5">
      <c r="A3858" s="442">
        <v>3856</v>
      </c>
      <c r="B3858" s="446"/>
      <c r="C3858" s="447"/>
      <c r="D3858" s="446"/>
      <c r="E3858" s="447"/>
    </row>
    <row r="3859" spans="1:5">
      <c r="A3859" s="442">
        <v>3857</v>
      </c>
      <c r="B3859" s="446"/>
      <c r="C3859" s="447"/>
      <c r="D3859" s="446"/>
      <c r="E3859" s="447"/>
    </row>
    <row r="3860" spans="1:5">
      <c r="A3860" s="442">
        <v>3858</v>
      </c>
      <c r="B3860" s="446"/>
      <c r="C3860" s="447"/>
      <c r="D3860" s="446"/>
      <c r="E3860" s="447"/>
    </row>
    <row r="3861" spans="1:5">
      <c r="A3861" s="442">
        <v>3859</v>
      </c>
      <c r="B3861" s="446"/>
      <c r="C3861" s="447"/>
      <c r="D3861" s="446"/>
      <c r="E3861" s="447"/>
    </row>
    <row r="3862" spans="1:5">
      <c r="A3862" s="442">
        <v>3860</v>
      </c>
      <c r="B3862" s="446"/>
      <c r="C3862" s="447"/>
      <c r="D3862" s="446"/>
      <c r="E3862" s="447"/>
    </row>
    <row r="3863" spans="1:5">
      <c r="A3863" s="442">
        <v>3861</v>
      </c>
      <c r="B3863" s="446"/>
      <c r="C3863" s="447"/>
      <c r="D3863" s="446"/>
      <c r="E3863" s="447"/>
    </row>
    <row r="3864" spans="1:5">
      <c r="A3864" s="442">
        <v>3862</v>
      </c>
      <c r="B3864" s="446"/>
      <c r="C3864" s="447"/>
      <c r="D3864" s="446"/>
      <c r="E3864" s="447"/>
    </row>
    <row r="3865" spans="1:5">
      <c r="A3865" s="442">
        <v>3863</v>
      </c>
      <c r="B3865" s="446"/>
      <c r="C3865" s="447"/>
      <c r="D3865" s="446"/>
      <c r="E3865" s="447"/>
    </row>
    <row r="3866" spans="1:5">
      <c r="A3866" s="442">
        <v>3864</v>
      </c>
      <c r="B3866" s="446"/>
      <c r="C3866" s="447"/>
      <c r="D3866" s="446"/>
      <c r="E3866" s="447"/>
    </row>
    <row r="3867" spans="1:5">
      <c r="A3867" s="442">
        <v>3865</v>
      </c>
      <c r="B3867" s="446"/>
      <c r="C3867" s="447"/>
      <c r="D3867" s="446"/>
      <c r="E3867" s="447"/>
    </row>
    <row r="3868" spans="1:5">
      <c r="A3868" s="442">
        <v>3866</v>
      </c>
      <c r="B3868" s="446"/>
      <c r="C3868" s="447"/>
      <c r="D3868" s="446"/>
      <c r="E3868" s="447"/>
    </row>
    <row r="3869" spans="1:5">
      <c r="A3869" s="442">
        <v>3867</v>
      </c>
      <c r="B3869" s="446"/>
      <c r="C3869" s="447"/>
      <c r="D3869" s="446"/>
      <c r="E3869" s="447"/>
    </row>
    <row r="3870" spans="1:5">
      <c r="A3870" s="442">
        <v>3868</v>
      </c>
      <c r="B3870" s="446"/>
      <c r="C3870" s="447"/>
      <c r="D3870" s="446"/>
      <c r="E3870" s="447"/>
    </row>
    <row r="3871" spans="1:5">
      <c r="A3871" s="442">
        <v>3869</v>
      </c>
      <c r="B3871" s="446"/>
      <c r="C3871" s="447"/>
      <c r="D3871" s="446"/>
      <c r="E3871" s="447"/>
    </row>
    <row r="3872" spans="1:5">
      <c r="A3872" s="442">
        <v>3870</v>
      </c>
      <c r="B3872" s="446"/>
      <c r="C3872" s="447"/>
      <c r="D3872" s="446"/>
      <c r="E3872" s="447"/>
    </row>
    <row r="3873" spans="1:5">
      <c r="A3873" s="442">
        <v>3871</v>
      </c>
      <c r="B3873" s="446"/>
      <c r="C3873" s="447"/>
      <c r="D3873" s="446"/>
      <c r="E3873" s="447"/>
    </row>
    <row r="3874" spans="1:5">
      <c r="A3874" s="442">
        <v>3872</v>
      </c>
      <c r="B3874" s="446"/>
      <c r="C3874" s="447"/>
      <c r="D3874" s="446"/>
      <c r="E3874" s="447"/>
    </row>
    <row r="3875" spans="1:5">
      <c r="A3875" s="442">
        <v>3873</v>
      </c>
      <c r="B3875" s="446"/>
      <c r="C3875" s="447"/>
      <c r="D3875" s="446"/>
      <c r="E3875" s="447"/>
    </row>
    <row r="3876" spans="1:5">
      <c r="A3876" s="442">
        <v>3874</v>
      </c>
      <c r="B3876" s="446"/>
      <c r="C3876" s="447"/>
      <c r="D3876" s="446"/>
      <c r="E3876" s="447"/>
    </row>
    <row r="3877" spans="1:5">
      <c r="A3877" s="442">
        <v>3875</v>
      </c>
      <c r="B3877" s="446"/>
      <c r="C3877" s="447"/>
      <c r="D3877" s="446"/>
      <c r="E3877" s="447"/>
    </row>
    <row r="3878" spans="1:5">
      <c r="A3878" s="442">
        <v>3876</v>
      </c>
      <c r="B3878" s="446"/>
      <c r="C3878" s="447"/>
      <c r="D3878" s="446"/>
      <c r="E3878" s="447"/>
    </row>
    <row r="3879" spans="1:5">
      <c r="A3879" s="442">
        <v>3877</v>
      </c>
      <c r="B3879" s="446"/>
      <c r="C3879" s="447"/>
      <c r="D3879" s="446"/>
      <c r="E3879" s="447"/>
    </row>
    <row r="3880" spans="1:5">
      <c r="A3880" s="442">
        <v>3878</v>
      </c>
      <c r="B3880" s="446"/>
      <c r="C3880" s="447"/>
      <c r="D3880" s="446"/>
      <c r="E3880" s="447"/>
    </row>
    <row r="3881" spans="1:5">
      <c r="A3881" s="442">
        <v>3879</v>
      </c>
      <c r="B3881" s="446"/>
      <c r="C3881" s="447"/>
      <c r="D3881" s="446"/>
      <c r="E3881" s="447"/>
    </row>
    <row r="3882" spans="1:5">
      <c r="A3882" s="442">
        <v>3880</v>
      </c>
      <c r="B3882" s="446"/>
      <c r="C3882" s="447"/>
      <c r="D3882" s="446"/>
      <c r="E3882" s="447"/>
    </row>
    <row r="3883" spans="1:5">
      <c r="A3883" s="442">
        <v>3881</v>
      </c>
      <c r="B3883" s="446"/>
      <c r="C3883" s="447"/>
      <c r="D3883" s="446"/>
      <c r="E3883" s="447"/>
    </row>
    <row r="3884" spans="1:5">
      <c r="A3884" s="442">
        <v>3882</v>
      </c>
      <c r="B3884" s="446"/>
      <c r="C3884" s="447"/>
      <c r="D3884" s="446"/>
      <c r="E3884" s="447"/>
    </row>
    <row r="3885" spans="1:5">
      <c r="A3885" s="442">
        <v>3883</v>
      </c>
      <c r="B3885" s="446"/>
      <c r="C3885" s="447"/>
      <c r="D3885" s="446"/>
      <c r="E3885" s="447"/>
    </row>
    <row r="3886" spans="1:5">
      <c r="A3886" s="442">
        <v>3884</v>
      </c>
      <c r="B3886" s="446"/>
      <c r="C3886" s="447"/>
      <c r="D3886" s="446"/>
      <c r="E3886" s="447"/>
    </row>
    <row r="3887" spans="1:5">
      <c r="A3887" s="442">
        <v>3885</v>
      </c>
      <c r="B3887" s="446"/>
      <c r="C3887" s="447"/>
      <c r="D3887" s="446"/>
      <c r="E3887" s="447"/>
    </row>
    <row r="3888" spans="1:5">
      <c r="A3888" s="442">
        <v>3886</v>
      </c>
      <c r="B3888" s="446"/>
      <c r="C3888" s="447"/>
      <c r="D3888" s="446"/>
      <c r="E3888" s="447"/>
    </row>
    <row r="3889" spans="1:5">
      <c r="A3889" s="442">
        <v>3887</v>
      </c>
      <c r="B3889" s="446"/>
      <c r="C3889" s="447"/>
      <c r="D3889" s="446"/>
      <c r="E3889" s="447"/>
    </row>
    <row r="3890" spans="1:5">
      <c r="A3890" s="442">
        <v>3888</v>
      </c>
      <c r="B3890" s="446"/>
      <c r="C3890" s="447"/>
      <c r="D3890" s="446"/>
      <c r="E3890" s="447"/>
    </row>
    <row r="3891" spans="1:5">
      <c r="A3891" s="442">
        <v>3889</v>
      </c>
      <c r="B3891" s="446"/>
      <c r="C3891" s="447"/>
      <c r="D3891" s="446"/>
      <c r="E3891" s="447"/>
    </row>
    <row r="3892" spans="1:5">
      <c r="A3892" s="442">
        <v>3890</v>
      </c>
      <c r="B3892" s="446"/>
      <c r="C3892" s="447"/>
      <c r="D3892" s="446"/>
      <c r="E3892" s="447"/>
    </row>
    <row r="3893" spans="1:5">
      <c r="A3893" s="442">
        <v>3891</v>
      </c>
      <c r="B3893" s="446"/>
      <c r="C3893" s="447"/>
      <c r="D3893" s="446"/>
      <c r="E3893" s="447"/>
    </row>
    <row r="3894" spans="1:5">
      <c r="A3894" s="442">
        <v>3892</v>
      </c>
      <c r="B3894" s="446"/>
      <c r="C3894" s="447"/>
      <c r="D3894" s="446"/>
      <c r="E3894" s="447"/>
    </row>
    <row r="3895" spans="1:5">
      <c r="A3895" s="442">
        <v>3893</v>
      </c>
      <c r="B3895" s="446"/>
      <c r="C3895" s="447"/>
      <c r="D3895" s="446"/>
      <c r="E3895" s="447"/>
    </row>
    <row r="3896" spans="1:5">
      <c r="A3896" s="442">
        <v>3894</v>
      </c>
      <c r="B3896" s="446"/>
      <c r="C3896" s="447"/>
      <c r="D3896" s="446"/>
      <c r="E3896" s="447"/>
    </row>
    <row r="3897" spans="1:5">
      <c r="A3897" s="442">
        <v>3895</v>
      </c>
      <c r="B3897" s="446"/>
      <c r="C3897" s="447"/>
      <c r="D3897" s="446"/>
      <c r="E3897" s="447"/>
    </row>
    <row r="3898" spans="1:5">
      <c r="A3898" s="442">
        <v>3896</v>
      </c>
      <c r="B3898" s="446"/>
      <c r="C3898" s="447"/>
      <c r="D3898" s="446"/>
      <c r="E3898" s="447"/>
    </row>
    <row r="3899" spans="1:5">
      <c r="A3899" s="442">
        <v>3897</v>
      </c>
      <c r="B3899" s="446"/>
      <c r="C3899" s="447"/>
      <c r="D3899" s="446"/>
      <c r="E3899" s="447"/>
    </row>
    <row r="3900" spans="1:5">
      <c r="A3900" s="442">
        <v>3898</v>
      </c>
      <c r="B3900" s="446"/>
      <c r="C3900" s="447"/>
      <c r="D3900" s="446"/>
      <c r="E3900" s="447"/>
    </row>
    <row r="3901" spans="1:5">
      <c r="A3901" s="442">
        <v>3899</v>
      </c>
      <c r="B3901" s="446"/>
      <c r="C3901" s="447"/>
      <c r="D3901" s="446"/>
      <c r="E3901" s="447"/>
    </row>
    <row r="3902" spans="1:5">
      <c r="A3902" s="442">
        <v>3900</v>
      </c>
      <c r="B3902" s="446"/>
      <c r="C3902" s="447"/>
      <c r="D3902" s="446"/>
      <c r="E3902" s="447"/>
    </row>
    <row r="3903" spans="1:5">
      <c r="A3903" s="442">
        <v>3901</v>
      </c>
      <c r="B3903" s="446"/>
      <c r="C3903" s="447"/>
      <c r="D3903" s="446"/>
      <c r="E3903" s="447"/>
    </row>
    <row r="3904" spans="1:5">
      <c r="A3904" s="442">
        <v>3902</v>
      </c>
      <c r="B3904" s="446"/>
      <c r="C3904" s="447"/>
      <c r="D3904" s="446"/>
      <c r="E3904" s="447"/>
    </row>
    <row r="3905" spans="1:5">
      <c r="A3905" s="442">
        <v>3903</v>
      </c>
      <c r="B3905" s="446"/>
      <c r="C3905" s="447"/>
      <c r="D3905" s="446"/>
      <c r="E3905" s="447"/>
    </row>
    <row r="3906" spans="1:5">
      <c r="A3906" s="442">
        <v>3904</v>
      </c>
      <c r="B3906" s="446"/>
      <c r="C3906" s="447"/>
      <c r="D3906" s="446"/>
      <c r="E3906" s="447"/>
    </row>
    <row r="3907" spans="1:5">
      <c r="A3907" s="442">
        <v>3905</v>
      </c>
      <c r="B3907" s="446"/>
      <c r="C3907" s="447"/>
      <c r="D3907" s="446"/>
      <c r="E3907" s="447"/>
    </row>
    <row r="3908" spans="1:5">
      <c r="A3908" s="442">
        <v>3906</v>
      </c>
      <c r="B3908" s="446"/>
      <c r="C3908" s="447"/>
      <c r="D3908" s="446"/>
      <c r="E3908" s="447"/>
    </row>
    <row r="3909" spans="1:5">
      <c r="A3909" s="442">
        <v>3907</v>
      </c>
      <c r="B3909" s="446"/>
      <c r="C3909" s="447"/>
      <c r="D3909" s="446"/>
      <c r="E3909" s="447"/>
    </row>
    <row r="3910" spans="1:5">
      <c r="A3910" s="442">
        <v>3908</v>
      </c>
      <c r="B3910" s="446"/>
      <c r="C3910" s="447"/>
      <c r="D3910" s="446"/>
      <c r="E3910" s="447"/>
    </row>
    <row r="3911" spans="1:5">
      <c r="A3911" s="442">
        <v>3909</v>
      </c>
      <c r="B3911" s="446"/>
      <c r="C3911" s="447"/>
      <c r="D3911" s="446"/>
      <c r="E3911" s="447"/>
    </row>
    <row r="3912" spans="1:5">
      <c r="A3912" s="442">
        <v>3910</v>
      </c>
      <c r="B3912" s="446"/>
      <c r="C3912" s="447"/>
      <c r="D3912" s="446"/>
      <c r="E3912" s="447"/>
    </row>
    <row r="3913" spans="1:5">
      <c r="A3913" s="442">
        <v>3911</v>
      </c>
      <c r="B3913" s="446"/>
      <c r="C3913" s="447"/>
      <c r="D3913" s="446"/>
      <c r="E3913" s="447"/>
    </row>
    <row r="3914" spans="1:5">
      <c r="A3914" s="442">
        <v>3912</v>
      </c>
      <c r="B3914" s="446"/>
      <c r="C3914" s="447"/>
      <c r="D3914" s="446"/>
      <c r="E3914" s="447"/>
    </row>
    <row r="3915" spans="1:5">
      <c r="A3915" s="442">
        <v>3913</v>
      </c>
      <c r="B3915" s="446"/>
      <c r="C3915" s="447"/>
      <c r="D3915" s="446"/>
      <c r="E3915" s="447"/>
    </row>
    <row r="3916" spans="1:5">
      <c r="A3916" s="442">
        <v>3914</v>
      </c>
      <c r="B3916" s="446"/>
      <c r="C3916" s="447"/>
      <c r="D3916" s="446"/>
      <c r="E3916" s="447"/>
    </row>
    <row r="3917" spans="1:5">
      <c r="A3917" s="442">
        <v>3915</v>
      </c>
      <c r="B3917" s="446"/>
      <c r="C3917" s="447"/>
      <c r="D3917" s="446"/>
      <c r="E3917" s="447"/>
    </row>
    <row r="3918" spans="1:5">
      <c r="A3918" s="442">
        <v>3916</v>
      </c>
      <c r="B3918" s="446"/>
      <c r="C3918" s="447"/>
      <c r="D3918" s="446"/>
      <c r="E3918" s="447"/>
    </row>
    <row r="3919" spans="1:5">
      <c r="A3919" s="442">
        <v>3917</v>
      </c>
      <c r="B3919" s="446"/>
      <c r="C3919" s="447"/>
      <c r="D3919" s="446"/>
      <c r="E3919" s="447"/>
    </row>
    <row r="3920" spans="1:5">
      <c r="A3920" s="442">
        <v>3918</v>
      </c>
      <c r="B3920" s="446"/>
      <c r="C3920" s="447"/>
      <c r="D3920" s="446"/>
      <c r="E3920" s="447"/>
    </row>
    <row r="3921" spans="1:5">
      <c r="A3921" s="442">
        <v>3919</v>
      </c>
      <c r="B3921" s="446"/>
      <c r="C3921" s="447"/>
      <c r="D3921" s="446"/>
      <c r="E3921" s="447"/>
    </row>
    <row r="3922" spans="1:5">
      <c r="A3922" s="442">
        <v>3920</v>
      </c>
      <c r="B3922" s="446"/>
      <c r="C3922" s="447"/>
      <c r="D3922" s="446"/>
      <c r="E3922" s="447"/>
    </row>
    <row r="3923" spans="1:5">
      <c r="A3923" s="442">
        <v>3921</v>
      </c>
      <c r="B3923" s="446"/>
      <c r="C3923" s="447"/>
      <c r="D3923" s="446"/>
      <c r="E3923" s="447"/>
    </row>
    <row r="3924" spans="1:5">
      <c r="A3924" s="442">
        <v>3922</v>
      </c>
      <c r="B3924" s="446"/>
      <c r="C3924" s="447"/>
      <c r="D3924" s="446"/>
      <c r="E3924" s="447"/>
    </row>
    <row r="3925" spans="1:5">
      <c r="A3925" s="442">
        <v>3923</v>
      </c>
      <c r="B3925" s="446"/>
      <c r="C3925" s="447"/>
      <c r="D3925" s="446"/>
      <c r="E3925" s="447"/>
    </row>
    <row r="3926" spans="1:5">
      <c r="A3926" s="442">
        <v>3924</v>
      </c>
      <c r="B3926" s="446"/>
      <c r="C3926" s="447"/>
      <c r="D3926" s="446"/>
      <c r="E3926" s="447"/>
    </row>
    <row r="3927" spans="1:5">
      <c r="A3927" s="442">
        <v>3925</v>
      </c>
      <c r="B3927" s="446"/>
      <c r="C3927" s="447"/>
      <c r="D3927" s="446"/>
      <c r="E3927" s="447"/>
    </row>
    <row r="3928" spans="1:5">
      <c r="A3928" s="442">
        <v>3926</v>
      </c>
      <c r="B3928" s="446"/>
      <c r="C3928" s="447"/>
      <c r="D3928" s="446"/>
      <c r="E3928" s="447"/>
    </row>
    <row r="3929" spans="1:5">
      <c r="A3929" s="442">
        <v>3927</v>
      </c>
      <c r="B3929" s="446"/>
      <c r="C3929" s="447"/>
      <c r="D3929" s="446"/>
      <c r="E3929" s="447"/>
    </row>
    <row r="3930" spans="1:5">
      <c r="A3930" s="442">
        <v>3928</v>
      </c>
      <c r="B3930" s="446"/>
      <c r="C3930" s="447"/>
      <c r="D3930" s="446"/>
      <c r="E3930" s="447"/>
    </row>
    <row r="3931" spans="1:5">
      <c r="A3931" s="442">
        <v>3929</v>
      </c>
      <c r="B3931" s="446"/>
      <c r="C3931" s="447"/>
      <c r="D3931" s="446"/>
      <c r="E3931" s="447"/>
    </row>
    <row r="3932" spans="1:5">
      <c r="A3932" s="442">
        <v>3930</v>
      </c>
      <c r="B3932" s="446"/>
      <c r="C3932" s="447"/>
      <c r="D3932" s="446"/>
      <c r="E3932" s="447"/>
    </row>
    <row r="3933" spans="1:5">
      <c r="A3933" s="442">
        <v>3931</v>
      </c>
      <c r="B3933" s="446"/>
      <c r="C3933" s="447"/>
      <c r="D3933" s="446"/>
      <c r="E3933" s="447"/>
    </row>
    <row r="3934" spans="1:5">
      <c r="A3934" s="442">
        <v>3932</v>
      </c>
      <c r="B3934" s="446"/>
      <c r="C3934" s="447"/>
      <c r="D3934" s="446"/>
      <c r="E3934" s="447"/>
    </row>
    <row r="3935" spans="1:5">
      <c r="A3935" s="442">
        <v>3933</v>
      </c>
      <c r="B3935" s="446"/>
      <c r="C3935" s="447"/>
      <c r="D3935" s="446"/>
      <c r="E3935" s="447"/>
    </row>
    <row r="3936" spans="1:5">
      <c r="A3936" s="442">
        <v>3934</v>
      </c>
      <c r="B3936" s="446"/>
      <c r="C3936" s="447"/>
      <c r="D3936" s="446"/>
      <c r="E3936" s="447"/>
    </row>
    <row r="3937" spans="1:5">
      <c r="A3937" s="442">
        <v>3935</v>
      </c>
      <c r="B3937" s="446"/>
      <c r="C3937" s="447"/>
      <c r="D3937" s="446"/>
      <c r="E3937" s="447"/>
    </row>
    <row r="3938" spans="1:5">
      <c r="A3938" s="442">
        <v>3936</v>
      </c>
      <c r="B3938" s="446"/>
      <c r="C3938" s="447"/>
      <c r="D3938" s="446"/>
      <c r="E3938" s="447"/>
    </row>
    <row r="3939" spans="1:5">
      <c r="A3939" s="442">
        <v>3937</v>
      </c>
      <c r="B3939" s="446"/>
      <c r="C3939" s="447"/>
      <c r="D3939" s="446"/>
      <c r="E3939" s="447"/>
    </row>
    <row r="3940" spans="1:5">
      <c r="A3940" s="442">
        <v>3938</v>
      </c>
      <c r="B3940" s="446"/>
      <c r="C3940" s="447"/>
      <c r="D3940" s="446"/>
      <c r="E3940" s="447"/>
    </row>
    <row r="3941" spans="1:5">
      <c r="A3941" s="442">
        <v>3939</v>
      </c>
      <c r="B3941" s="446"/>
      <c r="C3941" s="447"/>
      <c r="D3941" s="446"/>
      <c r="E3941" s="447"/>
    </row>
    <row r="3942" spans="1:5">
      <c r="A3942" s="442">
        <v>3940</v>
      </c>
      <c r="B3942" s="446"/>
      <c r="C3942" s="447"/>
      <c r="D3942" s="446"/>
      <c r="E3942" s="447"/>
    </row>
    <row r="3943" spans="1:5">
      <c r="A3943" s="442">
        <v>3941</v>
      </c>
      <c r="B3943" s="446"/>
      <c r="C3943" s="447"/>
      <c r="D3943" s="446"/>
      <c r="E3943" s="447"/>
    </row>
    <row r="3944" spans="1:5">
      <c r="A3944" s="442">
        <v>3942</v>
      </c>
      <c r="B3944" s="446"/>
      <c r="C3944" s="447"/>
      <c r="D3944" s="446"/>
      <c r="E3944" s="447"/>
    </row>
    <row r="3945" spans="1:5">
      <c r="A3945" s="442">
        <v>3943</v>
      </c>
      <c r="B3945" s="446"/>
      <c r="C3945" s="447"/>
      <c r="D3945" s="446"/>
      <c r="E3945" s="447"/>
    </row>
    <row r="3946" spans="1:5">
      <c r="A3946" s="442">
        <v>3944</v>
      </c>
      <c r="B3946" s="446"/>
      <c r="C3946" s="447"/>
      <c r="D3946" s="446"/>
      <c r="E3946" s="447"/>
    </row>
    <row r="3947" spans="1:5">
      <c r="A3947" s="442">
        <v>3945</v>
      </c>
      <c r="B3947" s="446"/>
      <c r="C3947" s="447"/>
      <c r="D3947" s="446"/>
      <c r="E3947" s="447"/>
    </row>
    <row r="3948" spans="1:5">
      <c r="A3948" s="442">
        <v>3946</v>
      </c>
      <c r="B3948" s="446"/>
      <c r="C3948" s="447"/>
      <c r="D3948" s="446"/>
      <c r="E3948" s="447"/>
    </row>
    <row r="3949" spans="1:5">
      <c r="A3949" s="442">
        <v>3947</v>
      </c>
      <c r="B3949" s="446"/>
      <c r="C3949" s="447"/>
      <c r="D3949" s="446"/>
      <c r="E3949" s="447"/>
    </row>
    <row r="3950" spans="1:5">
      <c r="A3950" s="442">
        <v>3948</v>
      </c>
      <c r="B3950" s="446"/>
      <c r="C3950" s="447"/>
      <c r="D3950" s="446"/>
      <c r="E3950" s="447"/>
    </row>
    <row r="3951" spans="1:5">
      <c r="A3951" s="442">
        <v>3949</v>
      </c>
      <c r="B3951" s="446"/>
      <c r="C3951" s="447"/>
      <c r="D3951" s="446"/>
      <c r="E3951" s="447"/>
    </row>
    <row r="3952" spans="1:5">
      <c r="A3952" s="442">
        <v>3950</v>
      </c>
      <c r="B3952" s="446"/>
      <c r="C3952" s="447"/>
      <c r="D3952" s="446"/>
      <c r="E3952" s="447"/>
    </row>
    <row r="3953" spans="1:5">
      <c r="A3953" s="442">
        <v>3951</v>
      </c>
      <c r="B3953" s="446"/>
      <c r="C3953" s="447"/>
      <c r="D3953" s="446"/>
      <c r="E3953" s="447"/>
    </row>
    <row r="3954" spans="1:5">
      <c r="A3954" s="442">
        <v>3952</v>
      </c>
      <c r="B3954" s="446"/>
      <c r="C3954" s="447"/>
      <c r="D3954" s="446"/>
      <c r="E3954" s="447"/>
    </row>
    <row r="3955" spans="1:5">
      <c r="A3955" s="442">
        <v>3953</v>
      </c>
      <c r="B3955" s="446"/>
      <c r="C3955" s="447"/>
      <c r="D3955" s="446"/>
      <c r="E3955" s="447"/>
    </row>
    <row r="3956" spans="1:5">
      <c r="A3956" s="442">
        <v>3954</v>
      </c>
      <c r="B3956" s="446"/>
      <c r="C3956" s="447"/>
      <c r="D3956" s="446"/>
      <c r="E3956" s="447"/>
    </row>
    <row r="3957" spans="1:5">
      <c r="A3957" s="442">
        <v>3955</v>
      </c>
      <c r="B3957" s="446"/>
      <c r="C3957" s="447"/>
      <c r="D3957" s="446"/>
      <c r="E3957" s="447"/>
    </row>
    <row r="3958" spans="1:5">
      <c r="A3958" s="442">
        <v>3956</v>
      </c>
      <c r="B3958" s="446"/>
      <c r="C3958" s="447"/>
      <c r="D3958" s="446"/>
      <c r="E3958" s="447"/>
    </row>
    <row r="3959" spans="1:5">
      <c r="A3959" s="442">
        <v>3957</v>
      </c>
      <c r="B3959" s="446"/>
      <c r="C3959" s="447"/>
      <c r="D3959" s="446"/>
      <c r="E3959" s="447"/>
    </row>
    <row r="3960" spans="1:5">
      <c r="A3960" s="442">
        <v>3958</v>
      </c>
      <c r="B3960" s="446"/>
      <c r="C3960" s="447"/>
      <c r="D3960" s="446"/>
      <c r="E3960" s="447"/>
    </row>
    <row r="3961" spans="1:5">
      <c r="A3961" s="442">
        <v>3959</v>
      </c>
      <c r="B3961" s="446"/>
      <c r="C3961" s="447"/>
      <c r="D3961" s="446"/>
      <c r="E3961" s="447"/>
    </row>
    <row r="3962" spans="1:5">
      <c r="A3962" s="442">
        <v>3960</v>
      </c>
      <c r="B3962" s="446"/>
      <c r="C3962" s="447"/>
      <c r="D3962" s="446"/>
      <c r="E3962" s="447"/>
    </row>
    <row r="3963" spans="1:5">
      <c r="A3963" s="442">
        <v>3961</v>
      </c>
      <c r="B3963" s="446"/>
      <c r="C3963" s="447"/>
      <c r="D3963" s="446"/>
      <c r="E3963" s="447"/>
    </row>
    <row r="3964" spans="1:5">
      <c r="A3964" s="442">
        <v>3962</v>
      </c>
      <c r="B3964" s="446"/>
      <c r="C3964" s="447"/>
      <c r="D3964" s="446"/>
      <c r="E3964" s="447"/>
    </row>
    <row r="3965" spans="1:5">
      <c r="A3965" s="442">
        <v>3963</v>
      </c>
      <c r="B3965" s="446"/>
      <c r="C3965" s="447"/>
      <c r="D3965" s="446"/>
      <c r="E3965" s="447"/>
    </row>
    <row r="3966" spans="1:5">
      <c r="A3966" s="442">
        <v>3964</v>
      </c>
      <c r="B3966" s="446"/>
      <c r="C3966" s="447"/>
      <c r="D3966" s="446"/>
      <c r="E3966" s="447"/>
    </row>
    <row r="3967" spans="1:5">
      <c r="A3967" s="442">
        <v>3965</v>
      </c>
      <c r="B3967" s="446"/>
      <c r="C3967" s="447"/>
      <c r="D3967" s="446"/>
      <c r="E3967" s="447"/>
    </row>
    <row r="3968" spans="1:5">
      <c r="A3968" s="442">
        <v>3966</v>
      </c>
      <c r="B3968" s="446"/>
      <c r="C3968" s="447"/>
      <c r="D3968" s="446"/>
      <c r="E3968" s="447"/>
    </row>
    <row r="3969" spans="1:5">
      <c r="A3969" s="442">
        <v>3967</v>
      </c>
      <c r="B3969" s="446"/>
      <c r="C3969" s="447"/>
      <c r="D3969" s="446"/>
      <c r="E3969" s="447"/>
    </row>
    <row r="3970" spans="1:5">
      <c r="A3970" s="442">
        <v>3968</v>
      </c>
      <c r="B3970" s="446"/>
      <c r="C3970" s="447"/>
      <c r="D3970" s="446"/>
      <c r="E3970" s="447"/>
    </row>
    <row r="3971" spans="1:5">
      <c r="A3971" s="442">
        <v>3969</v>
      </c>
      <c r="B3971" s="446"/>
      <c r="C3971" s="447"/>
      <c r="D3971" s="446"/>
      <c r="E3971" s="447"/>
    </row>
    <row r="3972" spans="1:5">
      <c r="A3972" s="442">
        <v>3970</v>
      </c>
      <c r="B3972" s="446"/>
      <c r="C3972" s="447"/>
      <c r="D3972" s="446"/>
      <c r="E3972" s="447"/>
    </row>
    <row r="3973" spans="1:5">
      <c r="A3973" s="442">
        <v>3971</v>
      </c>
      <c r="B3973" s="446"/>
      <c r="C3973" s="447"/>
      <c r="D3973" s="446"/>
      <c r="E3973" s="447"/>
    </row>
    <row r="3974" spans="1:5">
      <c r="A3974" s="442">
        <v>3972</v>
      </c>
      <c r="B3974" s="446"/>
      <c r="C3974" s="447"/>
      <c r="D3974" s="446"/>
      <c r="E3974" s="447"/>
    </row>
    <row r="3975" spans="1:5">
      <c r="A3975" s="442">
        <v>3973</v>
      </c>
      <c r="B3975" s="446"/>
      <c r="C3975" s="447"/>
      <c r="D3975" s="446"/>
      <c r="E3975" s="447"/>
    </row>
    <row r="3976" spans="1:5">
      <c r="A3976" s="442">
        <v>3974</v>
      </c>
      <c r="B3976" s="446"/>
      <c r="C3976" s="447"/>
      <c r="D3976" s="446"/>
      <c r="E3976" s="447"/>
    </row>
    <row r="3977" spans="1:5">
      <c r="A3977" s="442">
        <v>3975</v>
      </c>
      <c r="B3977" s="446"/>
      <c r="C3977" s="447"/>
      <c r="D3977" s="446"/>
      <c r="E3977" s="447"/>
    </row>
    <row r="3978" spans="1:5">
      <c r="A3978" s="442">
        <v>3976</v>
      </c>
      <c r="B3978" s="446"/>
      <c r="C3978" s="447"/>
      <c r="D3978" s="446"/>
      <c r="E3978" s="447"/>
    </row>
    <row r="3979" spans="1:5">
      <c r="A3979" s="442">
        <v>3977</v>
      </c>
      <c r="B3979" s="446"/>
      <c r="C3979" s="447"/>
      <c r="D3979" s="446"/>
      <c r="E3979" s="447"/>
    </row>
    <row r="3980" spans="1:5">
      <c r="A3980" s="442">
        <v>3978</v>
      </c>
      <c r="B3980" s="446"/>
      <c r="C3980" s="447"/>
      <c r="D3980" s="446"/>
      <c r="E3980" s="447"/>
    </row>
    <row r="3981" spans="1:5">
      <c r="A3981" s="442">
        <v>3979</v>
      </c>
      <c r="B3981" s="446"/>
      <c r="C3981" s="447"/>
      <c r="D3981" s="446"/>
      <c r="E3981" s="447"/>
    </row>
    <row r="3982" spans="1:5">
      <c r="A3982" s="442">
        <v>3980</v>
      </c>
      <c r="B3982" s="446"/>
      <c r="C3982" s="447"/>
      <c r="D3982" s="446"/>
      <c r="E3982" s="447"/>
    </row>
    <row r="3983" spans="1:5">
      <c r="A3983" s="442">
        <v>3981</v>
      </c>
      <c r="B3983" s="446"/>
      <c r="C3983" s="447"/>
      <c r="D3983" s="446"/>
      <c r="E3983" s="447"/>
    </row>
    <row r="3984" spans="1:5">
      <c r="A3984" s="442">
        <v>3982</v>
      </c>
      <c r="B3984" s="446"/>
      <c r="C3984" s="447"/>
      <c r="D3984" s="446"/>
      <c r="E3984" s="447"/>
    </row>
    <row r="3985" spans="1:5">
      <c r="A3985" s="442">
        <v>3983</v>
      </c>
      <c r="B3985" s="446"/>
      <c r="C3985" s="447"/>
      <c r="D3985" s="446"/>
      <c r="E3985" s="447"/>
    </row>
    <row r="3986" spans="1:5">
      <c r="A3986" s="442">
        <v>3984</v>
      </c>
      <c r="B3986" s="446"/>
      <c r="C3986" s="447"/>
      <c r="D3986" s="446"/>
      <c r="E3986" s="447"/>
    </row>
    <row r="3987" spans="1:5">
      <c r="A3987" s="442">
        <v>3985</v>
      </c>
      <c r="B3987" s="446"/>
      <c r="C3987" s="447"/>
      <c r="D3987" s="446"/>
      <c r="E3987" s="447"/>
    </row>
    <row r="3988" spans="1:5">
      <c r="A3988" s="442">
        <v>3986</v>
      </c>
      <c r="B3988" s="446"/>
      <c r="C3988" s="447"/>
      <c r="D3988" s="446"/>
      <c r="E3988" s="447"/>
    </row>
    <row r="3989" spans="1:5">
      <c r="A3989" s="442">
        <v>3987</v>
      </c>
      <c r="B3989" s="446"/>
      <c r="C3989" s="447"/>
      <c r="D3989" s="446"/>
      <c r="E3989" s="447"/>
    </row>
    <row r="3990" spans="1:5">
      <c r="A3990" s="442">
        <v>3988</v>
      </c>
      <c r="B3990" s="446"/>
      <c r="C3990" s="447"/>
      <c r="D3990" s="446"/>
      <c r="E3990" s="447"/>
    </row>
    <row r="3991" spans="1:5">
      <c r="A3991" s="442">
        <v>3989</v>
      </c>
      <c r="B3991" s="446"/>
      <c r="C3991" s="447"/>
      <c r="D3991" s="446"/>
      <c r="E3991" s="447"/>
    </row>
    <row r="3992" spans="1:5">
      <c r="A3992" s="442">
        <v>3990</v>
      </c>
      <c r="B3992" s="446"/>
      <c r="C3992" s="447"/>
      <c r="D3992" s="446"/>
      <c r="E3992" s="447"/>
    </row>
    <row r="3993" spans="1:5">
      <c r="A3993" s="442">
        <v>3991</v>
      </c>
      <c r="B3993" s="446"/>
      <c r="C3993" s="447"/>
      <c r="D3993" s="446"/>
      <c r="E3993" s="447"/>
    </row>
    <row r="3994" spans="1:5">
      <c r="A3994" s="442">
        <v>3992</v>
      </c>
      <c r="B3994" s="446"/>
      <c r="C3994" s="447"/>
      <c r="D3994" s="446"/>
      <c r="E3994" s="447"/>
    </row>
    <row r="3995" spans="1:5">
      <c r="A3995" s="442">
        <v>3993</v>
      </c>
      <c r="B3995" s="446"/>
      <c r="C3995" s="447"/>
      <c r="D3995" s="446"/>
      <c r="E3995" s="447"/>
    </row>
    <row r="3996" spans="1:5">
      <c r="A3996" s="442">
        <v>3994</v>
      </c>
      <c r="B3996" s="446"/>
      <c r="C3996" s="447"/>
      <c r="D3996" s="446"/>
      <c r="E3996" s="447"/>
    </row>
    <row r="3997" spans="1:5">
      <c r="A3997" s="442">
        <v>3995</v>
      </c>
      <c r="B3997" s="446"/>
      <c r="C3997" s="447"/>
      <c r="D3997" s="446"/>
      <c r="E3997" s="447"/>
    </row>
    <row r="3998" spans="1:5">
      <c r="A3998" s="442">
        <v>3996</v>
      </c>
      <c r="B3998" s="446"/>
      <c r="C3998" s="447"/>
      <c r="D3998" s="446"/>
      <c r="E3998" s="447"/>
    </row>
    <row r="3999" spans="1:5">
      <c r="A3999" s="442">
        <v>3997</v>
      </c>
      <c r="B3999" s="446"/>
      <c r="C3999" s="447"/>
      <c r="D3999" s="446"/>
      <c r="E3999" s="447"/>
    </row>
    <row r="4000" spans="1:5">
      <c r="A4000" s="442">
        <v>3998</v>
      </c>
      <c r="B4000" s="446"/>
      <c r="C4000" s="447"/>
      <c r="D4000" s="446"/>
      <c r="E4000" s="447"/>
    </row>
    <row r="4001" spans="1:5">
      <c r="A4001" s="442">
        <v>3999</v>
      </c>
      <c r="B4001" s="446"/>
      <c r="C4001" s="447"/>
      <c r="D4001" s="446"/>
      <c r="E4001" s="447"/>
    </row>
    <row r="4002" spans="1:5">
      <c r="A4002" s="442">
        <v>4000</v>
      </c>
      <c r="B4002" s="446"/>
      <c r="C4002" s="447"/>
      <c r="D4002" s="446"/>
      <c r="E4002" s="447"/>
    </row>
    <row r="4003" spans="1:5">
      <c r="A4003" s="442">
        <v>4001</v>
      </c>
      <c r="B4003" s="446"/>
      <c r="C4003" s="447"/>
      <c r="D4003" s="446"/>
      <c r="E4003" s="447"/>
    </row>
    <row r="4004" spans="1:5">
      <c r="A4004" s="442">
        <v>4002</v>
      </c>
      <c r="B4004" s="446"/>
      <c r="C4004" s="447"/>
      <c r="D4004" s="446"/>
      <c r="E4004" s="447"/>
    </row>
    <row r="4005" spans="1:5">
      <c r="A4005" s="442">
        <v>4003</v>
      </c>
      <c r="B4005" s="446"/>
      <c r="C4005" s="447"/>
      <c r="D4005" s="446"/>
      <c r="E4005" s="447"/>
    </row>
    <row r="4006" spans="1:5">
      <c r="A4006" s="442">
        <v>4004</v>
      </c>
      <c r="B4006" s="446"/>
      <c r="C4006" s="447"/>
      <c r="D4006" s="446"/>
      <c r="E4006" s="447"/>
    </row>
    <row r="4007" spans="1:5">
      <c r="A4007" s="442">
        <v>4005</v>
      </c>
      <c r="B4007" s="446"/>
      <c r="C4007" s="447"/>
      <c r="D4007" s="446"/>
      <c r="E4007" s="447"/>
    </row>
    <row r="4008" spans="1:5">
      <c r="A4008" s="442">
        <v>4006</v>
      </c>
      <c r="B4008" s="446"/>
      <c r="C4008" s="447"/>
      <c r="D4008" s="446"/>
      <c r="E4008" s="447"/>
    </row>
    <row r="4009" spans="1:5">
      <c r="A4009" s="442">
        <v>4007</v>
      </c>
      <c r="B4009" s="446"/>
      <c r="C4009" s="447"/>
      <c r="D4009" s="446"/>
      <c r="E4009" s="447"/>
    </row>
    <row r="4010" spans="1:5">
      <c r="A4010" s="442">
        <v>4008</v>
      </c>
      <c r="B4010" s="446"/>
      <c r="C4010" s="447"/>
      <c r="D4010" s="446"/>
      <c r="E4010" s="447"/>
    </row>
    <row r="4011" spans="1:5">
      <c r="A4011" s="442">
        <v>4009</v>
      </c>
      <c r="B4011" s="446"/>
      <c r="C4011" s="447"/>
      <c r="D4011" s="446"/>
      <c r="E4011" s="447"/>
    </row>
    <row r="4012" spans="1:5">
      <c r="A4012" s="442">
        <v>4010</v>
      </c>
      <c r="B4012" s="446"/>
      <c r="C4012" s="447"/>
      <c r="D4012" s="446"/>
      <c r="E4012" s="447"/>
    </row>
    <row r="4013" spans="1:5">
      <c r="A4013" s="442">
        <v>4011</v>
      </c>
      <c r="B4013" s="446"/>
      <c r="C4013" s="447"/>
      <c r="D4013" s="446"/>
      <c r="E4013" s="447"/>
    </row>
    <row r="4014" spans="1:5">
      <c r="A4014" s="442">
        <v>4012</v>
      </c>
      <c r="B4014" s="446"/>
      <c r="C4014" s="447"/>
      <c r="D4014" s="446"/>
      <c r="E4014" s="447"/>
    </row>
    <row r="4015" spans="1:5">
      <c r="A4015" s="442">
        <v>4013</v>
      </c>
      <c r="B4015" s="446"/>
      <c r="C4015" s="447"/>
      <c r="D4015" s="446"/>
      <c r="E4015" s="447"/>
    </row>
    <row r="4016" spans="1:5">
      <c r="A4016" s="442">
        <v>4014</v>
      </c>
      <c r="B4016" s="446"/>
      <c r="C4016" s="447"/>
      <c r="D4016" s="446"/>
      <c r="E4016" s="447"/>
    </row>
    <row r="4017" spans="1:5">
      <c r="A4017" s="442">
        <v>4015</v>
      </c>
      <c r="B4017" s="446"/>
      <c r="C4017" s="447"/>
      <c r="D4017" s="446"/>
      <c r="E4017" s="447"/>
    </row>
    <row r="4018" spans="1:5">
      <c r="A4018" s="442">
        <v>4016</v>
      </c>
      <c r="B4018" s="446"/>
      <c r="C4018" s="447"/>
      <c r="D4018" s="446"/>
      <c r="E4018" s="447"/>
    </row>
    <row r="4019" spans="1:5">
      <c r="A4019" s="442">
        <v>4017</v>
      </c>
      <c r="B4019" s="446"/>
      <c r="C4019" s="447"/>
      <c r="D4019" s="446"/>
      <c r="E4019" s="447"/>
    </row>
    <row r="4020" spans="1:5">
      <c r="A4020" s="442">
        <v>4018</v>
      </c>
      <c r="B4020" s="446"/>
      <c r="C4020" s="447"/>
      <c r="D4020" s="446"/>
      <c r="E4020" s="447"/>
    </row>
    <row r="4021" spans="1:5">
      <c r="A4021" s="442">
        <v>4019</v>
      </c>
      <c r="B4021" s="446"/>
      <c r="C4021" s="447"/>
      <c r="D4021" s="446"/>
      <c r="E4021" s="447"/>
    </row>
    <row r="4022" spans="1:5">
      <c r="A4022" s="442">
        <v>4020</v>
      </c>
      <c r="B4022" s="446"/>
      <c r="C4022" s="447"/>
      <c r="D4022" s="446"/>
      <c r="E4022" s="447"/>
    </row>
    <row r="4023" spans="1:5">
      <c r="A4023" s="442">
        <v>4021</v>
      </c>
      <c r="B4023" s="446"/>
      <c r="C4023" s="447"/>
      <c r="D4023" s="446"/>
      <c r="E4023" s="447"/>
    </row>
    <row r="4024" spans="1:5">
      <c r="A4024" s="442">
        <v>4022</v>
      </c>
      <c r="B4024" s="446"/>
      <c r="C4024" s="447"/>
      <c r="D4024" s="446"/>
      <c r="E4024" s="447"/>
    </row>
    <row r="4025" spans="1:5">
      <c r="A4025" s="442">
        <v>4023</v>
      </c>
      <c r="B4025" s="446"/>
      <c r="C4025" s="447"/>
      <c r="D4025" s="446"/>
      <c r="E4025" s="447"/>
    </row>
    <row r="4026" spans="1:5">
      <c r="A4026" s="442">
        <v>4024</v>
      </c>
      <c r="B4026" s="446"/>
      <c r="C4026" s="447"/>
      <c r="D4026" s="446"/>
      <c r="E4026" s="447"/>
    </row>
    <row r="4027" spans="1:5">
      <c r="A4027" s="442">
        <v>4025</v>
      </c>
      <c r="B4027" s="446"/>
      <c r="C4027" s="447"/>
      <c r="D4027" s="446"/>
      <c r="E4027" s="447"/>
    </row>
    <row r="4028" spans="1:5">
      <c r="A4028" s="442">
        <v>4026</v>
      </c>
      <c r="B4028" s="446"/>
      <c r="C4028" s="447"/>
      <c r="D4028" s="446"/>
      <c r="E4028" s="447"/>
    </row>
    <row r="4029" spans="1:5">
      <c r="A4029" s="442">
        <v>4027</v>
      </c>
      <c r="B4029" s="446"/>
      <c r="C4029" s="447"/>
      <c r="D4029" s="446"/>
      <c r="E4029" s="447"/>
    </row>
    <row r="4030" spans="1:5">
      <c r="A4030" s="442">
        <v>4028</v>
      </c>
      <c r="B4030" s="446"/>
      <c r="C4030" s="447"/>
      <c r="D4030" s="446"/>
      <c r="E4030" s="447"/>
    </row>
    <row r="4031" spans="1:5">
      <c r="A4031" s="442">
        <v>4029</v>
      </c>
      <c r="B4031" s="446"/>
      <c r="C4031" s="447"/>
      <c r="D4031" s="446"/>
      <c r="E4031" s="447"/>
    </row>
    <row r="4032" spans="1:5">
      <c r="A4032" s="442">
        <v>4030</v>
      </c>
      <c r="B4032" s="446"/>
      <c r="C4032" s="447"/>
      <c r="D4032" s="446"/>
      <c r="E4032" s="447"/>
    </row>
    <row r="4033" spans="1:5">
      <c r="A4033" s="442">
        <v>4031</v>
      </c>
      <c r="B4033" s="446"/>
      <c r="C4033" s="447"/>
      <c r="D4033" s="446"/>
      <c r="E4033" s="447"/>
    </row>
    <row r="4034" spans="1:5">
      <c r="A4034" s="442">
        <v>4032</v>
      </c>
      <c r="B4034" s="446"/>
      <c r="C4034" s="447"/>
      <c r="D4034" s="446"/>
      <c r="E4034" s="447"/>
    </row>
    <row r="4035" spans="1:5">
      <c r="A4035" s="442">
        <v>4033</v>
      </c>
      <c r="B4035" s="446"/>
      <c r="C4035" s="447"/>
      <c r="D4035" s="446"/>
      <c r="E4035" s="447"/>
    </row>
    <row r="4036" spans="1:5">
      <c r="A4036" s="442">
        <v>4034</v>
      </c>
      <c r="B4036" s="446"/>
      <c r="C4036" s="447"/>
      <c r="D4036" s="446"/>
      <c r="E4036" s="447"/>
    </row>
    <row r="4037" spans="1:5">
      <c r="A4037" s="442">
        <v>4035</v>
      </c>
      <c r="B4037" s="446"/>
      <c r="C4037" s="447"/>
      <c r="D4037" s="446"/>
      <c r="E4037" s="447"/>
    </row>
    <row r="4038" spans="1:5">
      <c r="A4038" s="442">
        <v>4036</v>
      </c>
      <c r="B4038" s="446"/>
      <c r="C4038" s="447"/>
      <c r="D4038" s="446"/>
      <c r="E4038" s="447"/>
    </row>
    <row r="4039" spans="1:5">
      <c r="A4039" s="442">
        <v>4037</v>
      </c>
      <c r="B4039" s="446"/>
      <c r="C4039" s="447"/>
      <c r="D4039" s="446"/>
      <c r="E4039" s="447"/>
    </row>
    <row r="4040" spans="1:5">
      <c r="A4040" s="442">
        <v>4038</v>
      </c>
      <c r="B4040" s="446"/>
      <c r="C4040" s="447"/>
      <c r="D4040" s="446"/>
      <c r="E4040" s="447"/>
    </row>
    <row r="4041" spans="1:5">
      <c r="A4041" s="442">
        <v>4039</v>
      </c>
      <c r="B4041" s="446"/>
      <c r="C4041" s="447"/>
      <c r="D4041" s="446"/>
      <c r="E4041" s="447"/>
    </row>
    <row r="4042" spans="1:5">
      <c r="A4042" s="442">
        <v>4040</v>
      </c>
      <c r="B4042" s="446"/>
      <c r="C4042" s="447"/>
      <c r="D4042" s="446"/>
      <c r="E4042" s="447"/>
    </row>
    <row r="4043" spans="1:5">
      <c r="A4043" s="442">
        <v>4041</v>
      </c>
      <c r="B4043" s="446"/>
      <c r="C4043" s="447"/>
      <c r="D4043" s="446"/>
      <c r="E4043" s="447"/>
    </row>
    <row r="4044" spans="1:5">
      <c r="A4044" s="442">
        <v>4042</v>
      </c>
      <c r="B4044" s="446"/>
      <c r="C4044" s="447"/>
      <c r="D4044" s="446"/>
      <c r="E4044" s="447"/>
    </row>
    <row r="4045" spans="1:5">
      <c r="A4045" s="442">
        <v>4043</v>
      </c>
      <c r="B4045" s="446"/>
      <c r="C4045" s="447"/>
      <c r="D4045" s="446"/>
      <c r="E4045" s="447"/>
    </row>
    <row r="4046" spans="1:5">
      <c r="A4046" s="442">
        <v>4044</v>
      </c>
      <c r="B4046" s="446"/>
      <c r="C4046" s="447"/>
      <c r="D4046" s="446"/>
      <c r="E4046" s="447"/>
    </row>
    <row r="4047" spans="1:5">
      <c r="A4047" s="442">
        <v>4045</v>
      </c>
      <c r="B4047" s="446"/>
      <c r="C4047" s="447"/>
      <c r="D4047" s="446"/>
      <c r="E4047" s="447"/>
    </row>
    <row r="4048" spans="1:5">
      <c r="A4048" s="442">
        <v>4046</v>
      </c>
      <c r="B4048" s="446"/>
      <c r="C4048" s="447"/>
      <c r="D4048" s="446"/>
      <c r="E4048" s="447"/>
    </row>
    <row r="4049" spans="1:5">
      <c r="A4049" s="442">
        <v>4047</v>
      </c>
      <c r="B4049" s="446"/>
      <c r="C4049" s="447"/>
      <c r="D4049" s="446"/>
      <c r="E4049" s="447"/>
    </row>
    <row r="4050" spans="1:5">
      <c r="A4050" s="442">
        <v>4048</v>
      </c>
      <c r="B4050" s="446"/>
      <c r="C4050" s="447"/>
      <c r="D4050" s="446"/>
      <c r="E4050" s="447"/>
    </row>
    <row r="4051" spans="1:5">
      <c r="A4051" s="442">
        <v>4049</v>
      </c>
      <c r="B4051" s="446"/>
      <c r="C4051" s="447"/>
      <c r="D4051" s="446"/>
      <c r="E4051" s="447"/>
    </row>
    <row r="4052" spans="1:5">
      <c r="A4052" s="442">
        <v>4050</v>
      </c>
      <c r="B4052" s="446"/>
      <c r="C4052" s="447"/>
      <c r="D4052" s="446"/>
      <c r="E4052" s="447"/>
    </row>
    <row r="4053" spans="1:5">
      <c r="A4053" s="442">
        <v>4051</v>
      </c>
      <c r="B4053" s="446"/>
      <c r="C4053" s="447"/>
      <c r="D4053" s="446"/>
      <c r="E4053" s="447"/>
    </row>
    <row r="4054" spans="1:5">
      <c r="A4054" s="442">
        <v>4052</v>
      </c>
      <c r="B4054" s="446"/>
      <c r="C4054" s="447"/>
      <c r="D4054" s="446"/>
      <c r="E4054" s="447"/>
    </row>
    <row r="4055" spans="1:5">
      <c r="A4055" s="442">
        <v>4053</v>
      </c>
      <c r="B4055" s="446"/>
      <c r="C4055" s="447"/>
      <c r="D4055" s="446"/>
      <c r="E4055" s="447"/>
    </row>
    <row r="4056" spans="1:5">
      <c r="A4056" s="442">
        <v>4054</v>
      </c>
      <c r="B4056" s="446"/>
      <c r="C4056" s="447"/>
      <c r="D4056" s="446"/>
      <c r="E4056" s="447"/>
    </row>
    <row r="4057" spans="1:5">
      <c r="A4057" s="442">
        <v>4055</v>
      </c>
      <c r="B4057" s="446"/>
      <c r="C4057" s="447"/>
      <c r="D4057" s="446"/>
      <c r="E4057" s="447"/>
    </row>
    <row r="4058" spans="1:5">
      <c r="A4058" s="442">
        <v>4056</v>
      </c>
      <c r="B4058" s="446"/>
      <c r="C4058" s="447"/>
      <c r="D4058" s="446"/>
      <c r="E4058" s="447"/>
    </row>
    <row r="4059" spans="1:5">
      <c r="A4059" s="442">
        <v>4057</v>
      </c>
      <c r="B4059" s="446"/>
      <c r="C4059" s="447"/>
      <c r="D4059" s="446"/>
      <c r="E4059" s="447"/>
    </row>
    <row r="4060" spans="1:5">
      <c r="A4060" s="442">
        <v>4058</v>
      </c>
      <c r="B4060" s="446"/>
      <c r="C4060" s="447"/>
      <c r="D4060" s="446"/>
      <c r="E4060" s="447"/>
    </row>
    <row r="4061" spans="1:5">
      <c r="A4061" s="442">
        <v>4059</v>
      </c>
      <c r="B4061" s="446"/>
      <c r="C4061" s="447"/>
      <c r="D4061" s="446"/>
      <c r="E4061" s="447"/>
    </row>
    <row r="4062" spans="1:5">
      <c r="A4062" s="442">
        <v>4060</v>
      </c>
      <c r="B4062" s="446"/>
      <c r="C4062" s="447"/>
      <c r="D4062" s="446"/>
      <c r="E4062" s="447"/>
    </row>
    <row r="4063" spans="1:5">
      <c r="A4063" s="442">
        <v>4061</v>
      </c>
      <c r="B4063" s="446"/>
      <c r="C4063" s="447"/>
      <c r="D4063" s="446"/>
      <c r="E4063" s="447"/>
    </row>
    <row r="4064" spans="1:5">
      <c r="A4064" s="442">
        <v>4062</v>
      </c>
      <c r="B4064" s="446"/>
      <c r="C4064" s="447"/>
      <c r="D4064" s="446"/>
      <c r="E4064" s="447"/>
    </row>
    <row r="4065" spans="1:5">
      <c r="A4065" s="442">
        <v>4063</v>
      </c>
      <c r="B4065" s="446"/>
      <c r="C4065" s="447"/>
      <c r="D4065" s="446"/>
      <c r="E4065" s="447"/>
    </row>
    <row r="4066" spans="1:5">
      <c r="A4066" s="442">
        <v>4064</v>
      </c>
      <c r="B4066" s="446"/>
      <c r="C4066" s="447"/>
      <c r="D4066" s="446"/>
      <c r="E4066" s="447"/>
    </row>
    <row r="4067" spans="1:5">
      <c r="A4067" s="442">
        <v>4065</v>
      </c>
      <c r="B4067" s="446"/>
      <c r="C4067" s="447"/>
      <c r="D4067" s="446"/>
      <c r="E4067" s="447"/>
    </row>
    <row r="4068" spans="1:5">
      <c r="A4068" s="442">
        <v>4066</v>
      </c>
      <c r="B4068" s="446"/>
      <c r="C4068" s="447"/>
      <c r="D4068" s="446"/>
      <c r="E4068" s="447"/>
    </row>
    <row r="4069" spans="1:5">
      <c r="A4069" s="442">
        <v>4067</v>
      </c>
      <c r="B4069" s="446"/>
      <c r="C4069" s="447"/>
      <c r="D4069" s="446"/>
      <c r="E4069" s="447"/>
    </row>
    <row r="4070" spans="1:5">
      <c r="A4070" s="442">
        <v>4068</v>
      </c>
      <c r="B4070" s="446"/>
      <c r="C4070" s="447"/>
      <c r="D4070" s="446"/>
      <c r="E4070" s="447"/>
    </row>
    <row r="4071" spans="1:5">
      <c r="A4071" s="442">
        <v>4069</v>
      </c>
      <c r="B4071" s="446"/>
      <c r="C4071" s="447"/>
      <c r="D4071" s="446"/>
      <c r="E4071" s="447"/>
    </row>
    <row r="4072" spans="1:5">
      <c r="A4072" s="442">
        <v>4070</v>
      </c>
      <c r="B4072" s="446"/>
      <c r="C4072" s="447"/>
      <c r="D4072" s="446"/>
      <c r="E4072" s="447"/>
    </row>
    <row r="4073" spans="1:5">
      <c r="A4073" s="442">
        <v>4071</v>
      </c>
      <c r="B4073" s="446"/>
      <c r="C4073" s="447"/>
      <c r="D4073" s="446"/>
      <c r="E4073" s="447"/>
    </row>
    <row r="4074" spans="1:5">
      <c r="A4074" s="442">
        <v>4072</v>
      </c>
      <c r="B4074" s="446"/>
      <c r="C4074" s="447"/>
      <c r="D4074" s="446"/>
      <c r="E4074" s="447"/>
    </row>
    <row r="4075" spans="1:5">
      <c r="A4075" s="442">
        <v>4073</v>
      </c>
      <c r="B4075" s="446"/>
      <c r="C4075" s="447"/>
      <c r="D4075" s="446"/>
      <c r="E4075" s="447"/>
    </row>
    <row r="4076" spans="1:5">
      <c r="A4076" s="442">
        <v>4074</v>
      </c>
      <c r="B4076" s="446"/>
      <c r="C4076" s="447"/>
      <c r="D4076" s="446"/>
      <c r="E4076" s="447"/>
    </row>
    <row r="4077" spans="1:5">
      <c r="A4077" s="442">
        <v>4075</v>
      </c>
      <c r="B4077" s="446"/>
      <c r="C4077" s="447"/>
      <c r="D4077" s="446"/>
      <c r="E4077" s="447"/>
    </row>
    <row r="4078" spans="1:5">
      <c r="A4078" s="442">
        <v>4076</v>
      </c>
      <c r="B4078" s="446"/>
      <c r="C4078" s="447"/>
      <c r="D4078" s="446"/>
      <c r="E4078" s="447"/>
    </row>
    <row r="4079" spans="1:5">
      <c r="A4079" s="442">
        <v>4077</v>
      </c>
      <c r="B4079" s="446"/>
      <c r="C4079" s="447"/>
      <c r="D4079" s="446"/>
      <c r="E4079" s="447"/>
    </row>
    <row r="4080" spans="1:5">
      <c r="A4080" s="442">
        <v>4078</v>
      </c>
      <c r="B4080" s="446"/>
      <c r="C4080" s="447"/>
      <c r="D4080" s="446"/>
      <c r="E4080" s="447"/>
    </row>
    <row r="4081" spans="1:5">
      <c r="A4081" s="442">
        <v>4079</v>
      </c>
      <c r="B4081" s="446"/>
      <c r="C4081" s="447"/>
      <c r="D4081" s="446"/>
      <c r="E4081" s="447"/>
    </row>
    <row r="4082" spans="1:5">
      <c r="A4082" s="442">
        <v>4080</v>
      </c>
      <c r="B4082" s="446"/>
      <c r="C4082" s="447"/>
      <c r="D4082" s="446"/>
      <c r="E4082" s="447"/>
    </row>
    <row r="4083" spans="1:5">
      <c r="A4083" s="442">
        <v>4081</v>
      </c>
      <c r="B4083" s="446"/>
      <c r="C4083" s="447"/>
      <c r="D4083" s="446"/>
      <c r="E4083" s="447"/>
    </row>
    <row r="4084" spans="1:5">
      <c r="A4084" s="442">
        <v>4082</v>
      </c>
      <c r="B4084" s="446"/>
      <c r="C4084" s="447"/>
      <c r="D4084" s="446"/>
      <c r="E4084" s="447"/>
    </row>
    <row r="4085" spans="1:5">
      <c r="A4085" s="442">
        <v>4083</v>
      </c>
      <c r="B4085" s="446"/>
      <c r="C4085" s="447"/>
      <c r="D4085" s="446"/>
      <c r="E4085" s="447"/>
    </row>
    <row r="4086" spans="1:5">
      <c r="A4086" s="442">
        <v>4084</v>
      </c>
      <c r="B4086" s="446"/>
      <c r="C4086" s="447"/>
      <c r="D4086" s="446"/>
      <c r="E4086" s="447"/>
    </row>
    <row r="4087" spans="1:5">
      <c r="A4087" s="442">
        <v>4085</v>
      </c>
      <c r="B4087" s="446"/>
      <c r="C4087" s="447"/>
      <c r="D4087" s="446"/>
      <c r="E4087" s="447"/>
    </row>
    <row r="4088" spans="1:5">
      <c r="A4088" s="442">
        <v>4086</v>
      </c>
      <c r="B4088" s="446"/>
      <c r="C4088" s="447"/>
      <c r="D4088" s="446"/>
      <c r="E4088" s="447"/>
    </row>
    <row r="4089" spans="1:5">
      <c r="A4089" s="442">
        <v>4087</v>
      </c>
      <c r="B4089" s="446"/>
      <c r="C4089" s="447"/>
      <c r="D4089" s="446"/>
      <c r="E4089" s="447"/>
    </row>
    <row r="4090" spans="1:5">
      <c r="A4090" s="442">
        <v>4088</v>
      </c>
      <c r="B4090" s="446"/>
      <c r="C4090" s="447"/>
      <c r="D4090" s="446"/>
      <c r="E4090" s="447"/>
    </row>
    <row r="4091" spans="1:5">
      <c r="A4091" s="442">
        <v>4089</v>
      </c>
      <c r="B4091" s="446"/>
      <c r="C4091" s="447"/>
      <c r="D4091" s="446"/>
      <c r="E4091" s="447"/>
    </row>
    <row r="4092" spans="1:5">
      <c r="A4092" s="442">
        <v>4090</v>
      </c>
      <c r="B4092" s="446"/>
      <c r="C4092" s="447"/>
      <c r="D4092" s="446"/>
      <c r="E4092" s="447"/>
    </row>
    <row r="4093" spans="1:5">
      <c r="A4093" s="442">
        <v>4091</v>
      </c>
      <c r="B4093" s="446"/>
      <c r="C4093" s="447"/>
      <c r="D4093" s="446"/>
      <c r="E4093" s="447"/>
    </row>
    <row r="4094" spans="1:5">
      <c r="A4094" s="442">
        <v>4092</v>
      </c>
      <c r="B4094" s="446"/>
      <c r="C4094" s="447"/>
      <c r="D4094" s="446"/>
      <c r="E4094" s="447"/>
    </row>
    <row r="4095" spans="1:5">
      <c r="A4095" s="442">
        <v>4093</v>
      </c>
      <c r="B4095" s="446"/>
      <c r="C4095" s="447"/>
      <c r="D4095" s="446"/>
      <c r="E4095" s="447"/>
    </row>
    <row r="4096" spans="1:5">
      <c r="A4096" s="442">
        <v>4094</v>
      </c>
      <c r="B4096" s="446"/>
      <c r="C4096" s="447"/>
      <c r="D4096" s="446"/>
      <c r="E4096" s="447"/>
    </row>
    <row r="4097" spans="1:5">
      <c r="A4097" s="442">
        <v>4095</v>
      </c>
      <c r="B4097" s="446"/>
      <c r="C4097" s="447"/>
      <c r="D4097" s="446"/>
      <c r="E4097" s="447"/>
    </row>
    <row r="4098" spans="1:5">
      <c r="A4098" s="442">
        <v>4096</v>
      </c>
      <c r="B4098" s="446"/>
      <c r="C4098" s="447"/>
      <c r="D4098" s="446"/>
      <c r="E4098" s="447"/>
    </row>
    <row r="4099" spans="1:5">
      <c r="A4099" s="442">
        <v>4097</v>
      </c>
      <c r="B4099" s="446"/>
      <c r="C4099" s="447"/>
      <c r="D4099" s="446"/>
      <c r="E4099" s="447"/>
    </row>
    <row r="4100" spans="1:5">
      <c r="A4100" s="442">
        <v>4098</v>
      </c>
      <c r="B4100" s="446"/>
      <c r="C4100" s="447"/>
      <c r="D4100" s="446"/>
      <c r="E4100" s="447"/>
    </row>
    <row r="4101" spans="1:5">
      <c r="A4101" s="442">
        <v>4099</v>
      </c>
      <c r="B4101" s="446"/>
      <c r="C4101" s="447"/>
      <c r="D4101" s="446"/>
      <c r="E4101" s="447"/>
    </row>
    <row r="4102" spans="1:5">
      <c r="A4102" s="442">
        <v>4100</v>
      </c>
      <c r="B4102" s="446"/>
      <c r="C4102" s="447"/>
      <c r="D4102" s="446"/>
      <c r="E4102" s="447"/>
    </row>
    <row r="4103" spans="1:5">
      <c r="A4103" s="442">
        <v>4101</v>
      </c>
      <c r="B4103" s="446"/>
      <c r="C4103" s="447"/>
      <c r="D4103" s="446"/>
      <c r="E4103" s="447"/>
    </row>
    <row r="4104" spans="1:5">
      <c r="A4104" s="442">
        <v>4102</v>
      </c>
      <c r="B4104" s="446"/>
      <c r="C4104" s="447"/>
      <c r="D4104" s="446"/>
      <c r="E4104" s="447"/>
    </row>
    <row r="4105" spans="1:5">
      <c r="A4105" s="442">
        <v>4103</v>
      </c>
      <c r="B4105" s="446"/>
      <c r="C4105" s="447"/>
      <c r="D4105" s="446"/>
      <c r="E4105" s="447"/>
    </row>
    <row r="4106" spans="1:5">
      <c r="A4106" s="442">
        <v>4104</v>
      </c>
      <c r="B4106" s="446"/>
      <c r="C4106" s="447"/>
      <c r="D4106" s="446"/>
      <c r="E4106" s="447"/>
    </row>
    <row r="4107" spans="1:5">
      <c r="A4107" s="442">
        <v>4105</v>
      </c>
      <c r="B4107" s="446"/>
      <c r="C4107" s="447"/>
      <c r="D4107" s="446"/>
      <c r="E4107" s="447"/>
    </row>
    <row r="4108" spans="1:5">
      <c r="A4108" s="442">
        <v>4106</v>
      </c>
      <c r="B4108" s="446"/>
      <c r="C4108" s="447"/>
      <c r="D4108" s="446"/>
      <c r="E4108" s="447"/>
    </row>
    <row r="4109" spans="1:5">
      <c r="A4109" s="442">
        <v>4107</v>
      </c>
      <c r="B4109" s="446"/>
      <c r="C4109" s="447"/>
      <c r="D4109" s="446"/>
      <c r="E4109" s="447"/>
    </row>
    <row r="4110" spans="1:5">
      <c r="A4110" s="442">
        <v>4108</v>
      </c>
      <c r="B4110" s="446"/>
      <c r="C4110" s="447"/>
      <c r="D4110" s="446"/>
      <c r="E4110" s="447"/>
    </row>
    <row r="4111" spans="1:5">
      <c r="A4111" s="442">
        <v>4109</v>
      </c>
      <c r="B4111" s="446"/>
      <c r="C4111" s="447"/>
      <c r="D4111" s="446"/>
      <c r="E4111" s="447"/>
    </row>
    <row r="4112" spans="1:5">
      <c r="A4112" s="442">
        <v>4110</v>
      </c>
      <c r="B4112" s="446"/>
      <c r="C4112" s="447"/>
      <c r="D4112" s="446"/>
      <c r="E4112" s="447"/>
    </row>
    <row r="4113" spans="1:5">
      <c r="A4113" s="442">
        <v>4111</v>
      </c>
      <c r="B4113" s="446"/>
      <c r="C4113" s="447"/>
      <c r="D4113" s="446"/>
      <c r="E4113" s="447"/>
    </row>
    <row r="4114" spans="1:5">
      <c r="A4114" s="442">
        <v>4112</v>
      </c>
      <c r="B4114" s="446"/>
      <c r="C4114" s="447"/>
      <c r="D4114" s="446"/>
      <c r="E4114" s="447"/>
    </row>
    <row r="4115" spans="1:5">
      <c r="A4115" s="442">
        <v>4113</v>
      </c>
      <c r="B4115" s="446"/>
      <c r="C4115" s="447"/>
      <c r="D4115" s="446"/>
      <c r="E4115" s="447"/>
    </row>
    <row r="4116" spans="1:5">
      <c r="A4116" s="442">
        <v>4114</v>
      </c>
      <c r="B4116" s="446"/>
      <c r="C4116" s="447"/>
      <c r="D4116" s="446"/>
      <c r="E4116" s="447"/>
    </row>
    <row r="4117" spans="1:5">
      <c r="A4117" s="442">
        <v>4115</v>
      </c>
      <c r="B4117" s="446"/>
      <c r="C4117" s="447"/>
      <c r="D4117" s="446"/>
      <c r="E4117" s="447"/>
    </row>
    <row r="4118" spans="1:5">
      <c r="A4118" s="442">
        <v>4116</v>
      </c>
      <c r="B4118" s="446"/>
      <c r="C4118" s="447"/>
      <c r="D4118" s="446"/>
      <c r="E4118" s="447"/>
    </row>
    <row r="4119" spans="1:5">
      <c r="A4119" s="442">
        <v>4117</v>
      </c>
      <c r="B4119" s="446"/>
      <c r="C4119" s="447"/>
      <c r="D4119" s="446"/>
      <c r="E4119" s="447"/>
    </row>
    <row r="4120" spans="1:5">
      <c r="A4120" s="442">
        <v>4118</v>
      </c>
      <c r="B4120" s="446"/>
      <c r="C4120" s="447"/>
      <c r="D4120" s="446"/>
      <c r="E4120" s="447"/>
    </row>
    <row r="4121" spans="1:5">
      <c r="A4121" s="442">
        <v>4119</v>
      </c>
      <c r="B4121" s="446"/>
      <c r="C4121" s="447"/>
      <c r="D4121" s="446"/>
      <c r="E4121" s="447"/>
    </row>
    <row r="4122" spans="1:5">
      <c r="A4122" s="442">
        <v>4120</v>
      </c>
      <c r="B4122" s="446"/>
      <c r="C4122" s="447"/>
      <c r="D4122" s="446"/>
      <c r="E4122" s="447"/>
    </row>
    <row r="4123" spans="1:5">
      <c r="A4123" s="442">
        <v>4121</v>
      </c>
      <c r="B4123" s="446"/>
      <c r="C4123" s="447"/>
      <c r="D4123" s="446"/>
      <c r="E4123" s="447"/>
    </row>
    <row r="4124" spans="1:5">
      <c r="A4124" s="442">
        <v>4122</v>
      </c>
      <c r="B4124" s="446"/>
      <c r="C4124" s="447"/>
      <c r="D4124" s="446"/>
      <c r="E4124" s="447"/>
    </row>
    <row r="4125" spans="1:5">
      <c r="A4125" s="442">
        <v>4123</v>
      </c>
      <c r="B4125" s="446"/>
      <c r="C4125" s="447"/>
      <c r="D4125" s="446"/>
      <c r="E4125" s="447"/>
    </row>
    <row r="4126" spans="1:5">
      <c r="A4126" s="442">
        <v>4124</v>
      </c>
      <c r="B4126" s="446"/>
      <c r="C4126" s="447"/>
      <c r="D4126" s="446"/>
      <c r="E4126" s="447"/>
    </row>
    <row r="4127" spans="1:5">
      <c r="A4127" s="442">
        <v>4125</v>
      </c>
      <c r="B4127" s="446"/>
      <c r="C4127" s="447"/>
      <c r="D4127" s="446"/>
      <c r="E4127" s="447"/>
    </row>
    <row r="4128" spans="1:5">
      <c r="A4128" s="442">
        <v>4126</v>
      </c>
      <c r="B4128" s="446"/>
      <c r="C4128" s="447"/>
      <c r="D4128" s="446"/>
      <c r="E4128" s="447"/>
    </row>
    <row r="4129" spans="1:5">
      <c r="A4129" s="442">
        <v>4127</v>
      </c>
      <c r="B4129" s="446"/>
      <c r="C4129" s="447"/>
      <c r="D4129" s="446"/>
      <c r="E4129" s="447"/>
    </row>
    <row r="4130" spans="1:5">
      <c r="A4130" s="442">
        <v>4128</v>
      </c>
      <c r="B4130" s="446"/>
      <c r="C4130" s="447"/>
      <c r="D4130" s="446"/>
      <c r="E4130" s="447"/>
    </row>
    <row r="4131" spans="1:5">
      <c r="A4131" s="442">
        <v>4129</v>
      </c>
      <c r="B4131" s="446"/>
      <c r="C4131" s="447"/>
      <c r="D4131" s="446"/>
      <c r="E4131" s="447"/>
    </row>
    <row r="4132" spans="1:5">
      <c r="A4132" s="442">
        <v>4130</v>
      </c>
      <c r="B4132" s="446"/>
      <c r="C4132" s="447"/>
      <c r="D4132" s="446"/>
      <c r="E4132" s="447"/>
    </row>
    <row r="4133" spans="1:5">
      <c r="A4133" s="442">
        <v>4131</v>
      </c>
      <c r="B4133" s="446"/>
      <c r="C4133" s="447"/>
      <c r="D4133" s="446"/>
      <c r="E4133" s="447"/>
    </row>
    <row r="4134" spans="1:5">
      <c r="A4134" s="442">
        <v>4132</v>
      </c>
      <c r="B4134" s="446"/>
      <c r="C4134" s="447"/>
      <c r="D4134" s="446"/>
      <c r="E4134" s="447"/>
    </row>
    <row r="4135" spans="1:5">
      <c r="A4135" s="442">
        <v>4133</v>
      </c>
      <c r="B4135" s="446"/>
      <c r="C4135" s="447"/>
      <c r="D4135" s="446"/>
      <c r="E4135" s="447"/>
    </row>
    <row r="4136" spans="1:5">
      <c r="A4136" s="442">
        <v>4134</v>
      </c>
      <c r="B4136" s="446"/>
      <c r="C4136" s="447"/>
      <c r="D4136" s="446"/>
      <c r="E4136" s="447"/>
    </row>
    <row r="4137" spans="1:5">
      <c r="A4137" s="442">
        <v>4135</v>
      </c>
      <c r="B4137" s="446"/>
      <c r="C4137" s="447"/>
      <c r="D4137" s="446"/>
      <c r="E4137" s="447"/>
    </row>
    <row r="4138" spans="1:5">
      <c r="A4138" s="442">
        <v>4136</v>
      </c>
      <c r="B4138" s="446"/>
      <c r="C4138" s="447"/>
      <c r="D4138" s="446"/>
      <c r="E4138" s="447"/>
    </row>
    <row r="4139" spans="1:5">
      <c r="A4139" s="442">
        <v>4137</v>
      </c>
      <c r="B4139" s="446"/>
      <c r="C4139" s="447"/>
      <c r="D4139" s="446"/>
      <c r="E4139" s="447"/>
    </row>
    <row r="4140" spans="1:5">
      <c r="A4140" s="442">
        <v>4138</v>
      </c>
      <c r="B4140" s="446"/>
      <c r="C4140" s="447"/>
      <c r="D4140" s="446"/>
      <c r="E4140" s="447"/>
    </row>
    <row r="4141" spans="1:5">
      <c r="A4141" s="442">
        <v>4139</v>
      </c>
      <c r="B4141" s="446"/>
      <c r="C4141" s="447"/>
      <c r="D4141" s="446"/>
      <c r="E4141" s="447"/>
    </row>
    <row r="4142" spans="1:5">
      <c r="A4142" s="442">
        <v>4140</v>
      </c>
      <c r="B4142" s="446"/>
      <c r="C4142" s="447"/>
      <c r="D4142" s="446"/>
      <c r="E4142" s="447"/>
    </row>
    <row r="4143" spans="1:5">
      <c r="A4143" s="442">
        <v>4141</v>
      </c>
      <c r="B4143" s="446"/>
      <c r="C4143" s="447"/>
      <c r="D4143" s="446"/>
      <c r="E4143" s="447"/>
    </row>
    <row r="4144" spans="1:5">
      <c r="A4144" s="442">
        <v>4142</v>
      </c>
      <c r="B4144" s="446"/>
      <c r="C4144" s="447"/>
      <c r="D4144" s="446"/>
      <c r="E4144" s="447"/>
    </row>
    <row r="4145" spans="1:5">
      <c r="A4145" s="442">
        <v>4143</v>
      </c>
      <c r="B4145" s="446"/>
      <c r="C4145" s="447"/>
      <c r="D4145" s="446"/>
      <c r="E4145" s="447"/>
    </row>
    <row r="4146" spans="1:5">
      <c r="A4146" s="442">
        <v>4144</v>
      </c>
      <c r="B4146" s="446"/>
      <c r="C4146" s="447"/>
      <c r="D4146" s="446"/>
      <c r="E4146" s="447"/>
    </row>
    <row r="4147" spans="1:5">
      <c r="A4147" s="442">
        <v>4145</v>
      </c>
      <c r="B4147" s="446"/>
      <c r="C4147" s="447"/>
      <c r="D4147" s="446"/>
      <c r="E4147" s="447"/>
    </row>
    <row r="4148" spans="1:5">
      <c r="A4148" s="442">
        <v>4146</v>
      </c>
      <c r="B4148" s="446"/>
      <c r="C4148" s="447"/>
      <c r="D4148" s="446"/>
      <c r="E4148" s="447"/>
    </row>
    <row r="4149" spans="1:5">
      <c r="A4149" s="442">
        <v>4147</v>
      </c>
      <c r="B4149" s="446"/>
      <c r="C4149" s="447"/>
      <c r="D4149" s="446"/>
      <c r="E4149" s="447"/>
    </row>
    <row r="4150" spans="1:5">
      <c r="A4150" s="442">
        <v>4148</v>
      </c>
      <c r="B4150" s="446"/>
      <c r="C4150" s="447"/>
      <c r="D4150" s="446"/>
      <c r="E4150" s="447"/>
    </row>
    <row r="4151" spans="1:5">
      <c r="A4151" s="442">
        <v>4149</v>
      </c>
      <c r="B4151" s="446"/>
      <c r="C4151" s="447"/>
      <c r="D4151" s="446"/>
      <c r="E4151" s="447"/>
    </row>
    <row r="4152" spans="1:5">
      <c r="A4152" s="442">
        <v>4150</v>
      </c>
      <c r="B4152" s="446"/>
      <c r="C4152" s="447"/>
      <c r="D4152" s="446"/>
      <c r="E4152" s="447"/>
    </row>
    <row r="4153" spans="1:5">
      <c r="A4153" s="442">
        <v>4151</v>
      </c>
      <c r="B4153" s="446"/>
      <c r="C4153" s="447"/>
      <c r="D4153" s="446"/>
      <c r="E4153" s="447"/>
    </row>
    <row r="4154" spans="1:5">
      <c r="A4154" s="442">
        <v>4152</v>
      </c>
      <c r="B4154" s="446"/>
      <c r="C4154" s="447"/>
      <c r="D4154" s="446"/>
      <c r="E4154" s="447"/>
    </row>
    <row r="4155" spans="1:5">
      <c r="A4155" s="442">
        <v>4153</v>
      </c>
      <c r="B4155" s="446"/>
      <c r="C4155" s="447"/>
      <c r="D4155" s="446"/>
      <c r="E4155" s="447"/>
    </row>
    <row r="4156" spans="1:5">
      <c r="A4156" s="442">
        <v>4154</v>
      </c>
      <c r="B4156" s="446"/>
      <c r="C4156" s="447"/>
      <c r="D4156" s="446"/>
      <c r="E4156" s="447"/>
    </row>
    <row r="4157" spans="1:5">
      <c r="A4157" s="442">
        <v>4155</v>
      </c>
      <c r="B4157" s="446"/>
      <c r="C4157" s="447"/>
      <c r="D4157" s="446"/>
      <c r="E4157" s="447"/>
    </row>
    <row r="4158" spans="1:5">
      <c r="A4158" s="442">
        <v>4156</v>
      </c>
      <c r="B4158" s="446"/>
      <c r="C4158" s="447"/>
      <c r="D4158" s="446"/>
      <c r="E4158" s="447"/>
    </row>
    <row r="4159" spans="1:5">
      <c r="A4159" s="442">
        <v>4157</v>
      </c>
      <c r="B4159" s="446"/>
      <c r="C4159" s="447"/>
      <c r="D4159" s="446"/>
      <c r="E4159" s="447"/>
    </row>
    <row r="4160" spans="1:5">
      <c r="A4160" s="442">
        <v>4158</v>
      </c>
      <c r="B4160" s="446"/>
      <c r="C4160" s="447"/>
      <c r="D4160" s="446"/>
      <c r="E4160" s="447"/>
    </row>
    <row r="4161" spans="1:5">
      <c r="A4161" s="442">
        <v>4159</v>
      </c>
      <c r="B4161" s="446"/>
      <c r="C4161" s="447"/>
      <c r="D4161" s="446"/>
      <c r="E4161" s="447"/>
    </row>
    <row r="4162" spans="1:5">
      <c r="A4162" s="442">
        <v>4160</v>
      </c>
      <c r="B4162" s="446"/>
      <c r="C4162" s="447"/>
      <c r="D4162" s="446"/>
      <c r="E4162" s="447"/>
    </row>
    <row r="4163" spans="1:5">
      <c r="A4163" s="442">
        <v>4161</v>
      </c>
      <c r="B4163" s="446"/>
      <c r="C4163" s="447"/>
      <c r="D4163" s="446"/>
      <c r="E4163" s="447"/>
    </row>
    <row r="4164" spans="1:5">
      <c r="A4164" s="442">
        <v>4162</v>
      </c>
      <c r="B4164" s="446"/>
      <c r="C4164" s="447"/>
      <c r="D4164" s="446"/>
      <c r="E4164" s="447"/>
    </row>
    <row r="4165" spans="1:5">
      <c r="A4165" s="442">
        <v>4163</v>
      </c>
      <c r="B4165" s="446"/>
      <c r="C4165" s="447"/>
      <c r="D4165" s="446"/>
      <c r="E4165" s="447"/>
    </row>
    <row r="4166" spans="1:5">
      <c r="A4166" s="442">
        <v>4164</v>
      </c>
      <c r="B4166" s="446"/>
      <c r="C4166" s="447"/>
      <c r="D4166" s="446"/>
      <c r="E4166" s="447"/>
    </row>
    <row r="4167" spans="1:5">
      <c r="A4167" s="442">
        <v>4165</v>
      </c>
      <c r="B4167" s="446"/>
      <c r="C4167" s="447"/>
      <c r="D4167" s="446"/>
      <c r="E4167" s="447"/>
    </row>
    <row r="4168" spans="1:5">
      <c r="A4168" s="442">
        <v>4166</v>
      </c>
      <c r="B4168" s="446"/>
      <c r="C4168" s="447"/>
      <c r="D4168" s="446"/>
      <c r="E4168" s="447"/>
    </row>
    <row r="4169" spans="1:5">
      <c r="A4169" s="442">
        <v>4167</v>
      </c>
      <c r="B4169" s="446"/>
      <c r="C4169" s="447"/>
      <c r="D4169" s="446"/>
      <c r="E4169" s="447"/>
    </row>
    <row r="4170" spans="1:5">
      <c r="A4170" s="442">
        <v>4168</v>
      </c>
      <c r="B4170" s="446"/>
      <c r="C4170" s="447"/>
      <c r="D4170" s="446"/>
      <c r="E4170" s="447"/>
    </row>
    <row r="4171" spans="1:5">
      <c r="A4171" s="442">
        <v>4169</v>
      </c>
      <c r="B4171" s="446"/>
      <c r="C4171" s="447"/>
      <c r="D4171" s="446"/>
      <c r="E4171" s="447"/>
    </row>
    <row r="4172" spans="1:5">
      <c r="A4172" s="442">
        <v>4170</v>
      </c>
      <c r="B4172" s="446"/>
      <c r="C4172" s="447"/>
      <c r="D4172" s="446"/>
      <c r="E4172" s="447"/>
    </row>
    <row r="4173" spans="1:5">
      <c r="A4173" s="442">
        <v>4171</v>
      </c>
      <c r="B4173" s="446"/>
      <c r="C4173" s="447"/>
      <c r="D4173" s="446"/>
      <c r="E4173" s="447"/>
    </row>
    <row r="4174" spans="1:5">
      <c r="A4174" s="442">
        <v>4172</v>
      </c>
      <c r="B4174" s="446"/>
      <c r="C4174" s="447"/>
      <c r="D4174" s="446"/>
      <c r="E4174" s="447"/>
    </row>
    <row r="4175" spans="1:5">
      <c r="A4175" s="442">
        <v>4173</v>
      </c>
      <c r="B4175" s="446"/>
      <c r="C4175" s="447"/>
      <c r="D4175" s="446"/>
      <c r="E4175" s="447"/>
    </row>
    <row r="4176" spans="1:5">
      <c r="A4176" s="442">
        <v>4174</v>
      </c>
      <c r="B4176" s="446"/>
      <c r="C4176" s="447"/>
      <c r="D4176" s="446"/>
      <c r="E4176" s="447"/>
    </row>
    <row r="4177" spans="1:5">
      <c r="A4177" s="442">
        <v>4175</v>
      </c>
      <c r="B4177" s="446"/>
      <c r="C4177" s="447"/>
      <c r="D4177" s="446"/>
      <c r="E4177" s="447"/>
    </row>
    <row r="4178" spans="1:5">
      <c r="A4178" s="442">
        <v>4176</v>
      </c>
      <c r="B4178" s="446"/>
      <c r="C4178" s="447"/>
      <c r="D4178" s="446"/>
      <c r="E4178" s="447"/>
    </row>
    <row r="4179" spans="1:5">
      <c r="A4179" s="442">
        <v>4177</v>
      </c>
      <c r="B4179" s="446"/>
      <c r="C4179" s="447"/>
      <c r="D4179" s="446"/>
      <c r="E4179" s="447"/>
    </row>
    <row r="4180" spans="1:5">
      <c r="A4180" s="442">
        <v>4178</v>
      </c>
      <c r="B4180" s="446"/>
      <c r="C4180" s="447"/>
      <c r="D4180" s="446"/>
      <c r="E4180" s="447"/>
    </row>
    <row r="4181" spans="1:5">
      <c r="A4181" s="442">
        <v>4179</v>
      </c>
      <c r="B4181" s="446"/>
      <c r="C4181" s="447"/>
      <c r="D4181" s="446"/>
      <c r="E4181" s="447"/>
    </row>
    <row r="4182" spans="1:5">
      <c r="A4182" s="442">
        <v>4180</v>
      </c>
      <c r="B4182" s="446"/>
      <c r="C4182" s="447"/>
      <c r="D4182" s="446"/>
      <c r="E4182" s="447"/>
    </row>
    <row r="4183" spans="1:5">
      <c r="A4183" s="442">
        <v>4181</v>
      </c>
      <c r="B4183" s="446"/>
      <c r="C4183" s="447"/>
      <c r="D4183" s="446"/>
      <c r="E4183" s="447"/>
    </row>
    <row r="4184" spans="1:5">
      <c r="A4184" s="442">
        <v>4182</v>
      </c>
      <c r="B4184" s="446"/>
      <c r="C4184" s="447"/>
      <c r="D4184" s="446"/>
      <c r="E4184" s="447"/>
    </row>
    <row r="4185" spans="1:5">
      <c r="A4185" s="442">
        <v>4183</v>
      </c>
      <c r="B4185" s="446"/>
      <c r="C4185" s="447"/>
      <c r="D4185" s="446"/>
      <c r="E4185" s="447"/>
    </row>
    <row r="4186" spans="1:5">
      <c r="A4186" s="442">
        <v>4184</v>
      </c>
      <c r="B4186" s="446"/>
      <c r="C4186" s="447"/>
      <c r="D4186" s="446"/>
      <c r="E4186" s="447"/>
    </row>
    <row r="4187" spans="1:5">
      <c r="A4187" s="442">
        <v>4185</v>
      </c>
      <c r="B4187" s="446"/>
      <c r="C4187" s="447"/>
      <c r="D4187" s="446"/>
      <c r="E4187" s="447"/>
    </row>
    <row r="4188" spans="1:5">
      <c r="A4188" s="442">
        <v>4186</v>
      </c>
      <c r="B4188" s="446"/>
      <c r="C4188" s="447"/>
      <c r="D4188" s="446"/>
      <c r="E4188" s="447"/>
    </row>
    <row r="4189" spans="1:5">
      <c r="A4189" s="442">
        <v>4187</v>
      </c>
      <c r="B4189" s="446"/>
      <c r="C4189" s="447"/>
      <c r="D4189" s="446"/>
      <c r="E4189" s="447"/>
    </row>
    <row r="4190" spans="1:5">
      <c r="A4190" s="442">
        <v>4188</v>
      </c>
      <c r="B4190" s="446"/>
      <c r="C4190" s="447"/>
      <c r="D4190" s="446"/>
      <c r="E4190" s="447"/>
    </row>
    <row r="4191" spans="1:5">
      <c r="A4191" s="442">
        <v>4189</v>
      </c>
      <c r="B4191" s="446"/>
      <c r="C4191" s="447"/>
      <c r="D4191" s="446"/>
      <c r="E4191" s="447"/>
    </row>
    <row r="4192" spans="1:5">
      <c r="A4192" s="442">
        <v>4190</v>
      </c>
      <c r="B4192" s="446"/>
      <c r="C4192" s="447"/>
      <c r="D4192" s="446"/>
      <c r="E4192" s="447"/>
    </row>
    <row r="4193" spans="1:5">
      <c r="A4193" s="442">
        <v>4191</v>
      </c>
      <c r="B4193" s="446"/>
      <c r="C4193" s="447"/>
      <c r="D4193" s="446"/>
      <c r="E4193" s="447"/>
    </row>
    <row r="4194" spans="1:5">
      <c r="A4194" s="442">
        <v>4192</v>
      </c>
      <c r="B4194" s="446"/>
      <c r="C4194" s="447"/>
      <c r="D4194" s="446"/>
      <c r="E4194" s="447"/>
    </row>
    <row r="4195" spans="1:5">
      <c r="A4195" s="442">
        <v>4193</v>
      </c>
      <c r="B4195" s="446"/>
      <c r="C4195" s="447"/>
      <c r="D4195" s="446"/>
      <c r="E4195" s="447"/>
    </row>
    <row r="4196" spans="1:5">
      <c r="A4196" s="442">
        <v>4194</v>
      </c>
      <c r="B4196" s="446"/>
      <c r="C4196" s="447"/>
      <c r="D4196" s="446"/>
      <c r="E4196" s="447"/>
    </row>
    <row r="4197" spans="1:5">
      <c r="A4197" s="442">
        <v>4195</v>
      </c>
      <c r="B4197" s="446"/>
      <c r="C4197" s="447"/>
      <c r="D4197" s="446"/>
      <c r="E4197" s="447"/>
    </row>
    <row r="4198" spans="1:5">
      <c r="A4198" s="442">
        <v>4196</v>
      </c>
      <c r="B4198" s="446"/>
      <c r="C4198" s="447"/>
      <c r="D4198" s="446"/>
      <c r="E4198" s="447"/>
    </row>
    <row r="4199" spans="1:5">
      <c r="A4199" s="442">
        <v>4197</v>
      </c>
      <c r="B4199" s="446"/>
      <c r="C4199" s="447"/>
      <c r="D4199" s="446"/>
      <c r="E4199" s="447"/>
    </row>
    <row r="4200" spans="1:5">
      <c r="A4200" s="442">
        <v>4198</v>
      </c>
      <c r="B4200" s="446"/>
      <c r="C4200" s="447"/>
      <c r="D4200" s="446"/>
      <c r="E4200" s="447"/>
    </row>
    <row r="4201" spans="1:5">
      <c r="A4201" s="442">
        <v>4199</v>
      </c>
      <c r="B4201" s="446"/>
      <c r="C4201" s="447"/>
      <c r="D4201" s="446"/>
      <c r="E4201" s="447"/>
    </row>
    <row r="4202" spans="1:5">
      <c r="A4202" s="442">
        <v>4200</v>
      </c>
      <c r="B4202" s="446"/>
      <c r="C4202" s="447"/>
      <c r="D4202" s="446"/>
      <c r="E4202" s="447"/>
    </row>
    <row r="4203" spans="1:5">
      <c r="A4203" s="442">
        <v>4201</v>
      </c>
      <c r="B4203" s="446"/>
      <c r="C4203" s="447"/>
      <c r="D4203" s="446"/>
      <c r="E4203" s="447"/>
    </row>
    <row r="4204" spans="1:5">
      <c r="A4204" s="442">
        <v>4202</v>
      </c>
      <c r="B4204" s="446"/>
      <c r="C4204" s="447"/>
      <c r="D4204" s="446"/>
      <c r="E4204" s="447"/>
    </row>
    <row r="4205" spans="1:5">
      <c r="A4205" s="442">
        <v>4203</v>
      </c>
      <c r="B4205" s="446"/>
      <c r="C4205" s="447"/>
      <c r="D4205" s="446"/>
      <c r="E4205" s="447"/>
    </row>
    <row r="4206" spans="1:5">
      <c r="A4206" s="442">
        <v>4204</v>
      </c>
      <c r="B4206" s="446"/>
      <c r="C4206" s="447"/>
      <c r="D4206" s="446"/>
      <c r="E4206" s="447"/>
    </row>
    <row r="4207" spans="1:5">
      <c r="A4207" s="442">
        <v>4205</v>
      </c>
      <c r="B4207" s="446"/>
      <c r="C4207" s="447"/>
      <c r="D4207" s="446"/>
      <c r="E4207" s="447"/>
    </row>
    <row r="4208" spans="1:5">
      <c r="A4208" s="442">
        <v>4206</v>
      </c>
      <c r="B4208" s="446"/>
      <c r="C4208" s="447"/>
      <c r="D4208" s="446"/>
      <c r="E4208" s="447"/>
    </row>
    <row r="4209" spans="1:5">
      <c r="A4209" s="442">
        <v>4207</v>
      </c>
      <c r="B4209" s="446"/>
      <c r="C4209" s="447"/>
      <c r="D4209" s="446"/>
      <c r="E4209" s="447"/>
    </row>
    <row r="4210" spans="1:5">
      <c r="A4210" s="442">
        <v>4208</v>
      </c>
      <c r="B4210" s="446"/>
      <c r="C4210" s="447"/>
      <c r="D4210" s="446"/>
      <c r="E4210" s="447"/>
    </row>
    <row r="4211" spans="1:5">
      <c r="A4211" s="442">
        <v>4209</v>
      </c>
      <c r="B4211" s="446"/>
      <c r="C4211" s="447"/>
      <c r="D4211" s="446"/>
      <c r="E4211" s="447"/>
    </row>
    <row r="4212" spans="1:5">
      <c r="A4212" s="442">
        <v>4210</v>
      </c>
      <c r="B4212" s="446"/>
      <c r="C4212" s="447"/>
      <c r="D4212" s="446"/>
      <c r="E4212" s="447"/>
    </row>
    <row r="4213" spans="1:5">
      <c r="A4213" s="442">
        <v>4211</v>
      </c>
      <c r="B4213" s="446"/>
      <c r="C4213" s="447"/>
      <c r="D4213" s="446"/>
      <c r="E4213" s="447"/>
    </row>
    <row r="4214" spans="1:5">
      <c r="A4214" s="442">
        <v>4212</v>
      </c>
      <c r="B4214" s="446"/>
      <c r="C4214" s="447"/>
      <c r="D4214" s="446"/>
      <c r="E4214" s="447"/>
    </row>
    <row r="4215" spans="1:5">
      <c r="A4215" s="442">
        <v>4213</v>
      </c>
      <c r="B4215" s="446"/>
      <c r="C4215" s="447"/>
      <c r="D4215" s="446"/>
      <c r="E4215" s="447"/>
    </row>
    <row r="4216" spans="1:5">
      <c r="A4216" s="442">
        <v>4214</v>
      </c>
      <c r="B4216" s="446"/>
      <c r="C4216" s="447"/>
      <c r="D4216" s="446"/>
      <c r="E4216" s="447"/>
    </row>
    <row r="4217" spans="1:5">
      <c r="A4217" s="442">
        <v>4215</v>
      </c>
      <c r="B4217" s="446"/>
      <c r="C4217" s="447"/>
      <c r="D4217" s="446"/>
      <c r="E4217" s="447"/>
    </row>
    <row r="4218" spans="1:5">
      <c r="A4218" s="442">
        <v>4216</v>
      </c>
      <c r="B4218" s="446"/>
      <c r="C4218" s="447"/>
      <c r="D4218" s="446"/>
      <c r="E4218" s="447"/>
    </row>
    <row r="4219" spans="1:5">
      <c r="A4219" s="442">
        <v>4217</v>
      </c>
      <c r="B4219" s="446"/>
      <c r="C4219" s="447"/>
      <c r="D4219" s="446"/>
      <c r="E4219" s="447"/>
    </row>
    <row r="4220" spans="1:5">
      <c r="A4220" s="442">
        <v>4218</v>
      </c>
      <c r="B4220" s="446"/>
      <c r="C4220" s="447"/>
      <c r="D4220" s="446"/>
      <c r="E4220" s="447"/>
    </row>
    <row r="4221" spans="1:5">
      <c r="A4221" s="442">
        <v>4219</v>
      </c>
      <c r="B4221" s="446"/>
      <c r="C4221" s="447"/>
      <c r="D4221" s="446"/>
      <c r="E4221" s="447"/>
    </row>
    <row r="4222" spans="1:5">
      <c r="A4222" s="442">
        <v>4220</v>
      </c>
      <c r="B4222" s="446"/>
      <c r="C4222" s="447"/>
      <c r="D4222" s="446"/>
      <c r="E4222" s="447"/>
    </row>
    <row r="4223" spans="1:5">
      <c r="A4223" s="442">
        <v>4221</v>
      </c>
      <c r="B4223" s="446"/>
      <c r="C4223" s="447"/>
      <c r="D4223" s="446"/>
      <c r="E4223" s="447"/>
    </row>
    <row r="4224" spans="1:5">
      <c r="A4224" s="442">
        <v>4222</v>
      </c>
      <c r="B4224" s="446"/>
      <c r="C4224" s="447"/>
      <c r="D4224" s="446"/>
      <c r="E4224" s="447"/>
    </row>
    <row r="4225" spans="1:5">
      <c r="A4225" s="442">
        <v>4223</v>
      </c>
      <c r="B4225" s="446"/>
      <c r="C4225" s="447"/>
      <c r="D4225" s="446"/>
      <c r="E4225" s="447"/>
    </row>
    <row r="4226" spans="1:5">
      <c r="A4226" s="442">
        <v>4224</v>
      </c>
      <c r="B4226" s="446"/>
      <c r="C4226" s="447"/>
      <c r="D4226" s="446"/>
      <c r="E4226" s="447"/>
    </row>
    <row r="4227" spans="1:5">
      <c r="A4227" s="442">
        <v>4225</v>
      </c>
      <c r="B4227" s="446"/>
      <c r="C4227" s="447"/>
      <c r="D4227" s="446"/>
      <c r="E4227" s="447"/>
    </row>
    <row r="4228" spans="1:5">
      <c r="A4228" s="442">
        <v>4226</v>
      </c>
      <c r="B4228" s="446"/>
      <c r="C4228" s="447"/>
      <c r="D4228" s="446"/>
      <c r="E4228" s="447"/>
    </row>
    <row r="4229" spans="1:5">
      <c r="A4229" s="442">
        <v>4227</v>
      </c>
      <c r="B4229" s="446"/>
      <c r="C4229" s="447"/>
      <c r="D4229" s="446"/>
      <c r="E4229" s="447"/>
    </row>
    <row r="4230" spans="1:5">
      <c r="A4230" s="442">
        <v>4228</v>
      </c>
      <c r="B4230" s="446"/>
      <c r="C4230" s="447"/>
      <c r="D4230" s="446"/>
      <c r="E4230" s="447"/>
    </row>
    <row r="4231" spans="1:5">
      <c r="A4231" s="442">
        <v>4229</v>
      </c>
      <c r="B4231" s="446"/>
      <c r="C4231" s="447"/>
      <c r="D4231" s="446"/>
      <c r="E4231" s="447"/>
    </row>
    <row r="4232" spans="1:5">
      <c r="A4232" s="442">
        <v>4230</v>
      </c>
      <c r="B4232" s="446"/>
      <c r="C4232" s="447"/>
      <c r="D4232" s="446"/>
      <c r="E4232" s="447"/>
    </row>
    <row r="4233" spans="1:5">
      <c r="A4233" s="442">
        <v>4231</v>
      </c>
      <c r="B4233" s="446"/>
      <c r="C4233" s="447"/>
      <c r="D4233" s="446"/>
      <c r="E4233" s="447"/>
    </row>
    <row r="4234" spans="1:5">
      <c r="A4234" s="442">
        <v>4232</v>
      </c>
      <c r="B4234" s="446"/>
      <c r="C4234" s="447"/>
      <c r="D4234" s="446"/>
      <c r="E4234" s="447"/>
    </row>
    <row r="4235" spans="1:5">
      <c r="A4235" s="442">
        <v>4233</v>
      </c>
      <c r="B4235" s="446"/>
      <c r="C4235" s="447"/>
      <c r="D4235" s="446"/>
      <c r="E4235" s="447"/>
    </row>
    <row r="4236" spans="1:5">
      <c r="A4236" s="442">
        <v>4234</v>
      </c>
      <c r="B4236" s="446"/>
      <c r="C4236" s="447"/>
      <c r="D4236" s="446"/>
      <c r="E4236" s="447"/>
    </row>
    <row r="4237" spans="1:5">
      <c r="A4237" s="442">
        <v>4235</v>
      </c>
      <c r="B4237" s="446"/>
      <c r="C4237" s="447"/>
      <c r="D4237" s="446"/>
      <c r="E4237" s="447"/>
    </row>
    <row r="4238" spans="1:5">
      <c r="A4238" s="442">
        <v>4236</v>
      </c>
      <c r="B4238" s="446"/>
      <c r="C4238" s="447"/>
      <c r="D4238" s="446"/>
      <c r="E4238" s="447"/>
    </row>
    <row r="4239" spans="1:5">
      <c r="A4239" s="442">
        <v>4237</v>
      </c>
      <c r="B4239" s="446"/>
      <c r="C4239" s="447"/>
      <c r="D4239" s="446"/>
      <c r="E4239" s="447"/>
    </row>
    <row r="4240" spans="1:5">
      <c r="A4240" s="442">
        <v>4238</v>
      </c>
      <c r="B4240" s="446"/>
      <c r="C4240" s="447"/>
      <c r="D4240" s="446"/>
      <c r="E4240" s="447"/>
    </row>
    <row r="4241" spans="1:5">
      <c r="A4241" s="442">
        <v>4239</v>
      </c>
      <c r="B4241" s="446"/>
      <c r="C4241" s="447"/>
      <c r="D4241" s="446"/>
      <c r="E4241" s="447"/>
    </row>
    <row r="4242" spans="1:5">
      <c r="A4242" s="442">
        <v>4240</v>
      </c>
      <c r="B4242" s="446"/>
      <c r="C4242" s="447"/>
      <c r="D4242" s="446"/>
      <c r="E4242" s="447"/>
    </row>
    <row r="4243" spans="1:5">
      <c r="A4243" s="442">
        <v>4241</v>
      </c>
      <c r="B4243" s="446"/>
      <c r="C4243" s="447"/>
      <c r="D4243" s="446"/>
      <c r="E4243" s="447"/>
    </row>
    <row r="4244" spans="1:5">
      <c r="A4244" s="442">
        <v>4242</v>
      </c>
      <c r="B4244" s="446"/>
      <c r="C4244" s="447"/>
      <c r="D4244" s="446"/>
      <c r="E4244" s="447"/>
    </row>
    <row r="4245" spans="1:5">
      <c r="A4245" s="442">
        <v>4243</v>
      </c>
      <c r="B4245" s="446"/>
      <c r="C4245" s="447"/>
      <c r="D4245" s="446"/>
      <c r="E4245" s="447"/>
    </row>
    <row r="4246" spans="1:5">
      <c r="A4246" s="442">
        <v>4244</v>
      </c>
      <c r="B4246" s="446"/>
      <c r="C4246" s="447"/>
      <c r="D4246" s="446"/>
      <c r="E4246" s="447"/>
    </row>
    <row r="4247" spans="1:5">
      <c r="A4247" s="442">
        <v>4245</v>
      </c>
      <c r="B4247" s="446"/>
      <c r="C4247" s="447"/>
      <c r="D4247" s="446"/>
      <c r="E4247" s="447"/>
    </row>
    <row r="4248" spans="1:5">
      <c r="A4248" s="442">
        <v>4246</v>
      </c>
      <c r="B4248" s="446"/>
      <c r="C4248" s="447"/>
      <c r="D4248" s="446"/>
      <c r="E4248" s="447"/>
    </row>
    <row r="4249" spans="1:5">
      <c r="A4249" s="442">
        <v>4247</v>
      </c>
      <c r="B4249" s="446"/>
      <c r="C4249" s="447"/>
      <c r="D4249" s="446"/>
      <c r="E4249" s="447"/>
    </row>
    <row r="4250" spans="1:5">
      <c r="A4250" s="442">
        <v>4248</v>
      </c>
      <c r="B4250" s="446"/>
      <c r="C4250" s="447"/>
      <c r="D4250" s="446"/>
      <c r="E4250" s="447"/>
    </row>
    <row r="4251" spans="1:5">
      <c r="A4251" s="442">
        <v>4249</v>
      </c>
      <c r="B4251" s="446"/>
      <c r="C4251" s="447"/>
      <c r="D4251" s="446"/>
      <c r="E4251" s="447"/>
    </row>
    <row r="4252" spans="1:5">
      <c r="A4252" s="442">
        <v>4250</v>
      </c>
      <c r="B4252" s="446"/>
      <c r="C4252" s="447"/>
      <c r="D4252" s="446"/>
      <c r="E4252" s="447"/>
    </row>
    <row r="4253" spans="1:5">
      <c r="A4253" s="442">
        <v>4251</v>
      </c>
      <c r="B4253" s="446"/>
      <c r="C4253" s="447"/>
      <c r="D4253" s="446"/>
      <c r="E4253" s="447"/>
    </row>
    <row r="4254" spans="1:5">
      <c r="A4254" s="442">
        <v>4252</v>
      </c>
      <c r="B4254" s="446"/>
      <c r="C4254" s="447"/>
      <c r="D4254" s="446"/>
      <c r="E4254" s="447"/>
    </row>
    <row r="4255" spans="1:5">
      <c r="A4255" s="442">
        <v>4253</v>
      </c>
      <c r="B4255" s="446"/>
      <c r="C4255" s="447"/>
      <c r="D4255" s="446"/>
      <c r="E4255" s="447"/>
    </row>
    <row r="4256" spans="1:5">
      <c r="A4256" s="442">
        <v>4254</v>
      </c>
      <c r="B4256" s="446"/>
      <c r="C4256" s="447"/>
      <c r="D4256" s="446"/>
      <c r="E4256" s="447"/>
    </row>
    <row r="4257" spans="1:5">
      <c r="A4257" s="442">
        <v>4255</v>
      </c>
      <c r="B4257" s="446"/>
      <c r="C4257" s="447"/>
      <c r="D4257" s="446"/>
      <c r="E4257" s="447"/>
    </row>
    <row r="4258" spans="1:5">
      <c r="A4258" s="442">
        <v>4256</v>
      </c>
      <c r="B4258" s="446"/>
      <c r="C4258" s="447"/>
      <c r="D4258" s="446"/>
      <c r="E4258" s="447"/>
    </row>
    <row r="4259" spans="1:5">
      <c r="A4259" s="442">
        <v>4257</v>
      </c>
      <c r="B4259" s="446"/>
      <c r="C4259" s="447"/>
      <c r="D4259" s="446"/>
      <c r="E4259" s="447"/>
    </row>
    <row r="4260" spans="1:5">
      <c r="A4260" s="442">
        <v>4258</v>
      </c>
      <c r="B4260" s="446"/>
      <c r="C4260" s="447"/>
      <c r="D4260" s="446"/>
      <c r="E4260" s="447"/>
    </row>
    <row r="4261" spans="1:5">
      <c r="A4261" s="442">
        <v>4259</v>
      </c>
      <c r="B4261" s="446"/>
      <c r="C4261" s="447"/>
      <c r="D4261" s="446"/>
      <c r="E4261" s="447"/>
    </row>
    <row r="4262" spans="1:5">
      <c r="A4262" s="442">
        <v>4260</v>
      </c>
      <c r="B4262" s="446"/>
      <c r="C4262" s="447"/>
      <c r="D4262" s="446"/>
      <c r="E4262" s="447"/>
    </row>
    <row r="4263" spans="1:5">
      <c r="A4263" s="442">
        <v>4261</v>
      </c>
      <c r="B4263" s="446"/>
      <c r="C4263" s="447"/>
      <c r="D4263" s="446"/>
      <c r="E4263" s="447"/>
    </row>
    <row r="4264" spans="1:5">
      <c r="A4264" s="442">
        <v>4262</v>
      </c>
      <c r="B4264" s="446"/>
      <c r="C4264" s="447"/>
      <c r="D4264" s="446"/>
      <c r="E4264" s="447"/>
    </row>
    <row r="4265" spans="1:5">
      <c r="A4265" s="442">
        <v>4263</v>
      </c>
      <c r="B4265" s="446"/>
      <c r="C4265" s="447"/>
      <c r="D4265" s="446"/>
      <c r="E4265" s="447"/>
    </row>
    <row r="4266" spans="1:5">
      <c r="A4266" s="442">
        <v>4264</v>
      </c>
      <c r="B4266" s="446"/>
      <c r="C4266" s="447"/>
      <c r="D4266" s="446"/>
      <c r="E4266" s="447"/>
    </row>
    <row r="4267" spans="1:5">
      <c r="A4267" s="442">
        <v>4265</v>
      </c>
      <c r="B4267" s="446"/>
      <c r="C4267" s="447"/>
      <c r="D4267" s="446"/>
      <c r="E4267" s="447"/>
    </row>
    <row r="4268" spans="1:5">
      <c r="A4268" s="442">
        <v>4266</v>
      </c>
      <c r="B4268" s="446"/>
      <c r="C4268" s="447"/>
      <c r="D4268" s="446"/>
      <c r="E4268" s="447"/>
    </row>
    <row r="4269" spans="1:5">
      <c r="A4269" s="442">
        <v>4267</v>
      </c>
      <c r="B4269" s="446"/>
      <c r="C4269" s="447"/>
      <c r="D4269" s="446"/>
      <c r="E4269" s="447"/>
    </row>
    <row r="4270" spans="1:5">
      <c r="A4270" s="442">
        <v>4268</v>
      </c>
      <c r="B4270" s="446"/>
      <c r="C4270" s="447"/>
      <c r="D4270" s="446"/>
      <c r="E4270" s="447"/>
    </row>
    <row r="4271" spans="1:5">
      <c r="A4271" s="442">
        <v>4269</v>
      </c>
      <c r="B4271" s="446"/>
      <c r="C4271" s="447"/>
      <c r="D4271" s="446"/>
      <c r="E4271" s="447"/>
    </row>
    <row r="4272" spans="1:5">
      <c r="A4272" s="442">
        <v>4270</v>
      </c>
      <c r="B4272" s="446"/>
      <c r="C4272" s="447"/>
      <c r="D4272" s="446"/>
      <c r="E4272" s="447"/>
    </row>
    <row r="4273" spans="1:5">
      <c r="A4273" s="442">
        <v>4271</v>
      </c>
      <c r="B4273" s="446"/>
      <c r="C4273" s="447"/>
      <c r="D4273" s="446"/>
      <c r="E4273" s="447"/>
    </row>
    <row r="4274" spans="1:5">
      <c r="A4274" s="442">
        <v>4272</v>
      </c>
      <c r="B4274" s="446"/>
      <c r="C4274" s="447"/>
      <c r="D4274" s="446"/>
      <c r="E4274" s="447"/>
    </row>
    <row r="4275" spans="1:5">
      <c r="A4275" s="442">
        <v>4273</v>
      </c>
      <c r="B4275" s="446"/>
      <c r="C4275" s="447"/>
      <c r="D4275" s="446"/>
      <c r="E4275" s="447"/>
    </row>
    <row r="4276" spans="1:5">
      <c r="A4276" s="442">
        <v>4274</v>
      </c>
      <c r="B4276" s="446"/>
      <c r="C4276" s="447"/>
      <c r="D4276" s="446"/>
      <c r="E4276" s="447"/>
    </row>
    <row r="4277" spans="1:5">
      <c r="A4277" s="442">
        <v>4275</v>
      </c>
      <c r="B4277" s="446"/>
      <c r="C4277" s="447"/>
      <c r="D4277" s="446"/>
      <c r="E4277" s="447"/>
    </row>
    <row r="4278" spans="1:5">
      <c r="A4278" s="442">
        <v>4276</v>
      </c>
      <c r="B4278" s="446"/>
      <c r="C4278" s="447"/>
      <c r="D4278" s="446"/>
      <c r="E4278" s="447"/>
    </row>
    <row r="4279" spans="1:5">
      <c r="A4279" s="442">
        <v>4277</v>
      </c>
      <c r="B4279" s="446"/>
      <c r="C4279" s="447"/>
      <c r="D4279" s="446"/>
      <c r="E4279" s="447"/>
    </row>
    <row r="4280" spans="1:5">
      <c r="A4280" s="442">
        <v>4278</v>
      </c>
      <c r="B4280" s="446"/>
      <c r="C4280" s="447"/>
      <c r="D4280" s="446"/>
      <c r="E4280" s="447"/>
    </row>
    <row r="4281" spans="1:5">
      <c r="A4281" s="442">
        <v>4279</v>
      </c>
      <c r="B4281" s="446"/>
      <c r="C4281" s="447"/>
      <c r="D4281" s="446"/>
      <c r="E4281" s="447"/>
    </row>
    <row r="4282" spans="1:5">
      <c r="A4282" s="442">
        <v>4280</v>
      </c>
      <c r="B4282" s="446"/>
      <c r="C4282" s="447"/>
      <c r="D4282" s="446"/>
      <c r="E4282" s="447"/>
    </row>
    <row r="4283" spans="1:5">
      <c r="A4283" s="442">
        <v>4281</v>
      </c>
      <c r="B4283" s="446"/>
      <c r="C4283" s="447"/>
      <c r="D4283" s="446"/>
      <c r="E4283" s="447"/>
    </row>
    <row r="4284" spans="1:5">
      <c r="A4284" s="442">
        <v>4282</v>
      </c>
      <c r="B4284" s="446"/>
      <c r="C4284" s="447"/>
      <c r="D4284" s="446"/>
      <c r="E4284" s="447"/>
    </row>
    <row r="4285" spans="1:5">
      <c r="A4285" s="442">
        <v>4283</v>
      </c>
      <c r="B4285" s="446"/>
      <c r="C4285" s="447"/>
      <c r="D4285" s="446"/>
      <c r="E4285" s="447"/>
    </row>
    <row r="4286" spans="1:5">
      <c r="A4286" s="442">
        <v>4284</v>
      </c>
      <c r="B4286" s="446"/>
      <c r="C4286" s="447"/>
      <c r="D4286" s="446"/>
      <c r="E4286" s="447"/>
    </row>
    <row r="4287" spans="1:5">
      <c r="A4287" s="442">
        <v>4285</v>
      </c>
      <c r="B4287" s="446"/>
      <c r="C4287" s="447"/>
      <c r="D4287" s="446"/>
      <c r="E4287" s="447"/>
    </row>
    <row r="4288" spans="1:5">
      <c r="A4288" s="442">
        <v>4286</v>
      </c>
      <c r="B4288" s="446"/>
      <c r="C4288" s="447"/>
      <c r="D4288" s="446"/>
      <c r="E4288" s="447"/>
    </row>
    <row r="4289" spans="1:5">
      <c r="A4289" s="442">
        <v>4287</v>
      </c>
      <c r="B4289" s="446"/>
      <c r="C4289" s="447"/>
      <c r="D4289" s="446"/>
      <c r="E4289" s="447"/>
    </row>
    <row r="4290" spans="1:5">
      <c r="A4290" s="442">
        <v>4288</v>
      </c>
      <c r="B4290" s="446"/>
      <c r="C4290" s="447"/>
      <c r="D4290" s="446"/>
      <c r="E4290" s="447"/>
    </row>
    <row r="4291" spans="1:5">
      <c r="A4291" s="442">
        <v>4289</v>
      </c>
      <c r="B4291" s="446"/>
      <c r="C4291" s="447"/>
      <c r="D4291" s="446"/>
      <c r="E4291" s="447"/>
    </row>
    <row r="4292" spans="1:5">
      <c r="A4292" s="442">
        <v>4290</v>
      </c>
      <c r="B4292" s="446"/>
      <c r="C4292" s="447"/>
      <c r="D4292" s="446"/>
      <c r="E4292" s="447"/>
    </row>
    <row r="4293" spans="1:5">
      <c r="A4293" s="442">
        <v>4291</v>
      </c>
      <c r="B4293" s="446"/>
      <c r="C4293" s="447"/>
      <c r="D4293" s="446"/>
      <c r="E4293" s="447"/>
    </row>
    <row r="4294" spans="1:5">
      <c r="A4294" s="442">
        <v>4292</v>
      </c>
      <c r="B4294" s="446"/>
      <c r="C4294" s="447"/>
      <c r="D4294" s="446"/>
      <c r="E4294" s="447"/>
    </row>
    <row r="4295" spans="1:5">
      <c r="A4295" s="442">
        <v>4293</v>
      </c>
      <c r="B4295" s="446"/>
      <c r="C4295" s="447"/>
      <c r="D4295" s="446"/>
      <c r="E4295" s="447"/>
    </row>
    <row r="4296" spans="1:5">
      <c r="A4296" s="442">
        <v>4294</v>
      </c>
      <c r="B4296" s="446"/>
      <c r="C4296" s="447"/>
      <c r="D4296" s="446"/>
      <c r="E4296" s="447"/>
    </row>
    <row r="4297" spans="1:5">
      <c r="A4297" s="442">
        <v>4295</v>
      </c>
      <c r="B4297" s="446"/>
      <c r="C4297" s="447"/>
      <c r="D4297" s="446"/>
      <c r="E4297" s="447"/>
    </row>
    <row r="4298" spans="1:5">
      <c r="A4298" s="442">
        <v>4296</v>
      </c>
      <c r="B4298" s="446"/>
      <c r="C4298" s="447"/>
      <c r="D4298" s="446"/>
      <c r="E4298" s="447"/>
    </row>
    <row r="4299" spans="1:5">
      <c r="A4299" s="442">
        <v>4297</v>
      </c>
      <c r="B4299" s="446"/>
      <c r="C4299" s="447"/>
      <c r="D4299" s="446"/>
      <c r="E4299" s="447"/>
    </row>
    <row r="4300" spans="1:5">
      <c r="A4300" s="442">
        <v>4298</v>
      </c>
      <c r="B4300" s="446"/>
      <c r="C4300" s="447"/>
      <c r="D4300" s="446"/>
      <c r="E4300" s="447"/>
    </row>
    <row r="4301" spans="1:5">
      <c r="A4301" s="442">
        <v>4299</v>
      </c>
      <c r="B4301" s="446"/>
      <c r="C4301" s="447"/>
      <c r="D4301" s="446"/>
      <c r="E4301" s="447"/>
    </row>
    <row r="4302" spans="1:5">
      <c r="A4302" s="442">
        <v>4300</v>
      </c>
      <c r="B4302" s="446"/>
      <c r="C4302" s="447"/>
      <c r="D4302" s="446"/>
      <c r="E4302" s="447"/>
    </row>
    <row r="4303" spans="1:5">
      <c r="A4303" s="442">
        <v>4301</v>
      </c>
      <c r="B4303" s="446"/>
      <c r="C4303" s="447"/>
      <c r="D4303" s="446"/>
      <c r="E4303" s="447"/>
    </row>
    <row r="4304" spans="1:5">
      <c r="A4304" s="442">
        <v>4302</v>
      </c>
      <c r="B4304" s="446"/>
      <c r="C4304" s="447"/>
      <c r="D4304" s="446"/>
      <c r="E4304" s="447"/>
    </row>
    <row r="4305" spans="1:5">
      <c r="A4305" s="442">
        <v>4303</v>
      </c>
      <c r="B4305" s="446"/>
      <c r="C4305" s="447"/>
      <c r="D4305" s="446"/>
      <c r="E4305" s="447"/>
    </row>
    <row r="4306" spans="1:5">
      <c r="A4306" s="442">
        <v>4304</v>
      </c>
      <c r="B4306" s="446"/>
      <c r="C4306" s="447"/>
      <c r="D4306" s="446"/>
      <c r="E4306" s="447"/>
    </row>
    <row r="4307" spans="1:5">
      <c r="A4307" s="442">
        <v>4305</v>
      </c>
      <c r="B4307" s="446"/>
      <c r="C4307" s="447"/>
      <c r="D4307" s="446"/>
      <c r="E4307" s="447"/>
    </row>
    <row r="4308" spans="1:5">
      <c r="A4308" s="442">
        <v>4306</v>
      </c>
      <c r="B4308" s="446"/>
      <c r="C4308" s="447"/>
      <c r="D4308" s="446"/>
      <c r="E4308" s="447"/>
    </row>
    <row r="4309" spans="1:5">
      <c r="A4309" s="442">
        <v>4307</v>
      </c>
      <c r="B4309" s="446"/>
      <c r="C4309" s="447"/>
      <c r="D4309" s="446"/>
      <c r="E4309" s="447"/>
    </row>
    <row r="4310" spans="1:5">
      <c r="A4310" s="442">
        <v>4308</v>
      </c>
      <c r="B4310" s="446"/>
      <c r="C4310" s="447"/>
      <c r="D4310" s="446"/>
      <c r="E4310" s="447"/>
    </row>
    <row r="4311" spans="1:5">
      <c r="A4311" s="442">
        <v>4309</v>
      </c>
      <c r="B4311" s="446"/>
      <c r="C4311" s="447"/>
      <c r="D4311" s="446"/>
      <c r="E4311" s="447"/>
    </row>
    <row r="4312" spans="1:5">
      <c r="A4312" s="442">
        <v>4310</v>
      </c>
      <c r="B4312" s="446"/>
      <c r="C4312" s="447"/>
      <c r="D4312" s="446"/>
      <c r="E4312" s="447"/>
    </row>
    <row r="4313" spans="1:5">
      <c r="A4313" s="442">
        <v>4311</v>
      </c>
      <c r="B4313" s="446"/>
      <c r="C4313" s="447"/>
      <c r="D4313" s="446"/>
      <c r="E4313" s="447"/>
    </row>
    <row r="4314" spans="1:5">
      <c r="A4314" s="442">
        <v>4312</v>
      </c>
      <c r="B4314" s="446"/>
      <c r="C4314" s="447"/>
      <c r="D4314" s="446"/>
      <c r="E4314" s="447"/>
    </row>
    <row r="4315" spans="1:5">
      <c r="A4315" s="442">
        <v>4313</v>
      </c>
      <c r="B4315" s="446"/>
      <c r="C4315" s="447"/>
      <c r="D4315" s="446"/>
      <c r="E4315" s="447"/>
    </row>
    <row r="4316" spans="1:5">
      <c r="A4316" s="442">
        <v>4314</v>
      </c>
      <c r="B4316" s="446"/>
      <c r="C4316" s="447"/>
      <c r="D4316" s="446"/>
      <c r="E4316" s="447"/>
    </row>
    <row r="4317" spans="1:5">
      <c r="A4317" s="442">
        <v>4315</v>
      </c>
      <c r="B4317" s="446"/>
      <c r="C4317" s="447"/>
      <c r="D4317" s="446"/>
      <c r="E4317" s="447"/>
    </row>
    <row r="4318" spans="1:5">
      <c r="A4318" s="442">
        <v>4316</v>
      </c>
      <c r="B4318" s="446"/>
      <c r="C4318" s="447"/>
      <c r="D4318" s="446"/>
      <c r="E4318" s="447"/>
    </row>
    <row r="4319" spans="1:5">
      <c r="A4319" s="442">
        <v>4317</v>
      </c>
      <c r="B4319" s="446"/>
      <c r="C4319" s="447"/>
      <c r="D4319" s="446"/>
      <c r="E4319" s="447"/>
    </row>
    <row r="4320" spans="1:5">
      <c r="A4320" s="442">
        <v>4318</v>
      </c>
      <c r="B4320" s="446"/>
      <c r="C4320" s="447"/>
      <c r="D4320" s="446"/>
      <c r="E4320" s="447"/>
    </row>
    <row r="4321" spans="1:5">
      <c r="A4321" s="442">
        <v>4319</v>
      </c>
      <c r="B4321" s="446"/>
      <c r="C4321" s="447"/>
      <c r="D4321" s="446"/>
      <c r="E4321" s="447"/>
    </row>
    <row r="4322" spans="1:5">
      <c r="A4322" s="442">
        <v>4320</v>
      </c>
      <c r="B4322" s="446"/>
      <c r="C4322" s="447"/>
      <c r="D4322" s="446"/>
      <c r="E4322" s="447"/>
    </row>
    <row r="4323" spans="1:5">
      <c r="A4323" s="442">
        <v>4321</v>
      </c>
      <c r="B4323" s="446"/>
      <c r="C4323" s="447"/>
      <c r="D4323" s="446"/>
      <c r="E4323" s="447"/>
    </row>
    <row r="4324" spans="1:5">
      <c r="A4324" s="442">
        <v>4322</v>
      </c>
      <c r="B4324" s="446"/>
      <c r="C4324" s="447"/>
      <c r="D4324" s="446"/>
      <c r="E4324" s="447"/>
    </row>
    <row r="4325" spans="1:5">
      <c r="A4325" s="442">
        <v>4323</v>
      </c>
      <c r="B4325" s="446"/>
      <c r="C4325" s="447"/>
      <c r="D4325" s="446"/>
      <c r="E4325" s="447"/>
    </row>
    <row r="4326" spans="1:5">
      <c r="A4326" s="442">
        <v>4324</v>
      </c>
      <c r="B4326" s="446"/>
      <c r="C4326" s="447"/>
      <c r="D4326" s="446"/>
      <c r="E4326" s="447"/>
    </row>
    <row r="4327" spans="1:5">
      <c r="A4327" s="442">
        <v>4325</v>
      </c>
      <c r="B4327" s="446"/>
      <c r="C4327" s="447"/>
      <c r="D4327" s="446"/>
      <c r="E4327" s="447"/>
    </row>
    <row r="4328" spans="1:5">
      <c r="A4328" s="442">
        <v>4326</v>
      </c>
      <c r="B4328" s="446"/>
      <c r="C4328" s="447"/>
      <c r="D4328" s="446"/>
      <c r="E4328" s="447"/>
    </row>
    <row r="4329" spans="1:5">
      <c r="A4329" s="442">
        <v>4327</v>
      </c>
      <c r="B4329" s="446"/>
      <c r="C4329" s="447"/>
      <c r="D4329" s="446"/>
      <c r="E4329" s="447"/>
    </row>
    <row r="4330" spans="1:5">
      <c r="A4330" s="442">
        <v>4328</v>
      </c>
      <c r="B4330" s="446"/>
      <c r="C4330" s="447"/>
      <c r="D4330" s="446"/>
      <c r="E4330" s="447"/>
    </row>
    <row r="4331" spans="1:5">
      <c r="A4331" s="442">
        <v>4329</v>
      </c>
      <c r="B4331" s="446"/>
      <c r="C4331" s="447"/>
      <c r="D4331" s="446"/>
      <c r="E4331" s="447"/>
    </row>
    <row r="4332" spans="1:5">
      <c r="A4332" s="442">
        <v>4330</v>
      </c>
      <c r="B4332" s="446"/>
      <c r="C4332" s="447"/>
      <c r="D4332" s="446"/>
      <c r="E4332" s="447"/>
    </row>
    <row r="4333" spans="1:5">
      <c r="A4333" s="442">
        <v>4331</v>
      </c>
      <c r="B4333" s="446"/>
      <c r="C4333" s="447"/>
      <c r="D4333" s="446"/>
      <c r="E4333" s="447"/>
    </row>
    <row r="4334" spans="1:5">
      <c r="A4334" s="442">
        <v>4332</v>
      </c>
      <c r="B4334" s="446"/>
      <c r="C4334" s="447"/>
      <c r="D4334" s="446"/>
      <c r="E4334" s="447"/>
    </row>
    <row r="4335" spans="1:5">
      <c r="A4335" s="442">
        <v>4333</v>
      </c>
      <c r="B4335" s="446"/>
      <c r="C4335" s="447"/>
      <c r="D4335" s="446"/>
      <c r="E4335" s="447"/>
    </row>
    <row r="4336" spans="1:5">
      <c r="A4336" s="442">
        <v>4334</v>
      </c>
      <c r="B4336" s="446"/>
      <c r="C4336" s="447"/>
      <c r="D4336" s="446"/>
      <c r="E4336" s="447"/>
    </row>
    <row r="4337" spans="1:5">
      <c r="A4337" s="442">
        <v>4335</v>
      </c>
      <c r="B4337" s="446"/>
      <c r="C4337" s="447"/>
      <c r="D4337" s="446"/>
      <c r="E4337" s="447"/>
    </row>
    <row r="4338" spans="1:5">
      <c r="A4338" s="442">
        <v>4336</v>
      </c>
      <c r="B4338" s="446"/>
      <c r="C4338" s="447"/>
      <c r="D4338" s="446"/>
      <c r="E4338" s="447"/>
    </row>
    <row r="4339" spans="1:5">
      <c r="A4339" s="442">
        <v>4337</v>
      </c>
      <c r="B4339" s="446"/>
      <c r="C4339" s="447"/>
      <c r="D4339" s="446"/>
      <c r="E4339" s="447"/>
    </row>
    <row r="4340" spans="1:5">
      <c r="A4340" s="442">
        <v>4338</v>
      </c>
      <c r="B4340" s="446"/>
      <c r="C4340" s="447"/>
      <c r="D4340" s="446"/>
      <c r="E4340" s="447"/>
    </row>
    <row r="4341" spans="1:5">
      <c r="A4341" s="442">
        <v>4339</v>
      </c>
      <c r="B4341" s="446"/>
      <c r="C4341" s="447"/>
      <c r="D4341" s="446"/>
      <c r="E4341" s="447"/>
    </row>
    <row r="4342" spans="1:5">
      <c r="A4342" s="442">
        <v>4340</v>
      </c>
      <c r="B4342" s="446"/>
      <c r="C4342" s="447"/>
      <c r="D4342" s="446"/>
      <c r="E4342" s="447"/>
    </row>
    <row r="4343" spans="1:5">
      <c r="A4343" s="442">
        <v>4341</v>
      </c>
      <c r="B4343" s="446"/>
      <c r="C4343" s="447"/>
      <c r="D4343" s="446"/>
      <c r="E4343" s="447"/>
    </row>
    <row r="4344" spans="1:5">
      <c r="A4344" s="442">
        <v>4342</v>
      </c>
      <c r="B4344" s="446"/>
      <c r="C4344" s="447"/>
      <c r="D4344" s="446"/>
      <c r="E4344" s="447"/>
    </row>
    <row r="4345" spans="1:5">
      <c r="A4345" s="442">
        <v>4343</v>
      </c>
      <c r="B4345" s="446"/>
      <c r="C4345" s="447"/>
      <c r="D4345" s="446"/>
      <c r="E4345" s="447"/>
    </row>
    <row r="4346" spans="1:5">
      <c r="A4346" s="442">
        <v>4344</v>
      </c>
      <c r="B4346" s="446"/>
      <c r="C4346" s="447"/>
      <c r="D4346" s="446"/>
      <c r="E4346" s="447"/>
    </row>
    <row r="4347" spans="1:5">
      <c r="A4347" s="442">
        <v>4345</v>
      </c>
      <c r="B4347" s="446"/>
      <c r="C4347" s="447"/>
      <c r="D4347" s="446"/>
      <c r="E4347" s="447"/>
    </row>
    <row r="4348" spans="1:5">
      <c r="A4348" s="442">
        <v>4346</v>
      </c>
      <c r="B4348" s="446"/>
      <c r="C4348" s="447"/>
      <c r="D4348" s="446"/>
      <c r="E4348" s="447"/>
    </row>
    <row r="4349" spans="1:5">
      <c r="A4349" s="442">
        <v>4347</v>
      </c>
      <c r="B4349" s="446"/>
      <c r="C4349" s="447"/>
      <c r="D4349" s="446"/>
      <c r="E4349" s="447"/>
    </row>
    <row r="4350" spans="1:5">
      <c r="A4350" s="442">
        <v>4348</v>
      </c>
      <c r="B4350" s="446"/>
      <c r="C4350" s="447"/>
      <c r="D4350" s="446"/>
      <c r="E4350" s="447"/>
    </row>
    <row r="4351" spans="1:5">
      <c r="A4351" s="442">
        <v>4349</v>
      </c>
      <c r="B4351" s="446"/>
      <c r="C4351" s="447"/>
      <c r="D4351" s="446"/>
      <c r="E4351" s="447"/>
    </row>
    <row r="4352" spans="1:5">
      <c r="A4352" s="442">
        <v>4350</v>
      </c>
      <c r="B4352" s="446"/>
      <c r="C4352" s="447"/>
      <c r="D4352" s="446"/>
      <c r="E4352" s="447"/>
    </row>
    <row r="4353" spans="1:5">
      <c r="A4353" s="442">
        <v>4351</v>
      </c>
      <c r="B4353" s="446"/>
      <c r="C4353" s="447"/>
      <c r="D4353" s="446"/>
      <c r="E4353" s="447"/>
    </row>
    <row r="4354" spans="1:5">
      <c r="A4354" s="442">
        <v>4352</v>
      </c>
      <c r="B4354" s="446"/>
      <c r="C4354" s="447"/>
      <c r="D4354" s="446"/>
      <c r="E4354" s="447"/>
    </row>
    <row r="4355" spans="1:5">
      <c r="A4355" s="442">
        <v>4353</v>
      </c>
      <c r="B4355" s="446"/>
      <c r="C4355" s="447"/>
      <c r="D4355" s="446"/>
      <c r="E4355" s="447"/>
    </row>
    <row r="4356" spans="1:5">
      <c r="A4356" s="442">
        <v>4354</v>
      </c>
      <c r="B4356" s="446"/>
      <c r="C4356" s="447"/>
      <c r="D4356" s="446"/>
      <c r="E4356" s="447"/>
    </row>
    <row r="4357" spans="1:5">
      <c r="A4357" s="442">
        <v>4355</v>
      </c>
      <c r="B4357" s="446"/>
      <c r="C4357" s="447"/>
      <c r="D4357" s="446"/>
      <c r="E4357" s="447"/>
    </row>
    <row r="4358" spans="1:5">
      <c r="A4358" s="442">
        <v>4356</v>
      </c>
      <c r="B4358" s="446"/>
      <c r="C4358" s="447"/>
      <c r="D4358" s="446"/>
      <c r="E4358" s="447"/>
    </row>
    <row r="4359" spans="1:5">
      <c r="A4359" s="442">
        <v>4357</v>
      </c>
      <c r="B4359" s="446"/>
      <c r="C4359" s="447"/>
      <c r="D4359" s="446"/>
      <c r="E4359" s="447"/>
    </row>
    <row r="4360" spans="1:5">
      <c r="A4360" s="442">
        <v>4358</v>
      </c>
      <c r="B4360" s="446"/>
      <c r="C4360" s="447"/>
      <c r="D4360" s="446"/>
      <c r="E4360" s="447"/>
    </row>
    <row r="4361" spans="1:5">
      <c r="A4361" s="442">
        <v>4359</v>
      </c>
      <c r="B4361" s="446"/>
      <c r="C4361" s="447"/>
      <c r="D4361" s="446"/>
      <c r="E4361" s="447"/>
    </row>
    <row r="4362" spans="1:5">
      <c r="A4362" s="442">
        <v>4360</v>
      </c>
      <c r="B4362" s="446"/>
      <c r="C4362" s="447"/>
      <c r="D4362" s="446"/>
      <c r="E4362" s="447"/>
    </row>
    <row r="4363" spans="1:5">
      <c r="A4363" s="442">
        <v>4361</v>
      </c>
      <c r="B4363" s="446"/>
      <c r="C4363" s="447"/>
      <c r="D4363" s="446"/>
      <c r="E4363" s="447"/>
    </row>
    <row r="4364" spans="1:5">
      <c r="A4364" s="442">
        <v>4362</v>
      </c>
      <c r="B4364" s="446"/>
      <c r="C4364" s="447"/>
      <c r="D4364" s="446"/>
      <c r="E4364" s="447"/>
    </row>
    <row r="4365" spans="1:5">
      <c r="A4365" s="442">
        <v>4363</v>
      </c>
      <c r="B4365" s="446"/>
      <c r="C4365" s="447"/>
      <c r="D4365" s="446"/>
      <c r="E4365" s="447"/>
    </row>
    <row r="4366" spans="1:5">
      <c r="A4366" s="442">
        <v>4364</v>
      </c>
      <c r="B4366" s="446"/>
      <c r="C4366" s="447"/>
      <c r="D4366" s="446"/>
      <c r="E4366" s="447"/>
    </row>
    <row r="4367" spans="1:5">
      <c r="A4367" s="442">
        <v>4365</v>
      </c>
      <c r="B4367" s="446"/>
      <c r="C4367" s="447"/>
      <c r="D4367" s="446"/>
      <c r="E4367" s="447"/>
    </row>
    <row r="4368" spans="1:5">
      <c r="A4368" s="442">
        <v>4366</v>
      </c>
      <c r="B4368" s="446"/>
      <c r="C4368" s="447"/>
      <c r="D4368" s="446"/>
      <c r="E4368" s="447"/>
    </row>
    <row r="4369" spans="1:5">
      <c r="A4369" s="442">
        <v>4367</v>
      </c>
      <c r="B4369" s="446"/>
      <c r="C4369" s="447"/>
      <c r="D4369" s="446"/>
      <c r="E4369" s="447"/>
    </row>
    <row r="4370" spans="1:5">
      <c r="A4370" s="442">
        <v>4368</v>
      </c>
      <c r="B4370" s="446"/>
      <c r="C4370" s="447"/>
      <c r="D4370" s="446"/>
      <c r="E4370" s="447"/>
    </row>
    <row r="4371" spans="1:5">
      <c r="A4371" s="442">
        <v>4369</v>
      </c>
      <c r="B4371" s="446"/>
      <c r="C4371" s="447"/>
      <c r="D4371" s="446"/>
      <c r="E4371" s="447"/>
    </row>
    <row r="4372" spans="1:5">
      <c r="A4372" s="442">
        <v>4370</v>
      </c>
      <c r="B4372" s="446"/>
      <c r="C4372" s="447"/>
      <c r="D4372" s="446"/>
      <c r="E4372" s="447"/>
    </row>
    <row r="4373" spans="1:5">
      <c r="A4373" s="442">
        <v>4371</v>
      </c>
      <c r="B4373" s="446"/>
      <c r="C4373" s="447"/>
      <c r="D4373" s="446"/>
      <c r="E4373" s="447"/>
    </row>
    <row r="4374" spans="1:5">
      <c r="A4374" s="442">
        <v>4372</v>
      </c>
      <c r="B4374" s="446"/>
      <c r="C4374" s="447"/>
      <c r="D4374" s="446"/>
      <c r="E4374" s="447"/>
    </row>
    <row r="4375" spans="1:5">
      <c r="A4375" s="442">
        <v>4373</v>
      </c>
      <c r="B4375" s="446"/>
      <c r="C4375" s="447"/>
      <c r="D4375" s="446"/>
      <c r="E4375" s="447"/>
    </row>
    <row r="4376" spans="1:5">
      <c r="A4376" s="442">
        <v>4374</v>
      </c>
      <c r="B4376" s="446"/>
      <c r="C4376" s="447"/>
      <c r="D4376" s="446"/>
      <c r="E4376" s="447"/>
    </row>
    <row r="4377" spans="1:5">
      <c r="A4377" s="442">
        <v>4375</v>
      </c>
      <c r="B4377" s="446"/>
      <c r="C4377" s="447"/>
      <c r="D4377" s="446"/>
      <c r="E4377" s="447"/>
    </row>
    <row r="4378" spans="1:5">
      <c r="A4378" s="442">
        <v>4376</v>
      </c>
      <c r="B4378" s="446"/>
      <c r="C4378" s="447"/>
      <c r="D4378" s="446"/>
      <c r="E4378" s="447"/>
    </row>
    <row r="4379" spans="1:5">
      <c r="A4379" s="442">
        <v>4377</v>
      </c>
      <c r="B4379" s="446"/>
      <c r="C4379" s="447"/>
      <c r="D4379" s="446"/>
      <c r="E4379" s="447"/>
    </row>
    <row r="4380" spans="1:5">
      <c r="A4380" s="442">
        <v>4378</v>
      </c>
      <c r="B4380" s="446"/>
      <c r="C4380" s="447"/>
      <c r="D4380" s="446"/>
      <c r="E4380" s="447"/>
    </row>
    <row r="4381" spans="1:5">
      <c r="A4381" s="442">
        <v>4379</v>
      </c>
      <c r="B4381" s="446"/>
      <c r="C4381" s="447"/>
      <c r="D4381" s="446"/>
      <c r="E4381" s="447"/>
    </row>
    <row r="4382" spans="1:5">
      <c r="A4382" s="442">
        <v>4380</v>
      </c>
      <c r="B4382" s="446"/>
      <c r="C4382" s="447"/>
      <c r="D4382" s="446"/>
      <c r="E4382" s="447"/>
    </row>
    <row r="4383" spans="1:5">
      <c r="A4383" s="442">
        <v>4381</v>
      </c>
      <c r="B4383" s="446"/>
      <c r="C4383" s="447"/>
      <c r="D4383" s="446"/>
      <c r="E4383" s="447"/>
    </row>
    <row r="4384" spans="1:5">
      <c r="A4384" s="442">
        <v>4382</v>
      </c>
      <c r="B4384" s="446"/>
      <c r="C4384" s="447"/>
      <c r="D4384" s="446"/>
      <c r="E4384" s="447"/>
    </row>
    <row r="4385" spans="1:5">
      <c r="A4385" s="442">
        <v>4383</v>
      </c>
      <c r="B4385" s="446"/>
      <c r="C4385" s="447"/>
      <c r="D4385" s="446"/>
      <c r="E4385" s="447"/>
    </row>
    <row r="4386" spans="1:5">
      <c r="A4386" s="442">
        <v>4384</v>
      </c>
      <c r="B4386" s="446"/>
      <c r="C4386" s="447"/>
      <c r="D4386" s="446"/>
      <c r="E4386" s="447"/>
    </row>
    <row r="4387" spans="1:5">
      <c r="A4387" s="442">
        <v>4385</v>
      </c>
      <c r="B4387" s="446"/>
      <c r="C4387" s="447"/>
      <c r="D4387" s="446"/>
      <c r="E4387" s="447"/>
    </row>
    <row r="4388" spans="1:5">
      <c r="A4388" s="442">
        <v>4386</v>
      </c>
      <c r="B4388" s="446"/>
      <c r="C4388" s="447"/>
      <c r="D4388" s="446"/>
      <c r="E4388" s="447"/>
    </row>
    <row r="4389" spans="1:5">
      <c r="A4389" s="442">
        <v>4387</v>
      </c>
      <c r="B4389" s="446"/>
      <c r="C4389" s="447"/>
      <c r="D4389" s="446"/>
      <c r="E4389" s="447"/>
    </row>
    <row r="4390" spans="1:5">
      <c r="A4390" s="442">
        <v>4388</v>
      </c>
      <c r="B4390" s="446"/>
      <c r="C4390" s="447"/>
      <c r="D4390" s="446"/>
      <c r="E4390" s="447"/>
    </row>
    <row r="4391" spans="1:5">
      <c r="A4391" s="442">
        <v>4389</v>
      </c>
      <c r="B4391" s="446"/>
      <c r="C4391" s="447"/>
      <c r="D4391" s="446"/>
      <c r="E4391" s="447"/>
    </row>
    <row r="4392" spans="1:5">
      <c r="A4392" s="442">
        <v>4390</v>
      </c>
      <c r="B4392" s="446"/>
      <c r="C4392" s="447"/>
      <c r="D4392" s="446"/>
      <c r="E4392" s="447"/>
    </row>
    <row r="4393" spans="1:5">
      <c r="A4393" s="442">
        <v>4391</v>
      </c>
      <c r="B4393" s="446"/>
      <c r="C4393" s="447"/>
      <c r="D4393" s="446"/>
      <c r="E4393" s="447"/>
    </row>
    <row r="4394" spans="1:5">
      <c r="A4394" s="442">
        <v>4392</v>
      </c>
      <c r="B4394" s="446"/>
      <c r="C4394" s="447"/>
      <c r="D4394" s="446"/>
      <c r="E4394" s="447"/>
    </row>
    <row r="4395" spans="1:5">
      <c r="A4395" s="442">
        <v>4393</v>
      </c>
      <c r="B4395" s="446"/>
      <c r="C4395" s="447"/>
      <c r="D4395" s="446"/>
      <c r="E4395" s="447"/>
    </row>
    <row r="4396" spans="1:5">
      <c r="A4396" s="442">
        <v>4394</v>
      </c>
      <c r="B4396" s="446"/>
      <c r="C4396" s="447"/>
      <c r="D4396" s="446"/>
      <c r="E4396" s="447"/>
    </row>
    <row r="4397" spans="1:5">
      <c r="A4397" s="442">
        <v>4395</v>
      </c>
      <c r="B4397" s="446"/>
      <c r="C4397" s="447"/>
      <c r="D4397" s="446"/>
      <c r="E4397" s="447"/>
    </row>
    <row r="4398" spans="1:5">
      <c r="A4398" s="442">
        <v>4396</v>
      </c>
      <c r="B4398" s="446"/>
      <c r="C4398" s="447"/>
      <c r="D4398" s="446"/>
      <c r="E4398" s="447"/>
    </row>
    <row r="4399" spans="1:5">
      <c r="A4399" s="442">
        <v>4397</v>
      </c>
      <c r="B4399" s="446"/>
      <c r="C4399" s="447"/>
      <c r="D4399" s="446"/>
      <c r="E4399" s="447"/>
    </row>
    <row r="4400" spans="1:5">
      <c r="A4400" s="442">
        <v>4398</v>
      </c>
      <c r="B4400" s="446"/>
      <c r="C4400" s="447"/>
      <c r="D4400" s="446"/>
      <c r="E4400" s="447"/>
    </row>
    <row r="4401" spans="1:5">
      <c r="A4401" s="442">
        <v>4399</v>
      </c>
      <c r="B4401" s="446"/>
      <c r="C4401" s="447"/>
      <c r="D4401" s="446"/>
      <c r="E4401" s="447"/>
    </row>
    <row r="4402" spans="1:5">
      <c r="A4402" s="442">
        <v>4400</v>
      </c>
      <c r="B4402" s="446"/>
      <c r="C4402" s="447"/>
      <c r="D4402" s="446"/>
      <c r="E4402" s="447"/>
    </row>
    <row r="4403" spans="1:5">
      <c r="A4403" s="442">
        <v>4401</v>
      </c>
      <c r="B4403" s="446"/>
      <c r="C4403" s="447"/>
      <c r="D4403" s="446"/>
      <c r="E4403" s="447"/>
    </row>
    <row r="4404" spans="1:5">
      <c r="A4404" s="442">
        <v>4402</v>
      </c>
      <c r="B4404" s="446"/>
      <c r="C4404" s="447"/>
      <c r="D4404" s="446"/>
      <c r="E4404" s="447"/>
    </row>
    <row r="4405" spans="1:5">
      <c r="A4405" s="442">
        <v>4403</v>
      </c>
      <c r="B4405" s="446"/>
      <c r="C4405" s="447"/>
      <c r="D4405" s="446"/>
      <c r="E4405" s="447"/>
    </row>
    <row r="4406" spans="1:5">
      <c r="A4406" s="442">
        <v>4404</v>
      </c>
      <c r="B4406" s="446"/>
      <c r="C4406" s="447"/>
      <c r="D4406" s="446"/>
      <c r="E4406" s="447"/>
    </row>
    <row r="4407" spans="1:5">
      <c r="A4407" s="442">
        <v>4405</v>
      </c>
      <c r="B4407" s="446"/>
      <c r="C4407" s="447"/>
      <c r="D4407" s="446"/>
      <c r="E4407" s="447"/>
    </row>
    <row r="4408" spans="1:5">
      <c r="A4408" s="442">
        <v>4406</v>
      </c>
      <c r="B4408" s="446"/>
      <c r="C4408" s="447"/>
      <c r="D4408" s="446"/>
      <c r="E4408" s="447"/>
    </row>
    <row r="4409" spans="1:5">
      <c r="A4409" s="442">
        <v>4407</v>
      </c>
      <c r="B4409" s="446"/>
      <c r="C4409" s="447"/>
      <c r="D4409" s="446"/>
      <c r="E4409" s="447"/>
    </row>
    <row r="4410" spans="1:5">
      <c r="A4410" s="442">
        <v>4408</v>
      </c>
      <c r="B4410" s="446"/>
      <c r="C4410" s="447"/>
      <c r="D4410" s="446"/>
      <c r="E4410" s="447"/>
    </row>
    <row r="4411" spans="1:5">
      <c r="A4411" s="442">
        <v>4409</v>
      </c>
      <c r="B4411" s="446"/>
      <c r="C4411" s="447"/>
      <c r="D4411" s="446"/>
      <c r="E4411" s="447"/>
    </row>
    <row r="4412" spans="1:5">
      <c r="A4412" s="442">
        <v>4410</v>
      </c>
      <c r="B4412" s="446"/>
      <c r="C4412" s="447"/>
      <c r="D4412" s="446"/>
      <c r="E4412" s="447"/>
    </row>
    <row r="4413" spans="1:5">
      <c r="A4413" s="442">
        <v>4411</v>
      </c>
      <c r="B4413" s="446"/>
      <c r="C4413" s="447"/>
      <c r="D4413" s="446"/>
      <c r="E4413" s="447"/>
    </row>
    <row r="4414" spans="1:5">
      <c r="A4414" s="442">
        <v>4412</v>
      </c>
      <c r="B4414" s="446"/>
      <c r="C4414" s="447"/>
      <c r="D4414" s="446"/>
      <c r="E4414" s="447"/>
    </row>
    <row r="4415" spans="1:5">
      <c r="A4415" s="442">
        <v>4413</v>
      </c>
      <c r="B4415" s="446"/>
      <c r="C4415" s="447"/>
      <c r="D4415" s="446"/>
      <c r="E4415" s="447"/>
    </row>
    <row r="4416" spans="1:5">
      <c r="A4416" s="442">
        <v>4414</v>
      </c>
      <c r="B4416" s="446"/>
      <c r="C4416" s="447"/>
      <c r="D4416" s="446"/>
      <c r="E4416" s="447"/>
    </row>
    <row r="4417" spans="1:5">
      <c r="A4417" s="442">
        <v>4415</v>
      </c>
      <c r="B4417" s="446"/>
      <c r="C4417" s="447"/>
      <c r="D4417" s="446"/>
      <c r="E4417" s="447"/>
    </row>
    <row r="4418" spans="1:5">
      <c r="A4418" s="442">
        <v>4416</v>
      </c>
      <c r="B4418" s="446"/>
      <c r="C4418" s="447"/>
      <c r="D4418" s="446"/>
      <c r="E4418" s="447"/>
    </row>
    <row r="4419" spans="1:5">
      <c r="A4419" s="442">
        <v>4417</v>
      </c>
      <c r="B4419" s="446"/>
      <c r="C4419" s="447"/>
      <c r="D4419" s="446"/>
      <c r="E4419" s="447"/>
    </row>
    <row r="4420" spans="1:5">
      <c r="A4420" s="442">
        <v>4418</v>
      </c>
      <c r="B4420" s="446"/>
      <c r="C4420" s="447"/>
      <c r="D4420" s="446"/>
      <c r="E4420" s="447"/>
    </row>
    <row r="4421" spans="1:5">
      <c r="A4421" s="442">
        <v>4419</v>
      </c>
      <c r="B4421" s="446"/>
      <c r="C4421" s="447"/>
      <c r="D4421" s="446"/>
      <c r="E4421" s="447"/>
    </row>
    <row r="4422" spans="1:5">
      <c r="A4422" s="442">
        <v>4420</v>
      </c>
      <c r="B4422" s="446"/>
      <c r="C4422" s="447"/>
      <c r="D4422" s="446"/>
      <c r="E4422" s="447"/>
    </row>
    <row r="4423" spans="1:5">
      <c r="A4423" s="442">
        <v>4421</v>
      </c>
      <c r="B4423" s="446"/>
      <c r="C4423" s="447"/>
      <c r="D4423" s="446"/>
      <c r="E4423" s="447"/>
    </row>
    <row r="4424" spans="1:5">
      <c r="A4424" s="442">
        <v>4422</v>
      </c>
      <c r="B4424" s="446"/>
      <c r="C4424" s="447"/>
      <c r="D4424" s="446"/>
      <c r="E4424" s="447"/>
    </row>
    <row r="4425" spans="1:5">
      <c r="A4425" s="442">
        <v>4423</v>
      </c>
      <c r="B4425" s="446"/>
      <c r="C4425" s="447"/>
      <c r="D4425" s="446"/>
      <c r="E4425" s="447"/>
    </row>
    <row r="4426" spans="1:5">
      <c r="A4426" s="442">
        <v>4424</v>
      </c>
      <c r="B4426" s="446"/>
      <c r="C4426" s="447"/>
      <c r="D4426" s="446"/>
      <c r="E4426" s="447"/>
    </row>
    <row r="4427" spans="1:5">
      <c r="A4427" s="442">
        <v>4425</v>
      </c>
      <c r="B4427" s="446"/>
      <c r="C4427" s="447"/>
      <c r="D4427" s="446"/>
      <c r="E4427" s="447"/>
    </row>
    <row r="4428" spans="1:5">
      <c r="A4428" s="442">
        <v>4426</v>
      </c>
      <c r="B4428" s="446"/>
      <c r="C4428" s="447"/>
      <c r="D4428" s="446"/>
      <c r="E4428" s="447"/>
    </row>
    <row r="4429" spans="1:5">
      <c r="A4429" s="442">
        <v>4427</v>
      </c>
      <c r="B4429" s="446"/>
      <c r="C4429" s="447"/>
      <c r="D4429" s="446"/>
      <c r="E4429" s="447"/>
    </row>
    <row r="4430" spans="1:5">
      <c r="A4430" s="442">
        <v>4428</v>
      </c>
      <c r="B4430" s="446"/>
      <c r="C4430" s="447"/>
      <c r="D4430" s="446"/>
      <c r="E4430" s="447"/>
    </row>
    <row r="4431" spans="1:5">
      <c r="A4431" s="442">
        <v>4429</v>
      </c>
      <c r="B4431" s="446"/>
      <c r="C4431" s="447"/>
      <c r="D4431" s="446"/>
      <c r="E4431" s="447"/>
    </row>
    <row r="4432" spans="1:5">
      <c r="A4432" s="442">
        <v>4430</v>
      </c>
      <c r="B4432" s="446"/>
      <c r="C4432" s="447"/>
      <c r="D4432" s="446"/>
      <c r="E4432" s="447"/>
    </row>
    <row r="4433" spans="1:5">
      <c r="A4433" s="442">
        <v>4431</v>
      </c>
      <c r="B4433" s="446"/>
      <c r="C4433" s="447"/>
      <c r="D4433" s="446"/>
      <c r="E4433" s="447"/>
    </row>
    <row r="4434" spans="1:5">
      <c r="A4434" s="442">
        <v>4432</v>
      </c>
      <c r="B4434" s="446"/>
      <c r="C4434" s="447"/>
      <c r="D4434" s="446"/>
      <c r="E4434" s="447"/>
    </row>
    <row r="4435" spans="1:5">
      <c r="A4435" s="442">
        <v>4433</v>
      </c>
      <c r="B4435" s="446"/>
      <c r="C4435" s="447"/>
      <c r="D4435" s="446"/>
      <c r="E4435" s="447"/>
    </row>
    <row r="4436" spans="1:5">
      <c r="A4436" s="442">
        <v>4434</v>
      </c>
      <c r="B4436" s="446"/>
      <c r="C4436" s="447"/>
      <c r="D4436" s="446"/>
      <c r="E4436" s="447"/>
    </row>
    <row r="4437" spans="1:5">
      <c r="A4437" s="442">
        <v>4435</v>
      </c>
      <c r="B4437" s="446"/>
      <c r="C4437" s="447"/>
      <c r="D4437" s="446"/>
      <c r="E4437" s="447"/>
    </row>
    <row r="4438" spans="1:5">
      <c r="A4438" s="442">
        <v>4436</v>
      </c>
      <c r="B4438" s="446"/>
      <c r="C4438" s="447"/>
      <c r="D4438" s="446"/>
      <c r="E4438" s="447"/>
    </row>
    <row r="4439" spans="1:5">
      <c r="A4439" s="442">
        <v>4437</v>
      </c>
      <c r="B4439" s="446"/>
      <c r="C4439" s="447"/>
      <c r="D4439" s="446"/>
      <c r="E4439" s="447"/>
    </row>
    <row r="4440" spans="1:5">
      <c r="A4440" s="442">
        <v>4438</v>
      </c>
      <c r="B4440" s="446"/>
      <c r="C4440" s="447"/>
      <c r="D4440" s="446"/>
      <c r="E4440" s="447"/>
    </row>
    <row r="4441" spans="1:5">
      <c r="A4441" s="442">
        <v>4439</v>
      </c>
      <c r="B4441" s="446"/>
      <c r="C4441" s="447"/>
      <c r="D4441" s="446"/>
      <c r="E4441" s="447"/>
    </row>
    <row r="4442" spans="1:5">
      <c r="A4442" s="442">
        <v>4440</v>
      </c>
      <c r="B4442" s="446"/>
      <c r="C4442" s="447"/>
      <c r="D4442" s="446"/>
      <c r="E4442" s="447"/>
    </row>
    <row r="4443" spans="1:5">
      <c r="A4443" s="442">
        <v>4441</v>
      </c>
      <c r="B4443" s="446"/>
      <c r="C4443" s="447"/>
      <c r="D4443" s="446"/>
      <c r="E4443" s="447"/>
    </row>
    <row r="4444" spans="1:5">
      <c r="A4444" s="442">
        <v>4442</v>
      </c>
      <c r="B4444" s="446"/>
      <c r="C4444" s="447"/>
      <c r="D4444" s="446"/>
      <c r="E4444" s="447"/>
    </row>
    <row r="4445" spans="1:5">
      <c r="A4445" s="442">
        <v>4443</v>
      </c>
      <c r="B4445" s="446"/>
      <c r="C4445" s="447"/>
      <c r="D4445" s="446"/>
      <c r="E4445" s="447"/>
    </row>
    <row r="4446" spans="1:5">
      <c r="A4446" s="442">
        <v>4444</v>
      </c>
      <c r="B4446" s="446"/>
      <c r="C4446" s="447"/>
      <c r="D4446" s="446"/>
      <c r="E4446" s="447"/>
    </row>
    <row r="4447" spans="1:5">
      <c r="A4447" s="442">
        <v>4445</v>
      </c>
      <c r="B4447" s="446"/>
      <c r="C4447" s="447"/>
      <c r="D4447" s="446"/>
      <c r="E4447" s="447"/>
    </row>
    <row r="4448" spans="1:5">
      <c r="A4448" s="442">
        <v>4446</v>
      </c>
      <c r="B4448" s="446"/>
      <c r="C4448" s="447"/>
      <c r="D4448" s="446"/>
      <c r="E4448" s="447"/>
    </row>
    <row r="4449" spans="1:5">
      <c r="A4449" s="442">
        <v>4447</v>
      </c>
      <c r="B4449" s="446"/>
      <c r="C4449" s="447"/>
      <c r="D4449" s="446"/>
      <c r="E4449" s="447"/>
    </row>
    <row r="4450" spans="1:5">
      <c r="A4450" s="442">
        <v>4448</v>
      </c>
      <c r="B4450" s="446"/>
      <c r="C4450" s="447"/>
      <c r="D4450" s="446"/>
      <c r="E4450" s="447"/>
    </row>
    <row r="4451" spans="1:5">
      <c r="A4451" s="442">
        <v>4449</v>
      </c>
      <c r="B4451" s="446"/>
      <c r="C4451" s="447"/>
      <c r="D4451" s="446"/>
      <c r="E4451" s="447"/>
    </row>
    <row r="4452" spans="1:5">
      <c r="A4452" s="442">
        <v>4450</v>
      </c>
      <c r="B4452" s="446"/>
      <c r="C4452" s="447"/>
      <c r="D4452" s="446"/>
      <c r="E4452" s="447"/>
    </row>
    <row r="4453" spans="1:5">
      <c r="A4453" s="442">
        <v>4451</v>
      </c>
      <c r="B4453" s="446"/>
      <c r="C4453" s="447"/>
      <c r="D4453" s="446"/>
      <c r="E4453" s="447"/>
    </row>
    <row r="4454" spans="1:5">
      <c r="A4454" s="442">
        <v>4452</v>
      </c>
      <c r="B4454" s="446"/>
      <c r="C4454" s="447"/>
      <c r="D4454" s="446"/>
      <c r="E4454" s="447"/>
    </row>
    <row r="4455" spans="1:5">
      <c r="A4455" s="442">
        <v>4453</v>
      </c>
      <c r="B4455" s="446"/>
      <c r="C4455" s="447"/>
      <c r="D4455" s="446"/>
      <c r="E4455" s="447"/>
    </row>
    <row r="4456" spans="1:5">
      <c r="A4456" s="442">
        <v>4454</v>
      </c>
      <c r="B4456" s="446"/>
      <c r="C4456" s="447"/>
      <c r="D4456" s="446"/>
      <c r="E4456" s="447"/>
    </row>
    <row r="4457" spans="1:5">
      <c r="A4457" s="442">
        <v>4455</v>
      </c>
      <c r="B4457" s="446"/>
      <c r="C4457" s="447"/>
      <c r="D4457" s="446"/>
      <c r="E4457" s="447"/>
    </row>
    <row r="4458" spans="1:5">
      <c r="A4458" s="442">
        <v>4456</v>
      </c>
      <c r="B4458" s="446"/>
      <c r="C4458" s="447"/>
      <c r="D4458" s="446"/>
      <c r="E4458" s="447"/>
    </row>
    <row r="4459" spans="1:5">
      <c r="A4459" s="442">
        <v>4457</v>
      </c>
      <c r="B4459" s="446"/>
      <c r="C4459" s="447"/>
      <c r="D4459" s="446"/>
      <c r="E4459" s="447"/>
    </row>
    <row r="4460" spans="1:5">
      <c r="A4460" s="442">
        <v>4458</v>
      </c>
      <c r="B4460" s="446"/>
      <c r="C4460" s="447"/>
      <c r="D4460" s="446"/>
      <c r="E4460" s="447"/>
    </row>
    <row r="4461" spans="1:5">
      <c r="A4461" s="442">
        <v>4459</v>
      </c>
      <c r="B4461" s="446"/>
      <c r="C4461" s="447"/>
      <c r="D4461" s="446"/>
      <c r="E4461" s="447"/>
    </row>
    <row r="4462" spans="1:5">
      <c r="A4462" s="442">
        <v>4460</v>
      </c>
      <c r="B4462" s="446"/>
      <c r="C4462" s="447"/>
      <c r="D4462" s="446"/>
      <c r="E4462" s="447"/>
    </row>
    <row r="4463" spans="1:5">
      <c r="A4463" s="442">
        <v>4461</v>
      </c>
      <c r="B4463" s="446"/>
      <c r="C4463" s="447"/>
      <c r="D4463" s="446"/>
      <c r="E4463" s="447"/>
    </row>
    <row r="4464" spans="1:5">
      <c r="A4464" s="442">
        <v>4462</v>
      </c>
      <c r="B4464" s="446"/>
      <c r="C4464" s="447"/>
      <c r="D4464" s="446"/>
      <c r="E4464" s="447"/>
    </row>
    <row r="4465" spans="1:5">
      <c r="A4465" s="442">
        <v>4463</v>
      </c>
      <c r="B4465" s="446"/>
      <c r="C4465" s="447"/>
      <c r="D4465" s="446"/>
      <c r="E4465" s="447"/>
    </row>
    <row r="4466" spans="1:5">
      <c r="A4466" s="442">
        <v>4464</v>
      </c>
      <c r="B4466" s="446"/>
      <c r="C4466" s="447"/>
      <c r="D4466" s="446"/>
      <c r="E4466" s="447"/>
    </row>
    <row r="4467" spans="1:5">
      <c r="A4467" s="442">
        <v>4465</v>
      </c>
      <c r="B4467" s="446"/>
      <c r="C4467" s="447"/>
      <c r="D4467" s="446"/>
      <c r="E4467" s="447"/>
    </row>
    <row r="4468" spans="1:5">
      <c r="A4468" s="442">
        <v>4466</v>
      </c>
      <c r="B4468" s="446"/>
      <c r="C4468" s="447"/>
      <c r="D4468" s="446"/>
      <c r="E4468" s="447"/>
    </row>
    <row r="4469" spans="1:5">
      <c r="A4469" s="442">
        <v>4467</v>
      </c>
      <c r="B4469" s="446"/>
      <c r="C4469" s="447"/>
      <c r="D4469" s="446"/>
      <c r="E4469" s="447"/>
    </row>
    <row r="4470" spans="1:5">
      <c r="A4470" s="442">
        <v>4468</v>
      </c>
      <c r="B4470" s="446"/>
      <c r="C4470" s="447"/>
      <c r="D4470" s="446"/>
      <c r="E4470" s="447"/>
    </row>
    <row r="4471" spans="1:5">
      <c r="A4471" s="442">
        <v>4469</v>
      </c>
      <c r="B4471" s="446"/>
      <c r="C4471" s="447"/>
      <c r="D4471" s="446"/>
      <c r="E4471" s="447"/>
    </row>
    <row r="4472" spans="1:5">
      <c r="A4472" s="442">
        <v>4470</v>
      </c>
      <c r="B4472" s="446"/>
      <c r="C4472" s="447"/>
      <c r="D4472" s="446"/>
      <c r="E4472" s="447"/>
    </row>
    <row r="4473" spans="1:5">
      <c r="A4473" s="442">
        <v>4471</v>
      </c>
      <c r="B4473" s="446"/>
      <c r="C4473" s="447"/>
      <c r="D4473" s="446"/>
      <c r="E4473" s="447"/>
    </row>
    <row r="4474" spans="1:5">
      <c r="A4474" s="442">
        <v>4472</v>
      </c>
      <c r="B4474" s="446"/>
      <c r="C4474" s="447"/>
      <c r="D4474" s="446"/>
      <c r="E4474" s="447"/>
    </row>
    <row r="4475" spans="1:5">
      <c r="A4475" s="442">
        <v>4473</v>
      </c>
      <c r="B4475" s="446"/>
      <c r="C4475" s="447"/>
      <c r="D4475" s="446"/>
      <c r="E4475" s="447"/>
    </row>
    <row r="4476" spans="1:5">
      <c r="A4476" s="442">
        <v>4474</v>
      </c>
      <c r="B4476" s="446"/>
      <c r="C4476" s="447"/>
      <c r="D4476" s="446"/>
      <c r="E4476" s="447"/>
    </row>
    <row r="4477" spans="1:5">
      <c r="A4477" s="442">
        <v>4475</v>
      </c>
      <c r="B4477" s="446"/>
      <c r="C4477" s="447"/>
      <c r="D4477" s="446"/>
      <c r="E4477" s="447"/>
    </row>
    <row r="4478" spans="1:5">
      <c r="A4478" s="442">
        <v>4476</v>
      </c>
      <c r="B4478" s="446"/>
      <c r="C4478" s="447"/>
      <c r="D4478" s="446"/>
      <c r="E4478" s="447"/>
    </row>
    <row r="4479" spans="1:5">
      <c r="A4479" s="442">
        <v>4477</v>
      </c>
      <c r="B4479" s="446"/>
      <c r="C4479" s="447"/>
      <c r="D4479" s="446"/>
      <c r="E4479" s="447"/>
    </row>
    <row r="4480" spans="1:5">
      <c r="A4480" s="442">
        <v>4478</v>
      </c>
      <c r="B4480" s="446"/>
      <c r="C4480" s="447"/>
      <c r="D4480" s="446"/>
      <c r="E4480" s="447"/>
    </row>
    <row r="4481" spans="1:5">
      <c r="A4481" s="442">
        <v>4479</v>
      </c>
      <c r="B4481" s="446"/>
      <c r="C4481" s="447"/>
      <c r="D4481" s="446"/>
      <c r="E4481" s="447"/>
    </row>
    <row r="4482" spans="1:5">
      <c r="A4482" s="442">
        <v>4480</v>
      </c>
      <c r="B4482" s="446"/>
      <c r="C4482" s="447"/>
      <c r="D4482" s="446"/>
      <c r="E4482" s="447"/>
    </row>
    <row r="4483" spans="1:5">
      <c r="A4483" s="442">
        <v>4481</v>
      </c>
      <c r="B4483" s="446"/>
      <c r="C4483" s="447"/>
      <c r="D4483" s="446"/>
      <c r="E4483" s="447"/>
    </row>
    <row r="4484" spans="1:5">
      <c r="A4484" s="442">
        <v>4482</v>
      </c>
      <c r="B4484" s="446"/>
      <c r="C4484" s="447"/>
      <c r="D4484" s="446"/>
      <c r="E4484" s="447"/>
    </row>
    <row r="4485" spans="1:5">
      <c r="A4485" s="442">
        <v>4483</v>
      </c>
      <c r="B4485" s="446"/>
      <c r="C4485" s="447"/>
      <c r="D4485" s="446"/>
      <c r="E4485" s="447"/>
    </row>
    <row r="4486" spans="1:5">
      <c r="A4486" s="442">
        <v>4484</v>
      </c>
      <c r="B4486" s="446"/>
      <c r="C4486" s="447"/>
      <c r="D4486" s="446"/>
      <c r="E4486" s="447"/>
    </row>
    <row r="4487" spans="1:5">
      <c r="A4487" s="442">
        <v>4485</v>
      </c>
      <c r="B4487" s="446"/>
      <c r="C4487" s="447"/>
      <c r="D4487" s="446"/>
      <c r="E4487" s="447"/>
    </row>
    <row r="4488" spans="1:5">
      <c r="A4488" s="442">
        <v>4486</v>
      </c>
      <c r="B4488" s="446"/>
      <c r="C4488" s="447"/>
      <c r="D4488" s="446"/>
      <c r="E4488" s="447"/>
    </row>
    <row r="4489" spans="1:5">
      <c r="A4489" s="442">
        <v>4487</v>
      </c>
      <c r="B4489" s="446"/>
      <c r="C4489" s="447"/>
      <c r="D4489" s="446"/>
      <c r="E4489" s="447"/>
    </row>
    <row r="4490" spans="1:5">
      <c r="A4490" s="442">
        <v>4488</v>
      </c>
      <c r="B4490" s="446"/>
      <c r="C4490" s="447"/>
      <c r="D4490" s="446"/>
      <c r="E4490" s="447"/>
    </row>
    <row r="4491" spans="1:5">
      <c r="A4491" s="442">
        <v>4489</v>
      </c>
      <c r="B4491" s="446"/>
      <c r="C4491" s="447"/>
      <c r="D4491" s="446"/>
      <c r="E4491" s="447"/>
    </row>
    <row r="4492" spans="1:5">
      <c r="A4492" s="442">
        <v>4490</v>
      </c>
      <c r="B4492" s="446"/>
      <c r="C4492" s="447"/>
      <c r="D4492" s="446"/>
      <c r="E4492" s="447"/>
    </row>
    <row r="4493" spans="1:5">
      <c r="A4493" s="442">
        <v>4491</v>
      </c>
      <c r="B4493" s="446"/>
      <c r="C4493" s="447"/>
      <c r="D4493" s="446"/>
      <c r="E4493" s="447"/>
    </row>
    <row r="4494" spans="1:5">
      <c r="A4494" s="442">
        <v>4492</v>
      </c>
      <c r="B4494" s="446"/>
      <c r="C4494" s="447"/>
      <c r="D4494" s="446"/>
      <c r="E4494" s="447"/>
    </row>
    <row r="4495" spans="1:5">
      <c r="A4495" s="442">
        <v>4493</v>
      </c>
      <c r="B4495" s="446"/>
      <c r="C4495" s="447"/>
      <c r="D4495" s="446"/>
      <c r="E4495" s="447"/>
    </row>
    <row r="4496" spans="1:5">
      <c r="A4496" s="442">
        <v>4494</v>
      </c>
      <c r="B4496" s="446"/>
      <c r="C4496" s="447"/>
      <c r="D4496" s="446"/>
      <c r="E4496" s="447"/>
    </row>
    <row r="4497" spans="1:5">
      <c r="A4497" s="442">
        <v>4495</v>
      </c>
      <c r="B4497" s="446"/>
      <c r="C4497" s="447"/>
      <c r="D4497" s="446"/>
      <c r="E4497" s="447"/>
    </row>
    <row r="4498" spans="1:5">
      <c r="A4498" s="442">
        <v>4496</v>
      </c>
      <c r="B4498" s="446"/>
      <c r="C4498" s="447"/>
      <c r="D4498" s="446"/>
      <c r="E4498" s="447"/>
    </row>
    <row r="4499" spans="1:5">
      <c r="A4499" s="442">
        <v>4497</v>
      </c>
      <c r="B4499" s="446"/>
      <c r="C4499" s="447"/>
      <c r="D4499" s="446"/>
      <c r="E4499" s="447"/>
    </row>
    <row r="4500" spans="1:5">
      <c r="A4500" s="442">
        <v>4498</v>
      </c>
      <c r="B4500" s="446"/>
      <c r="C4500" s="447"/>
      <c r="D4500" s="446"/>
      <c r="E4500" s="447"/>
    </row>
    <row r="4501" spans="1:5">
      <c r="A4501" s="442">
        <v>4499</v>
      </c>
      <c r="B4501" s="446"/>
      <c r="C4501" s="447"/>
      <c r="D4501" s="446"/>
      <c r="E4501" s="447"/>
    </row>
    <row r="4502" spans="1:5">
      <c r="A4502" s="442">
        <v>4500</v>
      </c>
      <c r="B4502" s="446"/>
      <c r="C4502" s="447"/>
      <c r="D4502" s="446"/>
      <c r="E4502" s="447"/>
    </row>
    <row r="4503" spans="1:5">
      <c r="A4503" s="442">
        <v>4501</v>
      </c>
      <c r="B4503" s="446"/>
      <c r="C4503" s="447"/>
      <c r="D4503" s="446"/>
      <c r="E4503" s="447"/>
    </row>
    <row r="4504" spans="1:5">
      <c r="A4504" s="442">
        <v>4502</v>
      </c>
      <c r="B4504" s="446"/>
      <c r="C4504" s="447"/>
      <c r="D4504" s="446"/>
      <c r="E4504" s="447"/>
    </row>
    <row r="4505" spans="1:5">
      <c r="A4505" s="442">
        <v>4503</v>
      </c>
      <c r="B4505" s="446"/>
      <c r="C4505" s="447"/>
      <c r="D4505" s="446"/>
      <c r="E4505" s="447"/>
    </row>
    <row r="4506" spans="1:5">
      <c r="A4506" s="442">
        <v>4504</v>
      </c>
      <c r="B4506" s="446"/>
      <c r="C4506" s="447"/>
      <c r="D4506" s="446"/>
      <c r="E4506" s="447"/>
    </row>
    <row r="4507" spans="1:5">
      <c r="A4507" s="442">
        <v>4505</v>
      </c>
      <c r="B4507" s="446"/>
      <c r="C4507" s="447"/>
      <c r="D4507" s="446"/>
      <c r="E4507" s="447"/>
    </row>
    <row r="4508" spans="1:5">
      <c r="A4508" s="442">
        <v>4506</v>
      </c>
      <c r="B4508" s="446"/>
      <c r="C4508" s="447"/>
      <c r="D4508" s="446"/>
      <c r="E4508" s="447"/>
    </row>
    <row r="4509" spans="1:5">
      <c r="A4509" s="442">
        <v>4507</v>
      </c>
      <c r="B4509" s="446"/>
      <c r="C4509" s="447"/>
      <c r="D4509" s="446"/>
      <c r="E4509" s="447"/>
    </row>
    <row r="4510" spans="1:5">
      <c r="A4510" s="442">
        <v>4508</v>
      </c>
      <c r="B4510" s="446"/>
      <c r="C4510" s="447"/>
      <c r="D4510" s="446"/>
      <c r="E4510" s="447"/>
    </row>
    <row r="4511" spans="1:5">
      <c r="A4511" s="442">
        <v>4509</v>
      </c>
      <c r="B4511" s="446"/>
      <c r="C4511" s="447"/>
      <c r="D4511" s="446"/>
      <c r="E4511" s="447"/>
    </row>
    <row r="4512" spans="1:5">
      <c r="A4512" s="442">
        <v>4510</v>
      </c>
      <c r="B4512" s="446"/>
      <c r="C4512" s="447"/>
      <c r="D4512" s="446"/>
      <c r="E4512" s="447"/>
    </row>
    <row r="4513" spans="1:5">
      <c r="A4513" s="442">
        <v>4511</v>
      </c>
      <c r="B4513" s="446"/>
      <c r="C4513" s="447"/>
      <c r="D4513" s="446"/>
      <c r="E4513" s="447"/>
    </row>
    <row r="4514" spans="1:5">
      <c r="A4514" s="442">
        <v>4512</v>
      </c>
      <c r="B4514" s="446"/>
      <c r="C4514" s="447"/>
      <c r="D4514" s="446"/>
      <c r="E4514" s="447"/>
    </row>
    <row r="4515" spans="1:5">
      <c r="A4515" s="442">
        <v>4513</v>
      </c>
      <c r="B4515" s="446"/>
      <c r="C4515" s="447"/>
      <c r="D4515" s="446"/>
      <c r="E4515" s="447"/>
    </row>
    <row r="4516" spans="1:5">
      <c r="A4516" s="442">
        <v>4514</v>
      </c>
      <c r="B4516" s="446"/>
      <c r="C4516" s="447"/>
      <c r="D4516" s="446"/>
      <c r="E4516" s="447"/>
    </row>
    <row r="4517" spans="1:5">
      <c r="A4517" s="442">
        <v>4515</v>
      </c>
      <c r="B4517" s="446"/>
      <c r="C4517" s="447"/>
      <c r="D4517" s="446"/>
      <c r="E4517" s="447"/>
    </row>
    <row r="4518" spans="1:5">
      <c r="A4518" s="442">
        <v>4516</v>
      </c>
      <c r="B4518" s="446"/>
      <c r="C4518" s="447"/>
      <c r="D4518" s="446"/>
      <c r="E4518" s="447"/>
    </row>
    <row r="4519" spans="1:5">
      <c r="A4519" s="442">
        <v>4517</v>
      </c>
      <c r="B4519" s="446"/>
      <c r="C4519" s="447"/>
      <c r="D4519" s="446"/>
      <c r="E4519" s="447"/>
    </row>
    <row r="4520" spans="1:5">
      <c r="A4520" s="442">
        <v>4518</v>
      </c>
      <c r="B4520" s="446"/>
      <c r="C4520" s="447"/>
      <c r="D4520" s="446"/>
      <c r="E4520" s="447"/>
    </row>
    <row r="4521" spans="1:5">
      <c r="A4521" s="442">
        <v>4519</v>
      </c>
      <c r="B4521" s="446"/>
      <c r="C4521" s="447"/>
      <c r="D4521" s="446"/>
      <c r="E4521" s="447"/>
    </row>
    <row r="4522" spans="1:5">
      <c r="A4522" s="442">
        <v>4520</v>
      </c>
      <c r="B4522" s="446"/>
      <c r="C4522" s="447"/>
      <c r="D4522" s="446"/>
      <c r="E4522" s="447"/>
    </row>
    <row r="4523" spans="1:5">
      <c r="A4523" s="442">
        <v>4521</v>
      </c>
      <c r="B4523" s="446"/>
      <c r="C4523" s="447"/>
      <c r="D4523" s="446"/>
      <c r="E4523" s="447"/>
    </row>
    <row r="4524" spans="1:5">
      <c r="A4524" s="442">
        <v>4522</v>
      </c>
      <c r="B4524" s="446"/>
      <c r="C4524" s="447"/>
      <c r="D4524" s="446"/>
      <c r="E4524" s="447"/>
    </row>
    <row r="4525" spans="1:5">
      <c r="A4525" s="442">
        <v>4523</v>
      </c>
      <c r="B4525" s="446"/>
      <c r="C4525" s="447"/>
      <c r="D4525" s="446"/>
      <c r="E4525" s="447"/>
    </row>
    <row r="4526" spans="1:5">
      <c r="A4526" s="442">
        <v>4524</v>
      </c>
      <c r="B4526" s="446"/>
      <c r="C4526" s="447"/>
      <c r="D4526" s="446"/>
      <c r="E4526" s="447"/>
    </row>
    <row r="4527" spans="1:5">
      <c r="A4527" s="442">
        <v>4525</v>
      </c>
      <c r="B4527" s="446"/>
      <c r="C4527" s="447"/>
      <c r="D4527" s="446"/>
      <c r="E4527" s="447"/>
    </row>
    <row r="4528" spans="1:5">
      <c r="A4528" s="442">
        <v>4526</v>
      </c>
      <c r="B4528" s="446"/>
      <c r="C4528" s="447"/>
      <c r="D4528" s="446"/>
      <c r="E4528" s="447"/>
    </row>
    <row r="4529" spans="1:5">
      <c r="A4529" s="442">
        <v>4527</v>
      </c>
      <c r="B4529" s="446"/>
      <c r="C4529" s="447"/>
      <c r="D4529" s="446"/>
      <c r="E4529" s="447"/>
    </row>
    <row r="4530" spans="1:5">
      <c r="A4530" s="442">
        <v>4528</v>
      </c>
      <c r="B4530" s="446"/>
      <c r="C4530" s="447"/>
      <c r="D4530" s="446"/>
      <c r="E4530" s="447"/>
    </row>
    <row r="4531" spans="1:5">
      <c r="A4531" s="442">
        <v>4529</v>
      </c>
      <c r="B4531" s="446"/>
      <c r="C4531" s="447"/>
      <c r="D4531" s="446"/>
      <c r="E4531" s="447"/>
    </row>
    <row r="4532" spans="1:5">
      <c r="A4532" s="442">
        <v>4530</v>
      </c>
      <c r="B4532" s="446"/>
      <c r="C4532" s="447"/>
      <c r="D4532" s="446"/>
      <c r="E4532" s="447"/>
    </row>
    <row r="4533" spans="1:5">
      <c r="A4533" s="442">
        <v>4531</v>
      </c>
      <c r="B4533" s="446"/>
      <c r="C4533" s="447"/>
      <c r="D4533" s="446"/>
      <c r="E4533" s="447"/>
    </row>
    <row r="4534" spans="1:5">
      <c r="A4534" s="442">
        <v>4532</v>
      </c>
      <c r="B4534" s="446"/>
      <c r="C4534" s="447"/>
      <c r="D4534" s="446"/>
      <c r="E4534" s="447"/>
    </row>
    <row r="4535" spans="1:5">
      <c r="A4535" s="442">
        <v>4533</v>
      </c>
      <c r="B4535" s="446"/>
      <c r="C4535" s="447"/>
      <c r="D4535" s="446"/>
      <c r="E4535" s="447"/>
    </row>
    <row r="4536" spans="1:5">
      <c r="A4536" s="442">
        <v>4534</v>
      </c>
      <c r="B4536" s="446"/>
      <c r="C4536" s="447"/>
      <c r="D4536" s="446"/>
      <c r="E4536" s="447"/>
    </row>
    <row r="4537" spans="1:5">
      <c r="A4537" s="442">
        <v>4535</v>
      </c>
      <c r="B4537" s="446"/>
      <c r="C4537" s="447"/>
      <c r="D4537" s="446"/>
      <c r="E4537" s="447"/>
    </row>
    <row r="4538" spans="1:5">
      <c r="A4538" s="442">
        <v>4536</v>
      </c>
      <c r="B4538" s="446"/>
      <c r="C4538" s="447"/>
      <c r="D4538" s="446"/>
      <c r="E4538" s="447"/>
    </row>
    <row r="4539" spans="1:5">
      <c r="A4539" s="442">
        <v>4537</v>
      </c>
      <c r="B4539" s="446"/>
      <c r="C4539" s="447"/>
      <c r="D4539" s="446"/>
      <c r="E4539" s="447"/>
    </row>
    <row r="4540" spans="1:5">
      <c r="A4540" s="442">
        <v>4538</v>
      </c>
      <c r="B4540" s="446"/>
      <c r="C4540" s="447"/>
      <c r="D4540" s="446"/>
      <c r="E4540" s="447"/>
    </row>
    <row r="4541" spans="1:5">
      <c r="A4541" s="442">
        <v>4539</v>
      </c>
      <c r="B4541" s="446"/>
      <c r="C4541" s="447"/>
      <c r="D4541" s="446"/>
      <c r="E4541" s="447"/>
    </row>
    <row r="4542" spans="1:5">
      <c r="A4542" s="442">
        <v>4540</v>
      </c>
      <c r="B4542" s="446"/>
      <c r="C4542" s="447"/>
      <c r="D4542" s="446"/>
      <c r="E4542" s="447"/>
    </row>
    <row r="4543" spans="1:5">
      <c r="A4543" s="442">
        <v>4541</v>
      </c>
      <c r="B4543" s="446"/>
      <c r="C4543" s="447"/>
      <c r="D4543" s="446"/>
      <c r="E4543" s="447"/>
    </row>
    <row r="4544" spans="1:5">
      <c r="A4544" s="442">
        <v>4542</v>
      </c>
      <c r="B4544" s="446"/>
      <c r="C4544" s="447"/>
      <c r="D4544" s="446"/>
      <c r="E4544" s="447"/>
    </row>
    <row r="4545" spans="1:5">
      <c r="A4545" s="442">
        <v>4543</v>
      </c>
      <c r="B4545" s="446"/>
      <c r="C4545" s="447"/>
      <c r="D4545" s="446"/>
      <c r="E4545" s="447"/>
    </row>
    <row r="4546" spans="1:5">
      <c r="A4546" s="442">
        <v>4544</v>
      </c>
      <c r="B4546" s="446"/>
      <c r="C4546" s="447"/>
      <c r="D4546" s="446"/>
      <c r="E4546" s="447"/>
    </row>
    <row r="4547" spans="1:5">
      <c r="A4547" s="442">
        <v>4545</v>
      </c>
      <c r="B4547" s="446"/>
      <c r="C4547" s="447"/>
      <c r="D4547" s="446"/>
      <c r="E4547" s="447"/>
    </row>
    <row r="4548" spans="1:5">
      <c r="A4548" s="442">
        <v>4546</v>
      </c>
      <c r="B4548" s="446"/>
      <c r="C4548" s="447"/>
      <c r="D4548" s="446"/>
      <c r="E4548" s="447"/>
    </row>
    <row r="4549" spans="1:5">
      <c r="A4549" s="442">
        <v>4547</v>
      </c>
      <c r="B4549" s="446"/>
      <c r="C4549" s="447"/>
      <c r="D4549" s="446"/>
      <c r="E4549" s="447"/>
    </row>
    <row r="4550" spans="1:5">
      <c r="A4550" s="442">
        <v>4548</v>
      </c>
      <c r="B4550" s="446"/>
      <c r="C4550" s="447"/>
      <c r="D4550" s="446"/>
      <c r="E4550" s="447"/>
    </row>
    <row r="4551" spans="1:5">
      <c r="A4551" s="442">
        <v>4549</v>
      </c>
      <c r="B4551" s="446"/>
      <c r="C4551" s="447"/>
      <c r="D4551" s="446"/>
      <c r="E4551" s="447"/>
    </row>
    <row r="4552" spans="1:5">
      <c r="A4552" s="442">
        <v>4550</v>
      </c>
      <c r="B4552" s="446"/>
      <c r="C4552" s="447"/>
      <c r="D4552" s="446"/>
      <c r="E4552" s="447"/>
    </row>
    <row r="4553" spans="1:5">
      <c r="A4553" s="442">
        <v>4551</v>
      </c>
      <c r="B4553" s="446"/>
      <c r="C4553" s="447"/>
      <c r="D4553" s="446"/>
      <c r="E4553" s="447"/>
    </row>
    <row r="4554" spans="1:5">
      <c r="A4554" s="442">
        <v>4552</v>
      </c>
      <c r="B4554" s="446"/>
      <c r="C4554" s="447"/>
      <c r="D4554" s="446"/>
      <c r="E4554" s="447"/>
    </row>
    <row r="4555" spans="1:5">
      <c r="A4555" s="442">
        <v>4553</v>
      </c>
      <c r="B4555" s="446"/>
      <c r="C4555" s="447"/>
      <c r="D4555" s="446"/>
      <c r="E4555" s="447"/>
    </row>
    <row r="4556" spans="1:5">
      <c r="A4556" s="442">
        <v>4554</v>
      </c>
      <c r="B4556" s="446"/>
      <c r="C4556" s="447"/>
      <c r="D4556" s="446"/>
      <c r="E4556" s="447"/>
    </row>
    <row r="4557" spans="1:5">
      <c r="A4557" s="442">
        <v>4555</v>
      </c>
      <c r="B4557" s="446"/>
      <c r="C4557" s="447"/>
      <c r="D4557" s="446"/>
      <c r="E4557" s="447"/>
    </row>
    <row r="4558" spans="1:5">
      <c r="A4558" s="442">
        <v>4556</v>
      </c>
      <c r="B4558" s="446"/>
      <c r="C4558" s="447"/>
      <c r="D4558" s="446"/>
      <c r="E4558" s="447"/>
    </row>
    <row r="4559" spans="1:5">
      <c r="A4559" s="442">
        <v>4557</v>
      </c>
      <c r="B4559" s="446"/>
      <c r="C4559" s="447"/>
      <c r="D4559" s="446"/>
      <c r="E4559" s="447"/>
    </row>
    <row r="4560" spans="1:5">
      <c r="A4560" s="442">
        <v>4558</v>
      </c>
      <c r="B4560" s="446"/>
      <c r="C4560" s="447"/>
      <c r="D4560" s="446"/>
      <c r="E4560" s="447"/>
    </row>
    <row r="4561" spans="1:5">
      <c r="A4561" s="442">
        <v>4559</v>
      </c>
      <c r="B4561" s="446"/>
      <c r="C4561" s="447"/>
      <c r="D4561" s="446"/>
      <c r="E4561" s="447"/>
    </row>
    <row r="4562" spans="1:5">
      <c r="A4562" s="442">
        <v>4560</v>
      </c>
      <c r="B4562" s="446"/>
      <c r="C4562" s="447"/>
      <c r="D4562" s="446"/>
      <c r="E4562" s="447"/>
    </row>
    <row r="4563" spans="1:5">
      <c r="A4563" s="442">
        <v>4561</v>
      </c>
      <c r="B4563" s="446"/>
      <c r="C4563" s="447"/>
      <c r="D4563" s="446"/>
      <c r="E4563" s="447"/>
    </row>
    <row r="4564" spans="1:5">
      <c r="A4564" s="442">
        <v>4562</v>
      </c>
      <c r="B4564" s="446"/>
      <c r="C4564" s="447"/>
      <c r="D4564" s="446"/>
      <c r="E4564" s="447"/>
    </row>
    <row r="4565" spans="1:5">
      <c r="A4565" s="442">
        <v>4563</v>
      </c>
      <c r="B4565" s="446"/>
      <c r="C4565" s="447"/>
      <c r="D4565" s="446"/>
      <c r="E4565" s="447"/>
    </row>
    <row r="4566" spans="1:5">
      <c r="A4566" s="442">
        <v>4564</v>
      </c>
      <c r="B4566" s="446"/>
      <c r="C4566" s="447"/>
      <c r="D4566" s="446"/>
      <c r="E4566" s="447"/>
    </row>
    <row r="4567" spans="1:5">
      <c r="A4567" s="442">
        <v>4565</v>
      </c>
      <c r="B4567" s="446"/>
      <c r="C4567" s="447"/>
      <c r="D4567" s="446"/>
      <c r="E4567" s="447"/>
    </row>
    <row r="4568" spans="1:5">
      <c r="A4568" s="442">
        <v>4566</v>
      </c>
      <c r="B4568" s="446"/>
      <c r="C4568" s="447"/>
      <c r="D4568" s="446"/>
      <c r="E4568" s="447"/>
    </row>
    <row r="4569" spans="1:5">
      <c r="A4569" s="442">
        <v>4567</v>
      </c>
      <c r="B4569" s="446"/>
      <c r="C4569" s="447"/>
      <c r="D4569" s="446"/>
      <c r="E4569" s="447"/>
    </row>
    <row r="4570" spans="1:5">
      <c r="A4570" s="442">
        <v>4568</v>
      </c>
      <c r="B4570" s="446"/>
      <c r="C4570" s="447"/>
      <c r="D4570" s="446"/>
      <c r="E4570" s="447"/>
    </row>
    <row r="4571" spans="1:5">
      <c r="A4571" s="442">
        <v>4569</v>
      </c>
      <c r="B4571" s="446"/>
      <c r="C4571" s="447"/>
      <c r="D4571" s="446"/>
      <c r="E4571" s="447"/>
    </row>
    <row r="4572" spans="1:5">
      <c r="A4572" s="442">
        <v>4570</v>
      </c>
      <c r="B4572" s="446"/>
      <c r="C4572" s="447"/>
      <c r="D4572" s="446"/>
      <c r="E4572" s="447"/>
    </row>
    <row r="4573" spans="1:5">
      <c r="A4573" s="442">
        <v>4571</v>
      </c>
      <c r="B4573" s="446"/>
      <c r="C4573" s="447"/>
      <c r="D4573" s="446"/>
      <c r="E4573" s="447"/>
    </row>
    <row r="4574" spans="1:5">
      <c r="A4574" s="442">
        <v>4572</v>
      </c>
      <c r="B4574" s="446"/>
      <c r="C4574" s="447"/>
      <c r="D4574" s="446"/>
      <c r="E4574" s="447"/>
    </row>
    <row r="4575" spans="1:5">
      <c r="A4575" s="442">
        <v>4573</v>
      </c>
      <c r="B4575" s="446"/>
      <c r="C4575" s="447"/>
      <c r="D4575" s="446"/>
      <c r="E4575" s="447"/>
    </row>
    <row r="4576" spans="1:5">
      <c r="A4576" s="442">
        <v>4574</v>
      </c>
      <c r="B4576" s="446"/>
      <c r="C4576" s="447"/>
      <c r="D4576" s="446"/>
      <c r="E4576" s="447"/>
    </row>
    <row r="4577" spans="1:5">
      <c r="A4577" s="442">
        <v>4575</v>
      </c>
      <c r="B4577" s="446"/>
      <c r="C4577" s="447"/>
      <c r="D4577" s="446"/>
      <c r="E4577" s="447"/>
    </row>
    <row r="4578" spans="1:5">
      <c r="A4578" s="442">
        <v>4576</v>
      </c>
      <c r="B4578" s="446"/>
      <c r="C4578" s="447"/>
      <c r="D4578" s="446"/>
      <c r="E4578" s="447"/>
    </row>
    <row r="4579" spans="1:5">
      <c r="A4579" s="442">
        <v>4577</v>
      </c>
      <c r="B4579" s="446"/>
      <c r="C4579" s="447"/>
      <c r="D4579" s="446"/>
      <c r="E4579" s="447"/>
    </row>
    <row r="4580" spans="1:5">
      <c r="A4580" s="442">
        <v>4578</v>
      </c>
      <c r="B4580" s="446"/>
      <c r="C4580" s="447"/>
      <c r="D4580" s="446"/>
      <c r="E4580" s="447"/>
    </row>
    <row r="4581" spans="1:5">
      <c r="A4581" s="442">
        <v>4579</v>
      </c>
      <c r="B4581" s="446"/>
      <c r="C4581" s="447"/>
      <c r="D4581" s="446"/>
      <c r="E4581" s="447"/>
    </row>
    <row r="4582" spans="1:5">
      <c r="A4582" s="442">
        <v>4580</v>
      </c>
      <c r="B4582" s="446"/>
      <c r="C4582" s="447"/>
      <c r="D4582" s="446"/>
      <c r="E4582" s="447"/>
    </row>
    <row r="4583" spans="1:5">
      <c r="A4583" s="442">
        <v>4581</v>
      </c>
      <c r="B4583" s="446"/>
      <c r="C4583" s="447"/>
      <c r="D4583" s="446"/>
      <c r="E4583" s="447"/>
    </row>
    <row r="4584" spans="1:5">
      <c r="A4584" s="442">
        <v>4582</v>
      </c>
      <c r="B4584" s="446"/>
      <c r="C4584" s="447"/>
      <c r="D4584" s="446"/>
      <c r="E4584" s="447"/>
    </row>
    <row r="4585" spans="1:5">
      <c r="A4585" s="442">
        <v>4583</v>
      </c>
      <c r="B4585" s="446"/>
      <c r="C4585" s="447"/>
      <c r="D4585" s="446"/>
      <c r="E4585" s="447"/>
    </row>
    <row r="4586" spans="1:5">
      <c r="A4586" s="442">
        <v>4584</v>
      </c>
      <c r="B4586" s="446"/>
      <c r="C4586" s="447"/>
      <c r="D4586" s="446"/>
      <c r="E4586" s="447"/>
    </row>
    <row r="4587" spans="1:5">
      <c r="A4587" s="442">
        <v>4585</v>
      </c>
      <c r="B4587" s="446"/>
      <c r="C4587" s="447"/>
      <c r="D4587" s="446"/>
      <c r="E4587" s="447"/>
    </row>
    <row r="4588" spans="1:5">
      <c r="A4588" s="442">
        <v>4586</v>
      </c>
      <c r="B4588" s="446"/>
      <c r="C4588" s="447"/>
      <c r="D4588" s="446"/>
      <c r="E4588" s="447"/>
    </row>
    <row r="4589" spans="1:5">
      <c r="A4589" s="442">
        <v>4587</v>
      </c>
      <c r="B4589" s="446"/>
      <c r="C4589" s="447"/>
      <c r="D4589" s="446"/>
      <c r="E4589" s="447"/>
    </row>
    <row r="4590" spans="1:5">
      <c r="A4590" s="442">
        <v>4588</v>
      </c>
      <c r="B4590" s="446"/>
      <c r="C4590" s="447"/>
      <c r="D4590" s="446"/>
      <c r="E4590" s="447"/>
    </row>
    <row r="4591" spans="1:5">
      <c r="A4591" s="442">
        <v>4589</v>
      </c>
      <c r="B4591" s="446"/>
      <c r="C4591" s="447"/>
      <c r="D4591" s="446"/>
      <c r="E4591" s="447"/>
    </row>
    <row r="4592" spans="1:5">
      <c r="A4592" s="442">
        <v>4590</v>
      </c>
      <c r="B4592" s="446"/>
      <c r="C4592" s="447"/>
      <c r="D4592" s="446"/>
      <c r="E4592" s="447"/>
    </row>
    <row r="4593" spans="1:5">
      <c r="A4593" s="442">
        <v>4591</v>
      </c>
      <c r="B4593" s="446"/>
      <c r="C4593" s="447"/>
      <c r="D4593" s="446"/>
      <c r="E4593" s="447"/>
    </row>
    <row r="4594" spans="1:5">
      <c r="A4594" s="442">
        <v>4592</v>
      </c>
      <c r="B4594" s="446"/>
      <c r="C4594" s="447"/>
      <c r="D4594" s="446"/>
      <c r="E4594" s="447"/>
    </row>
    <row r="4595" spans="1:5">
      <c r="A4595" s="442">
        <v>4593</v>
      </c>
      <c r="B4595" s="446"/>
      <c r="C4595" s="447"/>
      <c r="D4595" s="446"/>
      <c r="E4595" s="447"/>
    </row>
    <row r="4596" spans="1:5">
      <c r="A4596" s="442">
        <v>4594</v>
      </c>
      <c r="B4596" s="446"/>
      <c r="C4596" s="447"/>
      <c r="D4596" s="446"/>
      <c r="E4596" s="447"/>
    </row>
    <row r="4597" spans="1:5">
      <c r="A4597" s="442">
        <v>4595</v>
      </c>
      <c r="B4597" s="446"/>
      <c r="C4597" s="447"/>
      <c r="D4597" s="446"/>
      <c r="E4597" s="447"/>
    </row>
    <row r="4598" spans="1:5">
      <c r="A4598" s="442">
        <v>4596</v>
      </c>
      <c r="B4598" s="446"/>
      <c r="C4598" s="447"/>
      <c r="D4598" s="446"/>
      <c r="E4598" s="447"/>
    </row>
    <row r="4599" spans="1:5">
      <c r="A4599" s="442">
        <v>4597</v>
      </c>
      <c r="B4599" s="446"/>
      <c r="C4599" s="447"/>
      <c r="D4599" s="446"/>
      <c r="E4599" s="447"/>
    </row>
    <row r="4600" spans="1:5">
      <c r="A4600" s="442">
        <v>4598</v>
      </c>
      <c r="B4600" s="446"/>
      <c r="C4600" s="447"/>
      <c r="D4600" s="446"/>
      <c r="E4600" s="447"/>
    </row>
    <row r="4601" spans="1:5">
      <c r="A4601" s="442">
        <v>4599</v>
      </c>
      <c r="B4601" s="446"/>
      <c r="C4601" s="447"/>
      <c r="D4601" s="446"/>
      <c r="E4601" s="447"/>
    </row>
    <row r="4602" spans="1:5">
      <c r="A4602" s="442">
        <v>4600</v>
      </c>
      <c r="B4602" s="446"/>
      <c r="C4602" s="447"/>
      <c r="D4602" s="446"/>
      <c r="E4602" s="447"/>
    </row>
    <row r="4603" spans="1:5">
      <c r="A4603" s="442">
        <v>4601</v>
      </c>
      <c r="B4603" s="446"/>
      <c r="C4603" s="447"/>
      <c r="D4603" s="446"/>
      <c r="E4603" s="447"/>
    </row>
    <row r="4604" spans="1:5">
      <c r="A4604" s="442">
        <v>4602</v>
      </c>
      <c r="B4604" s="446"/>
      <c r="C4604" s="447"/>
      <c r="D4604" s="446"/>
      <c r="E4604" s="447"/>
    </row>
    <row r="4605" spans="1:5">
      <c r="A4605" s="442">
        <v>4603</v>
      </c>
      <c r="B4605" s="446"/>
      <c r="C4605" s="447"/>
      <c r="D4605" s="446"/>
      <c r="E4605" s="447"/>
    </row>
    <row r="4606" spans="1:5">
      <c r="A4606" s="442">
        <v>4604</v>
      </c>
      <c r="B4606" s="446"/>
      <c r="C4606" s="447"/>
      <c r="D4606" s="446"/>
      <c r="E4606" s="447"/>
    </row>
    <row r="4607" spans="1:5">
      <c r="A4607" s="442">
        <v>4605</v>
      </c>
      <c r="B4607" s="446"/>
      <c r="C4607" s="447"/>
      <c r="D4607" s="446"/>
      <c r="E4607" s="447"/>
    </row>
    <row r="4608" spans="1:5">
      <c r="A4608" s="442">
        <v>4606</v>
      </c>
      <c r="B4608" s="446"/>
      <c r="C4608" s="447"/>
      <c r="D4608" s="446"/>
      <c r="E4608" s="447"/>
    </row>
    <row r="4609" spans="1:5">
      <c r="A4609" s="442">
        <v>4607</v>
      </c>
      <c r="B4609" s="446"/>
      <c r="C4609" s="447"/>
      <c r="D4609" s="446"/>
      <c r="E4609" s="447"/>
    </row>
    <row r="4610" spans="1:5">
      <c r="A4610" s="442">
        <v>4608</v>
      </c>
      <c r="B4610" s="446"/>
      <c r="C4610" s="447"/>
      <c r="D4610" s="446"/>
      <c r="E4610" s="447"/>
    </row>
    <row r="4611" spans="1:5">
      <c r="A4611" s="442">
        <v>4609</v>
      </c>
      <c r="B4611" s="446"/>
      <c r="C4611" s="447"/>
      <c r="D4611" s="446"/>
      <c r="E4611" s="447"/>
    </row>
    <row r="4612" spans="1:5">
      <c r="A4612" s="442">
        <v>4610</v>
      </c>
      <c r="B4612" s="446"/>
      <c r="C4612" s="447"/>
      <c r="D4612" s="446"/>
      <c r="E4612" s="447"/>
    </row>
    <row r="4613" spans="1:5">
      <c r="A4613" s="442">
        <v>4611</v>
      </c>
      <c r="B4613" s="446"/>
      <c r="C4613" s="447"/>
      <c r="D4613" s="446"/>
      <c r="E4613" s="447"/>
    </row>
    <row r="4614" spans="1:5">
      <c r="A4614" s="442">
        <v>4612</v>
      </c>
      <c r="B4614" s="446"/>
      <c r="C4614" s="447"/>
      <c r="D4614" s="446"/>
      <c r="E4614" s="447"/>
    </row>
    <row r="4615" spans="1:5">
      <c r="A4615" s="442">
        <v>4613</v>
      </c>
      <c r="B4615" s="446"/>
      <c r="C4615" s="447"/>
      <c r="D4615" s="446"/>
      <c r="E4615" s="447"/>
    </row>
    <row r="4616" spans="1:5">
      <c r="A4616" s="442">
        <v>4614</v>
      </c>
      <c r="B4616" s="446"/>
      <c r="C4616" s="447"/>
      <c r="D4616" s="446"/>
      <c r="E4616" s="447"/>
    </row>
    <row r="4617" spans="1:5">
      <c r="A4617" s="442">
        <v>4615</v>
      </c>
      <c r="B4617" s="446"/>
      <c r="C4617" s="447"/>
      <c r="D4617" s="446"/>
      <c r="E4617" s="447"/>
    </row>
    <row r="4618" spans="1:5">
      <c r="A4618" s="442">
        <v>4616</v>
      </c>
      <c r="B4618" s="446"/>
      <c r="C4618" s="447"/>
      <c r="D4618" s="446"/>
      <c r="E4618" s="447"/>
    </row>
    <row r="4619" spans="1:5">
      <c r="A4619" s="442">
        <v>4617</v>
      </c>
      <c r="B4619" s="446"/>
      <c r="C4619" s="447"/>
      <c r="D4619" s="446"/>
      <c r="E4619" s="447"/>
    </row>
    <row r="4620" spans="1:5">
      <c r="A4620" s="442">
        <v>4618</v>
      </c>
      <c r="B4620" s="446"/>
      <c r="C4620" s="447"/>
      <c r="D4620" s="446"/>
      <c r="E4620" s="447"/>
    </row>
    <row r="4621" spans="1:5">
      <c r="A4621" s="442">
        <v>4619</v>
      </c>
      <c r="B4621" s="446"/>
      <c r="C4621" s="447"/>
      <c r="D4621" s="446"/>
      <c r="E4621" s="447"/>
    </row>
    <row r="4622" spans="1:5">
      <c r="A4622" s="442">
        <v>4620</v>
      </c>
      <c r="B4622" s="446"/>
      <c r="C4622" s="447"/>
      <c r="D4622" s="446"/>
      <c r="E4622" s="447"/>
    </row>
    <row r="4623" spans="1:5">
      <c r="A4623" s="442">
        <v>4621</v>
      </c>
      <c r="B4623" s="446"/>
      <c r="C4623" s="447"/>
      <c r="D4623" s="446"/>
      <c r="E4623" s="447"/>
    </row>
    <row r="4624" spans="1:5">
      <c r="A4624" s="442">
        <v>4622</v>
      </c>
      <c r="B4624" s="446"/>
      <c r="C4624" s="447"/>
      <c r="D4624" s="446"/>
      <c r="E4624" s="447"/>
    </row>
    <row r="4625" spans="1:5">
      <c r="A4625" s="442">
        <v>4623</v>
      </c>
      <c r="B4625" s="446"/>
      <c r="C4625" s="447"/>
      <c r="D4625" s="446"/>
      <c r="E4625" s="447"/>
    </row>
    <row r="4626" spans="1:5">
      <c r="A4626" s="442">
        <v>4624</v>
      </c>
      <c r="B4626" s="446"/>
      <c r="C4626" s="447"/>
      <c r="D4626" s="446"/>
      <c r="E4626" s="447"/>
    </row>
    <row r="4627" spans="1:5">
      <c r="A4627" s="442">
        <v>4625</v>
      </c>
      <c r="B4627" s="446"/>
      <c r="C4627" s="447"/>
      <c r="D4627" s="446"/>
      <c r="E4627" s="447"/>
    </row>
    <row r="4628" spans="1:5">
      <c r="A4628" s="442">
        <v>4626</v>
      </c>
      <c r="B4628" s="446"/>
      <c r="C4628" s="447"/>
      <c r="D4628" s="446"/>
      <c r="E4628" s="447"/>
    </row>
    <row r="4629" spans="1:5">
      <c r="A4629" s="442">
        <v>4627</v>
      </c>
      <c r="B4629" s="446"/>
      <c r="C4629" s="447"/>
      <c r="D4629" s="446"/>
      <c r="E4629" s="447"/>
    </row>
    <row r="4630" spans="1:5">
      <c r="A4630" s="442">
        <v>4628</v>
      </c>
      <c r="B4630" s="446"/>
      <c r="C4630" s="447"/>
      <c r="D4630" s="446"/>
      <c r="E4630" s="447"/>
    </row>
    <row r="4631" spans="1:5">
      <c r="A4631" s="442">
        <v>4629</v>
      </c>
      <c r="B4631" s="446"/>
      <c r="C4631" s="447"/>
      <c r="D4631" s="446"/>
      <c r="E4631" s="447"/>
    </row>
    <row r="4632" spans="1:5">
      <c r="A4632" s="442">
        <v>4630</v>
      </c>
      <c r="B4632" s="446"/>
      <c r="C4632" s="447"/>
      <c r="D4632" s="446"/>
      <c r="E4632" s="447"/>
    </row>
    <row r="4633" spans="1:5">
      <c r="A4633" s="442">
        <v>4631</v>
      </c>
      <c r="B4633" s="446"/>
      <c r="C4633" s="447"/>
      <c r="D4633" s="446"/>
      <c r="E4633" s="447"/>
    </row>
    <row r="4634" spans="1:5">
      <c r="A4634" s="442">
        <v>4632</v>
      </c>
      <c r="B4634" s="446"/>
      <c r="C4634" s="447"/>
      <c r="D4634" s="446"/>
      <c r="E4634" s="447"/>
    </row>
    <row r="4635" spans="1:5">
      <c r="A4635" s="442">
        <v>4633</v>
      </c>
      <c r="B4635" s="446"/>
      <c r="C4635" s="447"/>
      <c r="D4635" s="446"/>
      <c r="E4635" s="447"/>
    </row>
    <row r="4636" spans="1:5">
      <c r="A4636" s="442">
        <v>4634</v>
      </c>
      <c r="B4636" s="446"/>
      <c r="C4636" s="447"/>
      <c r="D4636" s="446"/>
      <c r="E4636" s="447"/>
    </row>
    <row r="4637" spans="1:5">
      <c r="A4637" s="442">
        <v>4635</v>
      </c>
      <c r="B4637" s="446"/>
      <c r="C4637" s="447"/>
      <c r="D4637" s="446"/>
      <c r="E4637" s="447"/>
    </row>
    <row r="4638" spans="1:5">
      <c r="A4638" s="442">
        <v>4636</v>
      </c>
      <c r="B4638" s="446"/>
      <c r="C4638" s="447"/>
      <c r="D4638" s="446"/>
      <c r="E4638" s="447"/>
    </row>
    <row r="4639" spans="1:5">
      <c r="A4639" s="442">
        <v>4637</v>
      </c>
      <c r="B4639" s="446"/>
      <c r="C4639" s="447"/>
      <c r="D4639" s="446"/>
      <c r="E4639" s="447"/>
    </row>
    <row r="4640" spans="1:5">
      <c r="A4640" s="442">
        <v>4638</v>
      </c>
      <c r="B4640" s="446"/>
      <c r="C4640" s="447"/>
      <c r="D4640" s="446"/>
      <c r="E4640" s="447"/>
    </row>
    <row r="4641" spans="1:5">
      <c r="A4641" s="442">
        <v>4639</v>
      </c>
      <c r="B4641" s="446"/>
      <c r="C4641" s="447"/>
      <c r="D4641" s="446"/>
      <c r="E4641" s="447"/>
    </row>
    <row r="4642" spans="1:5">
      <c r="A4642" s="442">
        <v>4640</v>
      </c>
      <c r="B4642" s="446"/>
      <c r="C4642" s="447"/>
      <c r="D4642" s="446"/>
      <c r="E4642" s="447"/>
    </row>
    <row r="4643" spans="1:5">
      <c r="A4643" s="442">
        <v>4641</v>
      </c>
      <c r="B4643" s="446"/>
      <c r="C4643" s="447"/>
      <c r="D4643" s="446"/>
      <c r="E4643" s="447"/>
    </row>
    <row r="4644" spans="1:5">
      <c r="A4644" s="442">
        <v>4642</v>
      </c>
      <c r="B4644" s="446"/>
      <c r="C4644" s="447"/>
      <c r="D4644" s="446"/>
      <c r="E4644" s="447"/>
    </row>
    <row r="4645" spans="1:5">
      <c r="A4645" s="442">
        <v>4643</v>
      </c>
      <c r="B4645" s="446"/>
      <c r="C4645" s="447"/>
      <c r="D4645" s="446"/>
      <c r="E4645" s="447"/>
    </row>
    <row r="4646" spans="1:5">
      <c r="A4646" s="442">
        <v>4644</v>
      </c>
      <c r="B4646" s="446"/>
      <c r="C4646" s="447"/>
      <c r="D4646" s="446"/>
      <c r="E4646" s="447"/>
    </row>
    <row r="4647" spans="1:5">
      <c r="A4647" s="442">
        <v>4645</v>
      </c>
      <c r="B4647" s="446"/>
      <c r="C4647" s="447"/>
      <c r="D4647" s="446"/>
      <c r="E4647" s="447"/>
    </row>
    <row r="4648" spans="1:5">
      <c r="A4648" s="442">
        <v>4646</v>
      </c>
      <c r="B4648" s="446"/>
      <c r="C4648" s="447"/>
      <c r="D4648" s="446"/>
      <c r="E4648" s="447"/>
    </row>
    <row r="4649" spans="1:5">
      <c r="A4649" s="442">
        <v>4647</v>
      </c>
      <c r="B4649" s="446"/>
      <c r="C4649" s="447"/>
      <c r="D4649" s="446"/>
      <c r="E4649" s="447"/>
    </row>
    <row r="4650" spans="1:5">
      <c r="A4650" s="442">
        <v>4648</v>
      </c>
      <c r="B4650" s="446"/>
      <c r="C4650" s="447"/>
      <c r="D4650" s="446"/>
      <c r="E4650" s="447"/>
    </row>
    <row r="4651" spans="1:5">
      <c r="A4651" s="442">
        <v>4649</v>
      </c>
      <c r="B4651" s="446"/>
      <c r="C4651" s="447"/>
      <c r="D4651" s="446"/>
      <c r="E4651" s="447"/>
    </row>
    <row r="4652" spans="1:5">
      <c r="A4652" s="442">
        <v>4650</v>
      </c>
      <c r="B4652" s="446"/>
      <c r="C4652" s="447"/>
      <c r="D4652" s="446"/>
      <c r="E4652" s="447"/>
    </row>
    <row r="4653" spans="1:5">
      <c r="A4653" s="442">
        <v>4651</v>
      </c>
      <c r="B4653" s="446"/>
      <c r="C4653" s="447"/>
      <c r="D4653" s="446"/>
      <c r="E4653" s="447"/>
    </row>
    <row r="4654" spans="1:5">
      <c r="A4654" s="442">
        <v>4652</v>
      </c>
      <c r="B4654" s="446"/>
      <c r="C4654" s="447"/>
      <c r="D4654" s="446"/>
      <c r="E4654" s="447"/>
    </row>
    <row r="4655" spans="1:5">
      <c r="A4655" s="442">
        <v>4653</v>
      </c>
      <c r="B4655" s="446"/>
      <c r="C4655" s="447"/>
      <c r="D4655" s="446"/>
      <c r="E4655" s="447"/>
    </row>
    <row r="4656" spans="1:5">
      <c r="A4656" s="442">
        <v>4654</v>
      </c>
      <c r="B4656" s="446"/>
      <c r="C4656" s="447"/>
      <c r="D4656" s="446"/>
      <c r="E4656" s="447"/>
    </row>
    <row r="4657" spans="1:5">
      <c r="A4657" s="442">
        <v>4655</v>
      </c>
      <c r="B4657" s="446"/>
      <c r="C4657" s="447"/>
      <c r="D4657" s="446"/>
      <c r="E4657" s="447"/>
    </row>
    <row r="4658" spans="1:5">
      <c r="A4658" s="442">
        <v>4656</v>
      </c>
      <c r="B4658" s="446"/>
      <c r="C4658" s="447"/>
      <c r="D4658" s="446"/>
      <c r="E4658" s="447"/>
    </row>
    <row r="4659" spans="1:5">
      <c r="A4659" s="442">
        <v>4657</v>
      </c>
      <c r="B4659" s="446"/>
      <c r="C4659" s="447"/>
      <c r="D4659" s="446"/>
      <c r="E4659" s="447"/>
    </row>
    <row r="4660" spans="1:5">
      <c r="A4660" s="442">
        <v>4658</v>
      </c>
      <c r="B4660" s="446"/>
      <c r="C4660" s="447"/>
      <c r="D4660" s="446"/>
      <c r="E4660" s="447"/>
    </row>
    <row r="4661" spans="1:5">
      <c r="A4661" s="442">
        <v>4659</v>
      </c>
      <c r="B4661" s="446"/>
      <c r="C4661" s="447"/>
      <c r="D4661" s="446"/>
      <c r="E4661" s="447"/>
    </row>
    <row r="4662" spans="1:5">
      <c r="A4662" s="442">
        <v>4660</v>
      </c>
      <c r="B4662" s="446"/>
      <c r="C4662" s="447"/>
      <c r="D4662" s="446"/>
      <c r="E4662" s="447"/>
    </row>
    <row r="4663" spans="1:5">
      <c r="A4663" s="442">
        <v>4661</v>
      </c>
      <c r="B4663" s="446"/>
      <c r="C4663" s="447"/>
      <c r="D4663" s="446"/>
      <c r="E4663" s="447"/>
    </row>
    <row r="4664" spans="1:5">
      <c r="A4664" s="442">
        <v>4662</v>
      </c>
      <c r="B4664" s="446"/>
      <c r="C4664" s="447"/>
      <c r="D4664" s="446"/>
      <c r="E4664" s="447"/>
    </row>
    <row r="4665" spans="1:5">
      <c r="A4665" s="442">
        <v>4663</v>
      </c>
      <c r="B4665" s="446"/>
      <c r="C4665" s="447"/>
      <c r="D4665" s="446"/>
      <c r="E4665" s="447"/>
    </row>
    <row r="4666" spans="1:5">
      <c r="A4666" s="442">
        <v>4664</v>
      </c>
      <c r="B4666" s="446"/>
      <c r="C4666" s="447"/>
      <c r="D4666" s="446"/>
      <c r="E4666" s="447"/>
    </row>
    <row r="4667" spans="1:5">
      <c r="A4667" s="442">
        <v>4665</v>
      </c>
      <c r="B4667" s="446"/>
      <c r="C4667" s="447"/>
      <c r="D4667" s="446"/>
      <c r="E4667" s="447"/>
    </row>
    <row r="4668" spans="1:5">
      <c r="A4668" s="442">
        <v>4666</v>
      </c>
      <c r="B4668" s="446"/>
      <c r="C4668" s="447"/>
      <c r="D4668" s="446"/>
      <c r="E4668" s="447"/>
    </row>
    <row r="4669" spans="1:5">
      <c r="A4669" s="442">
        <v>4667</v>
      </c>
      <c r="B4669" s="446"/>
      <c r="C4669" s="447"/>
      <c r="D4669" s="446"/>
      <c r="E4669" s="447"/>
    </row>
    <row r="4670" spans="1:5">
      <c r="A4670" s="442">
        <v>4668</v>
      </c>
      <c r="B4670" s="446"/>
      <c r="C4670" s="447"/>
      <c r="D4670" s="446"/>
      <c r="E4670" s="447"/>
    </row>
    <row r="4671" spans="1:5">
      <c r="A4671" s="442">
        <v>4669</v>
      </c>
      <c r="B4671" s="446"/>
      <c r="C4671" s="447"/>
      <c r="D4671" s="446"/>
      <c r="E4671" s="447"/>
    </row>
    <row r="4672" spans="1:5">
      <c r="A4672" s="442">
        <v>4670</v>
      </c>
      <c r="B4672" s="446"/>
      <c r="C4672" s="447"/>
      <c r="D4672" s="446"/>
      <c r="E4672" s="447"/>
    </row>
    <row r="4673" spans="1:5">
      <c r="A4673" s="442">
        <v>4671</v>
      </c>
      <c r="B4673" s="446"/>
      <c r="C4673" s="447"/>
      <c r="D4673" s="446"/>
      <c r="E4673" s="447"/>
    </row>
    <row r="4674" spans="1:5">
      <c r="A4674" s="442">
        <v>4672</v>
      </c>
      <c r="B4674" s="446"/>
      <c r="C4674" s="447"/>
      <c r="D4674" s="446"/>
      <c r="E4674" s="447"/>
    </row>
    <row r="4675" spans="1:5">
      <c r="A4675" s="442">
        <v>4673</v>
      </c>
      <c r="B4675" s="446"/>
      <c r="C4675" s="447"/>
      <c r="D4675" s="446"/>
      <c r="E4675" s="447"/>
    </row>
    <row r="4676" spans="1:5">
      <c r="A4676" s="442">
        <v>4674</v>
      </c>
      <c r="B4676" s="446"/>
      <c r="C4676" s="447"/>
      <c r="D4676" s="446"/>
      <c r="E4676" s="447"/>
    </row>
    <row r="4677" spans="1:5">
      <c r="A4677" s="442">
        <v>4675</v>
      </c>
      <c r="B4677" s="446"/>
      <c r="C4677" s="447"/>
      <c r="D4677" s="446"/>
      <c r="E4677" s="447"/>
    </row>
    <row r="4678" spans="1:5">
      <c r="A4678" s="442">
        <v>4676</v>
      </c>
      <c r="B4678" s="446"/>
      <c r="C4678" s="447"/>
      <c r="D4678" s="446"/>
      <c r="E4678" s="447"/>
    </row>
    <row r="4679" spans="1:5">
      <c r="A4679" s="442">
        <v>4677</v>
      </c>
      <c r="B4679" s="446"/>
      <c r="C4679" s="447"/>
      <c r="D4679" s="446"/>
      <c r="E4679" s="447"/>
    </row>
    <row r="4680" spans="1:5">
      <c r="A4680" s="442">
        <v>4678</v>
      </c>
      <c r="B4680" s="446"/>
      <c r="C4680" s="447"/>
      <c r="D4680" s="446"/>
      <c r="E4680" s="447"/>
    </row>
    <row r="4681" spans="1:5">
      <c r="A4681" s="442">
        <v>4679</v>
      </c>
      <c r="B4681" s="446"/>
      <c r="C4681" s="447"/>
      <c r="D4681" s="446"/>
      <c r="E4681" s="447"/>
    </row>
    <row r="4682" spans="1:5">
      <c r="A4682" s="442">
        <v>4680</v>
      </c>
      <c r="B4682" s="446"/>
      <c r="C4682" s="447"/>
      <c r="D4682" s="446"/>
      <c r="E4682" s="447"/>
    </row>
    <row r="4683" spans="1:5">
      <c r="A4683" s="442">
        <v>4681</v>
      </c>
      <c r="B4683" s="446"/>
      <c r="C4683" s="447"/>
      <c r="D4683" s="446"/>
      <c r="E4683" s="447"/>
    </row>
    <row r="4684" spans="1:5">
      <c r="A4684" s="442">
        <v>4682</v>
      </c>
      <c r="B4684" s="446"/>
      <c r="C4684" s="447"/>
      <c r="D4684" s="446"/>
      <c r="E4684" s="447"/>
    </row>
    <row r="4685" spans="1:5">
      <c r="A4685" s="442">
        <v>4683</v>
      </c>
      <c r="B4685" s="446"/>
      <c r="C4685" s="447"/>
      <c r="D4685" s="446"/>
      <c r="E4685" s="447"/>
    </row>
    <row r="4686" spans="1:5">
      <c r="A4686" s="442">
        <v>4684</v>
      </c>
      <c r="B4686" s="446"/>
      <c r="C4686" s="447"/>
      <c r="D4686" s="446"/>
      <c r="E4686" s="447"/>
    </row>
    <row r="4687" spans="1:5">
      <c r="A4687" s="442">
        <v>4685</v>
      </c>
      <c r="B4687" s="446"/>
      <c r="C4687" s="447"/>
      <c r="D4687" s="446"/>
      <c r="E4687" s="447"/>
    </row>
    <row r="4688" spans="1:5">
      <c r="A4688" s="442">
        <v>4686</v>
      </c>
      <c r="B4688" s="446"/>
      <c r="C4688" s="447"/>
      <c r="D4688" s="446"/>
      <c r="E4688" s="447"/>
    </row>
    <row r="4689" spans="1:5">
      <c r="A4689" s="442">
        <v>4687</v>
      </c>
      <c r="B4689" s="446"/>
      <c r="C4689" s="447"/>
      <c r="D4689" s="446"/>
      <c r="E4689" s="447"/>
    </row>
    <row r="4690" spans="1:5">
      <c r="A4690" s="442">
        <v>4688</v>
      </c>
      <c r="B4690" s="446"/>
      <c r="C4690" s="447"/>
      <c r="D4690" s="446"/>
      <c r="E4690" s="447"/>
    </row>
    <row r="4691" spans="1:5">
      <c r="A4691" s="442">
        <v>4689</v>
      </c>
      <c r="B4691" s="446"/>
      <c r="C4691" s="447"/>
      <c r="D4691" s="446"/>
      <c r="E4691" s="447"/>
    </row>
    <row r="4692" spans="1:5">
      <c r="A4692" s="442">
        <v>4690</v>
      </c>
      <c r="B4692" s="446"/>
      <c r="C4692" s="447"/>
      <c r="D4692" s="446"/>
      <c r="E4692" s="447"/>
    </row>
    <row r="4693" spans="1:5">
      <c r="A4693" s="442">
        <v>4691</v>
      </c>
      <c r="B4693" s="446"/>
      <c r="C4693" s="447"/>
      <c r="D4693" s="446"/>
      <c r="E4693" s="447"/>
    </row>
    <row r="4694" spans="1:5">
      <c r="A4694" s="442">
        <v>4692</v>
      </c>
      <c r="B4694" s="446"/>
      <c r="C4694" s="447"/>
      <c r="D4694" s="446"/>
      <c r="E4694" s="447"/>
    </row>
    <row r="4695" spans="1:5">
      <c r="A4695" s="442">
        <v>4693</v>
      </c>
      <c r="B4695" s="446"/>
      <c r="C4695" s="447"/>
      <c r="D4695" s="446"/>
      <c r="E4695" s="447"/>
    </row>
    <row r="4696" spans="1:5">
      <c r="A4696" s="442">
        <v>4694</v>
      </c>
      <c r="B4696" s="446"/>
      <c r="C4696" s="447"/>
      <c r="D4696" s="446"/>
      <c r="E4696" s="447"/>
    </row>
    <row r="4697" spans="1:5">
      <c r="A4697" s="442">
        <v>4695</v>
      </c>
      <c r="B4697" s="446"/>
      <c r="C4697" s="447"/>
      <c r="D4697" s="446"/>
      <c r="E4697" s="447"/>
    </row>
    <row r="4698" spans="1:5">
      <c r="A4698" s="442">
        <v>4696</v>
      </c>
      <c r="B4698" s="446"/>
      <c r="C4698" s="447"/>
      <c r="D4698" s="446"/>
      <c r="E4698" s="447"/>
    </row>
    <row r="4699" spans="1:5">
      <c r="A4699" s="442">
        <v>4697</v>
      </c>
      <c r="B4699" s="446"/>
      <c r="C4699" s="447"/>
      <c r="D4699" s="446"/>
      <c r="E4699" s="447"/>
    </row>
    <row r="4700" spans="1:5">
      <c r="A4700" s="442">
        <v>4698</v>
      </c>
      <c r="B4700" s="446"/>
      <c r="C4700" s="447"/>
      <c r="D4700" s="446"/>
      <c r="E4700" s="447"/>
    </row>
    <row r="4701" spans="1:5">
      <c r="A4701" s="442">
        <v>4699</v>
      </c>
      <c r="B4701" s="446"/>
      <c r="C4701" s="447"/>
      <c r="D4701" s="446"/>
      <c r="E4701" s="447"/>
    </row>
    <row r="4702" spans="1:5">
      <c r="A4702" s="442">
        <v>4700</v>
      </c>
      <c r="B4702" s="446"/>
      <c r="C4702" s="447"/>
      <c r="D4702" s="446"/>
      <c r="E4702" s="447"/>
    </row>
    <row r="4703" spans="1:5">
      <c r="A4703" s="442">
        <v>4701</v>
      </c>
      <c r="B4703" s="446"/>
      <c r="C4703" s="447"/>
      <c r="D4703" s="446"/>
      <c r="E4703" s="447"/>
    </row>
    <row r="4704" spans="1:5">
      <c r="A4704" s="442">
        <v>4702</v>
      </c>
      <c r="B4704" s="446"/>
      <c r="C4704" s="447"/>
      <c r="D4704" s="446"/>
      <c r="E4704" s="447"/>
    </row>
    <row r="4705" spans="1:5">
      <c r="A4705" s="442">
        <v>4703</v>
      </c>
      <c r="B4705" s="446"/>
      <c r="C4705" s="447"/>
      <c r="D4705" s="446"/>
      <c r="E4705" s="447"/>
    </row>
    <row r="4706" spans="1:5">
      <c r="A4706" s="442">
        <v>4704</v>
      </c>
      <c r="B4706" s="446"/>
      <c r="C4706" s="447"/>
      <c r="D4706" s="446"/>
      <c r="E4706" s="447"/>
    </row>
    <row r="4707" spans="1:5">
      <c r="A4707" s="442">
        <v>4705</v>
      </c>
      <c r="B4707" s="446"/>
      <c r="C4707" s="447"/>
      <c r="D4707" s="446"/>
      <c r="E4707" s="447"/>
    </row>
    <row r="4708" spans="1:5">
      <c r="A4708" s="442">
        <v>4706</v>
      </c>
      <c r="B4708" s="446"/>
      <c r="C4708" s="447"/>
      <c r="D4708" s="446"/>
      <c r="E4708" s="447"/>
    </row>
    <row r="4709" spans="1:5">
      <c r="A4709" s="442">
        <v>4707</v>
      </c>
      <c r="B4709" s="446"/>
      <c r="C4709" s="447"/>
      <c r="D4709" s="446"/>
      <c r="E4709" s="447"/>
    </row>
    <row r="4710" spans="1:5">
      <c r="A4710" s="442">
        <v>4708</v>
      </c>
      <c r="B4710" s="446"/>
      <c r="C4710" s="447"/>
      <c r="D4710" s="446"/>
      <c r="E4710" s="447"/>
    </row>
    <row r="4711" spans="1:5">
      <c r="A4711" s="442">
        <v>4709</v>
      </c>
      <c r="B4711" s="446"/>
      <c r="C4711" s="447"/>
      <c r="D4711" s="446"/>
      <c r="E4711" s="447"/>
    </row>
    <row r="4712" spans="1:5">
      <c r="A4712" s="442">
        <v>4710</v>
      </c>
      <c r="B4712" s="446"/>
      <c r="C4712" s="447"/>
      <c r="D4712" s="446"/>
      <c r="E4712" s="447"/>
    </row>
    <row r="4713" spans="1:5">
      <c r="A4713" s="442">
        <v>4711</v>
      </c>
      <c r="B4713" s="446"/>
      <c r="C4713" s="447"/>
      <c r="D4713" s="446"/>
      <c r="E4713" s="447"/>
    </row>
    <row r="4714" spans="1:5">
      <c r="A4714" s="442">
        <v>4712</v>
      </c>
      <c r="B4714" s="446"/>
      <c r="C4714" s="447"/>
      <c r="D4714" s="446"/>
      <c r="E4714" s="447"/>
    </row>
    <row r="4715" spans="1:5">
      <c r="A4715" s="442">
        <v>4713</v>
      </c>
      <c r="B4715" s="446"/>
      <c r="C4715" s="447"/>
      <c r="D4715" s="446"/>
      <c r="E4715" s="447"/>
    </row>
    <row r="4716" spans="1:5">
      <c r="A4716" s="442">
        <v>4714</v>
      </c>
      <c r="B4716" s="446"/>
      <c r="C4716" s="447"/>
      <c r="D4716" s="446"/>
      <c r="E4716" s="447"/>
    </row>
    <row r="4717" spans="1:5">
      <c r="A4717" s="442">
        <v>4715</v>
      </c>
      <c r="B4717" s="446"/>
      <c r="C4717" s="447"/>
      <c r="D4717" s="446"/>
      <c r="E4717" s="447"/>
    </row>
    <row r="4718" spans="1:5">
      <c r="A4718" s="442">
        <v>4716</v>
      </c>
      <c r="B4718" s="446"/>
      <c r="C4718" s="447"/>
      <c r="D4718" s="446"/>
      <c r="E4718" s="447"/>
    </row>
    <row r="4719" spans="1:5">
      <c r="A4719" s="442">
        <v>4717</v>
      </c>
      <c r="B4719" s="446"/>
      <c r="C4719" s="447"/>
      <c r="D4719" s="446"/>
      <c r="E4719" s="447"/>
    </row>
    <row r="4720" spans="1:5">
      <c r="A4720" s="442">
        <v>4718</v>
      </c>
      <c r="B4720" s="446"/>
      <c r="C4720" s="447"/>
      <c r="D4720" s="446"/>
      <c r="E4720" s="447"/>
    </row>
    <row r="4721" spans="1:5">
      <c r="A4721" s="442">
        <v>4719</v>
      </c>
      <c r="B4721" s="446"/>
      <c r="C4721" s="447"/>
      <c r="D4721" s="446"/>
      <c r="E4721" s="447"/>
    </row>
    <row r="4722" spans="1:5">
      <c r="A4722" s="442">
        <v>4720</v>
      </c>
      <c r="B4722" s="446"/>
      <c r="C4722" s="447"/>
      <c r="D4722" s="446"/>
      <c r="E4722" s="447"/>
    </row>
    <row r="4723" spans="1:5">
      <c r="A4723" s="442">
        <v>4721</v>
      </c>
      <c r="B4723" s="446"/>
      <c r="C4723" s="447"/>
      <c r="D4723" s="446"/>
      <c r="E4723" s="447"/>
    </row>
    <row r="4724" spans="1:5">
      <c r="A4724" s="442">
        <v>4722</v>
      </c>
      <c r="B4724" s="446"/>
      <c r="C4724" s="447"/>
      <c r="D4724" s="446"/>
      <c r="E4724" s="447"/>
    </row>
    <row r="4725" spans="1:5">
      <c r="A4725" s="442">
        <v>4723</v>
      </c>
      <c r="B4725" s="446"/>
      <c r="C4725" s="447"/>
      <c r="D4725" s="446"/>
      <c r="E4725" s="447"/>
    </row>
    <row r="4726" spans="1:5">
      <c r="A4726" s="442">
        <v>4724</v>
      </c>
      <c r="B4726" s="446"/>
      <c r="C4726" s="447"/>
      <c r="D4726" s="446"/>
      <c r="E4726" s="447"/>
    </row>
    <row r="4727" spans="1:5">
      <c r="A4727" s="442">
        <v>4725</v>
      </c>
      <c r="B4727" s="446"/>
      <c r="C4727" s="447"/>
      <c r="D4727" s="446"/>
      <c r="E4727" s="447"/>
    </row>
    <row r="4728" spans="1:5">
      <c r="A4728" s="442">
        <v>4726</v>
      </c>
      <c r="B4728" s="446"/>
      <c r="C4728" s="447"/>
      <c r="D4728" s="446"/>
      <c r="E4728" s="447"/>
    </row>
    <row r="4729" spans="1:5">
      <c r="A4729" s="442">
        <v>4727</v>
      </c>
      <c r="B4729" s="446"/>
      <c r="C4729" s="447"/>
      <c r="D4729" s="446"/>
      <c r="E4729" s="447"/>
    </row>
    <row r="4730" spans="1:5">
      <c r="A4730" s="442">
        <v>4728</v>
      </c>
      <c r="B4730" s="446"/>
      <c r="C4730" s="447"/>
      <c r="D4730" s="446"/>
      <c r="E4730" s="447"/>
    </row>
    <row r="4731" spans="1:5">
      <c r="A4731" s="442">
        <v>4729</v>
      </c>
      <c r="B4731" s="446"/>
      <c r="C4731" s="447"/>
      <c r="D4731" s="446"/>
      <c r="E4731" s="447"/>
    </row>
    <row r="4732" spans="1:5">
      <c r="A4732" s="442">
        <v>4730</v>
      </c>
      <c r="B4732" s="446"/>
      <c r="C4732" s="447"/>
      <c r="D4732" s="446"/>
      <c r="E4732" s="447"/>
    </row>
    <row r="4733" spans="1:5">
      <c r="A4733" s="442">
        <v>4731</v>
      </c>
      <c r="B4733" s="446"/>
      <c r="C4733" s="447"/>
      <c r="D4733" s="446"/>
      <c r="E4733" s="447"/>
    </row>
    <row r="4734" spans="1:5">
      <c r="A4734" s="442">
        <v>4732</v>
      </c>
      <c r="B4734" s="446"/>
      <c r="C4734" s="447"/>
      <c r="D4734" s="446"/>
      <c r="E4734" s="447"/>
    </row>
    <row r="4735" spans="1:5">
      <c r="A4735" s="442">
        <v>4733</v>
      </c>
      <c r="B4735" s="446"/>
      <c r="C4735" s="447"/>
      <c r="D4735" s="446"/>
      <c r="E4735" s="447"/>
    </row>
    <row r="4736" spans="1:5">
      <c r="A4736" s="442">
        <v>4734</v>
      </c>
      <c r="B4736" s="446"/>
      <c r="C4736" s="447"/>
      <c r="D4736" s="446"/>
      <c r="E4736" s="447"/>
    </row>
    <row r="4737" spans="1:5">
      <c r="A4737" s="442">
        <v>4735</v>
      </c>
      <c r="B4737" s="446"/>
      <c r="C4737" s="447"/>
      <c r="D4737" s="446"/>
      <c r="E4737" s="447"/>
    </row>
    <row r="4738" spans="1:5">
      <c r="A4738" s="442">
        <v>4736</v>
      </c>
      <c r="B4738" s="446"/>
      <c r="C4738" s="447"/>
      <c r="D4738" s="446"/>
      <c r="E4738" s="447"/>
    </row>
    <row r="4739" spans="1:5">
      <c r="A4739" s="442">
        <v>4737</v>
      </c>
      <c r="B4739" s="446"/>
      <c r="C4739" s="447"/>
      <c r="D4739" s="446"/>
      <c r="E4739" s="447"/>
    </row>
    <row r="4740" spans="1:5">
      <c r="A4740" s="442">
        <v>4738</v>
      </c>
      <c r="B4740" s="446"/>
      <c r="C4740" s="447"/>
      <c r="D4740" s="446"/>
      <c r="E4740" s="447"/>
    </row>
    <row r="4741" spans="1:5">
      <c r="A4741" s="442">
        <v>4739</v>
      </c>
      <c r="B4741" s="446"/>
      <c r="C4741" s="447"/>
      <c r="D4741" s="446"/>
      <c r="E4741" s="447"/>
    </row>
    <row r="4742" spans="1:5">
      <c r="A4742" s="442">
        <v>4740</v>
      </c>
      <c r="B4742" s="446"/>
      <c r="C4742" s="447"/>
      <c r="D4742" s="446"/>
      <c r="E4742" s="447"/>
    </row>
    <row r="4743" spans="1:5">
      <c r="A4743" s="442">
        <v>4741</v>
      </c>
      <c r="B4743" s="446"/>
      <c r="C4743" s="447"/>
      <c r="D4743" s="446"/>
      <c r="E4743" s="447"/>
    </row>
    <row r="4744" spans="1:5">
      <c r="A4744" s="442">
        <v>4742</v>
      </c>
      <c r="B4744" s="446"/>
      <c r="C4744" s="447"/>
      <c r="D4744" s="446"/>
      <c r="E4744" s="447"/>
    </row>
    <row r="4745" spans="1:5">
      <c r="A4745" s="442">
        <v>4743</v>
      </c>
      <c r="B4745" s="446"/>
      <c r="C4745" s="447"/>
      <c r="D4745" s="446"/>
      <c r="E4745" s="447"/>
    </row>
    <row r="4746" spans="1:5">
      <c r="A4746" s="442">
        <v>4744</v>
      </c>
      <c r="B4746" s="446"/>
      <c r="C4746" s="447"/>
      <c r="D4746" s="446"/>
      <c r="E4746" s="447"/>
    </row>
    <row r="4747" spans="1:5">
      <c r="A4747" s="442">
        <v>4745</v>
      </c>
      <c r="B4747" s="446"/>
      <c r="C4747" s="447"/>
      <c r="D4747" s="446"/>
      <c r="E4747" s="447"/>
    </row>
    <row r="4748" spans="1:5">
      <c r="A4748" s="442">
        <v>4746</v>
      </c>
      <c r="B4748" s="446"/>
      <c r="C4748" s="447"/>
      <c r="D4748" s="446"/>
      <c r="E4748" s="447"/>
    </row>
    <row r="4749" spans="1:5">
      <c r="A4749" s="442">
        <v>4747</v>
      </c>
      <c r="B4749" s="446"/>
      <c r="C4749" s="447"/>
      <c r="D4749" s="446"/>
      <c r="E4749" s="447"/>
    </row>
    <row r="4750" spans="1:5">
      <c r="A4750" s="442">
        <v>4748</v>
      </c>
      <c r="B4750" s="446"/>
      <c r="C4750" s="447"/>
      <c r="D4750" s="446"/>
      <c r="E4750" s="447"/>
    </row>
    <row r="4751" spans="1:5">
      <c r="A4751" s="442">
        <v>4749</v>
      </c>
      <c r="B4751" s="446"/>
      <c r="C4751" s="447"/>
      <c r="D4751" s="446"/>
      <c r="E4751" s="447"/>
    </row>
    <row r="4752" spans="1:5">
      <c r="A4752" s="442">
        <v>4750</v>
      </c>
      <c r="B4752" s="446"/>
      <c r="C4752" s="447"/>
      <c r="D4752" s="446"/>
      <c r="E4752" s="447"/>
    </row>
    <row r="4753" spans="1:5">
      <c r="A4753" s="442">
        <v>4751</v>
      </c>
      <c r="B4753" s="446"/>
      <c r="C4753" s="447"/>
      <c r="D4753" s="446"/>
      <c r="E4753" s="447"/>
    </row>
    <row r="4754" spans="1:5">
      <c r="A4754" s="442">
        <v>4752</v>
      </c>
      <c r="B4754" s="446"/>
      <c r="C4754" s="447"/>
      <c r="D4754" s="446"/>
      <c r="E4754" s="447"/>
    </row>
    <row r="4755" spans="1:5">
      <c r="A4755" s="442">
        <v>4753</v>
      </c>
      <c r="B4755" s="446"/>
      <c r="C4755" s="447"/>
      <c r="D4755" s="446"/>
      <c r="E4755" s="447"/>
    </row>
    <row r="4756" spans="1:5">
      <c r="A4756" s="442">
        <v>4754</v>
      </c>
      <c r="B4756" s="446"/>
      <c r="C4756" s="447"/>
      <c r="D4756" s="446"/>
      <c r="E4756" s="447"/>
    </row>
    <row r="4757" spans="1:5">
      <c r="A4757" s="442">
        <v>4755</v>
      </c>
      <c r="B4757" s="446"/>
      <c r="C4757" s="447"/>
      <c r="D4757" s="446"/>
      <c r="E4757" s="447"/>
    </row>
    <row r="4758" spans="1:5">
      <c r="A4758" s="442">
        <v>4756</v>
      </c>
      <c r="B4758" s="446"/>
      <c r="C4758" s="447"/>
      <c r="D4758" s="446"/>
      <c r="E4758" s="447"/>
    </row>
    <row r="4759" spans="1:5">
      <c r="A4759" s="442">
        <v>4757</v>
      </c>
      <c r="B4759" s="446"/>
      <c r="C4759" s="447"/>
      <c r="D4759" s="446"/>
      <c r="E4759" s="447"/>
    </row>
    <row r="4760" spans="1:5">
      <c r="A4760" s="442">
        <v>4758</v>
      </c>
      <c r="B4760" s="446"/>
      <c r="C4760" s="447"/>
      <c r="D4760" s="446"/>
      <c r="E4760" s="447"/>
    </row>
    <row r="4761" spans="1:5">
      <c r="A4761" s="442">
        <v>4759</v>
      </c>
      <c r="B4761" s="446"/>
      <c r="C4761" s="447"/>
      <c r="D4761" s="446"/>
      <c r="E4761" s="447"/>
    </row>
    <row r="4762" spans="1:5">
      <c r="A4762" s="442">
        <v>4760</v>
      </c>
      <c r="B4762" s="446"/>
      <c r="C4762" s="447"/>
      <c r="D4762" s="446"/>
      <c r="E4762" s="447"/>
    </row>
    <row r="4763" spans="1:5">
      <c r="A4763" s="442">
        <v>4761</v>
      </c>
      <c r="B4763" s="446"/>
      <c r="C4763" s="447"/>
      <c r="D4763" s="446"/>
      <c r="E4763" s="447"/>
    </row>
    <row r="4764" spans="1:5">
      <c r="A4764" s="442">
        <v>4762</v>
      </c>
      <c r="B4764" s="446"/>
      <c r="C4764" s="447"/>
      <c r="D4764" s="446"/>
      <c r="E4764" s="447"/>
    </row>
    <row r="4765" spans="1:5">
      <c r="A4765" s="442">
        <v>4763</v>
      </c>
      <c r="B4765" s="446"/>
      <c r="C4765" s="447"/>
      <c r="D4765" s="446"/>
      <c r="E4765" s="447"/>
    </row>
    <row r="4766" spans="1:5">
      <c r="A4766" s="442">
        <v>4764</v>
      </c>
      <c r="B4766" s="446"/>
      <c r="C4766" s="447"/>
      <c r="D4766" s="446"/>
      <c r="E4766" s="447"/>
    </row>
    <row r="4767" spans="1:5">
      <c r="A4767" s="442">
        <v>4765</v>
      </c>
      <c r="B4767" s="446"/>
      <c r="C4767" s="447"/>
      <c r="D4767" s="446"/>
      <c r="E4767" s="447"/>
    </row>
    <row r="4768" spans="1:5">
      <c r="A4768" s="442">
        <v>4766</v>
      </c>
      <c r="B4768" s="446"/>
      <c r="C4768" s="447"/>
      <c r="D4768" s="446"/>
      <c r="E4768" s="447"/>
    </row>
    <row r="4769" spans="1:5">
      <c r="A4769" s="442">
        <v>4767</v>
      </c>
      <c r="B4769" s="446"/>
      <c r="C4769" s="447"/>
      <c r="D4769" s="446"/>
      <c r="E4769" s="447"/>
    </row>
    <row r="4770" spans="1:5">
      <c r="A4770" s="442">
        <v>4768</v>
      </c>
      <c r="B4770" s="446"/>
      <c r="C4770" s="447"/>
      <c r="D4770" s="446"/>
      <c r="E4770" s="447"/>
    </row>
    <row r="4771" spans="1:5">
      <c r="A4771" s="442">
        <v>4769</v>
      </c>
      <c r="B4771" s="446"/>
      <c r="C4771" s="447"/>
      <c r="D4771" s="446"/>
      <c r="E4771" s="447"/>
    </row>
    <row r="4772" spans="1:5">
      <c r="A4772" s="442">
        <v>4770</v>
      </c>
      <c r="B4772" s="446"/>
      <c r="C4772" s="447"/>
      <c r="D4772" s="446"/>
      <c r="E4772" s="447"/>
    </row>
    <row r="4773" spans="1:5">
      <c r="A4773" s="442">
        <v>4771</v>
      </c>
      <c r="B4773" s="446"/>
      <c r="C4773" s="447"/>
      <c r="D4773" s="446"/>
      <c r="E4773" s="447"/>
    </row>
    <row r="4774" spans="1:5">
      <c r="A4774" s="442">
        <v>4772</v>
      </c>
      <c r="B4774" s="446"/>
      <c r="C4774" s="447"/>
      <c r="D4774" s="446"/>
      <c r="E4774" s="447"/>
    </row>
    <row r="4775" spans="1:5">
      <c r="A4775" s="442">
        <v>4773</v>
      </c>
      <c r="B4775" s="446"/>
      <c r="C4775" s="447"/>
      <c r="D4775" s="446"/>
      <c r="E4775" s="447"/>
    </row>
    <row r="4776" spans="1:5">
      <c r="A4776" s="442">
        <v>4774</v>
      </c>
      <c r="B4776" s="446"/>
      <c r="C4776" s="447"/>
      <c r="D4776" s="446"/>
      <c r="E4776" s="447"/>
    </row>
    <row r="4777" spans="1:5">
      <c r="A4777" s="442">
        <v>4775</v>
      </c>
      <c r="B4777" s="446"/>
      <c r="C4777" s="447"/>
      <c r="D4777" s="446"/>
      <c r="E4777" s="447"/>
    </row>
    <row r="4778" spans="1:5">
      <c r="A4778" s="442">
        <v>4776</v>
      </c>
      <c r="B4778" s="446"/>
      <c r="C4778" s="447"/>
      <c r="D4778" s="446"/>
      <c r="E4778" s="447"/>
    </row>
    <row r="4779" spans="1:5">
      <c r="A4779" s="442">
        <v>4777</v>
      </c>
      <c r="B4779" s="446"/>
      <c r="C4779" s="447"/>
      <c r="D4779" s="446"/>
      <c r="E4779" s="447"/>
    </row>
    <row r="4780" spans="1:5">
      <c r="A4780" s="442">
        <v>4778</v>
      </c>
      <c r="B4780" s="446"/>
      <c r="C4780" s="447"/>
      <c r="D4780" s="446"/>
      <c r="E4780" s="447"/>
    </row>
    <row r="4781" spans="1:5">
      <c r="A4781" s="442">
        <v>4779</v>
      </c>
      <c r="B4781" s="446"/>
      <c r="C4781" s="447"/>
      <c r="D4781" s="446"/>
      <c r="E4781" s="447"/>
    </row>
    <row r="4782" spans="1:5">
      <c r="A4782" s="442">
        <v>4780</v>
      </c>
      <c r="B4782" s="446"/>
      <c r="C4782" s="447"/>
      <c r="D4782" s="446"/>
      <c r="E4782" s="447"/>
    </row>
    <row r="4783" spans="1:5">
      <c r="A4783" s="442">
        <v>4781</v>
      </c>
      <c r="B4783" s="446"/>
      <c r="C4783" s="447"/>
      <c r="D4783" s="446"/>
      <c r="E4783" s="447"/>
    </row>
    <row r="4784" spans="1:5">
      <c r="A4784" s="442">
        <v>4782</v>
      </c>
      <c r="B4784" s="446"/>
      <c r="C4784" s="447"/>
      <c r="D4784" s="446"/>
      <c r="E4784" s="447"/>
    </row>
    <row r="4785" spans="1:5">
      <c r="A4785" s="442">
        <v>4783</v>
      </c>
      <c r="B4785" s="446"/>
      <c r="C4785" s="447"/>
      <c r="D4785" s="446"/>
      <c r="E4785" s="447"/>
    </row>
    <row r="4786" spans="1:5">
      <c r="A4786" s="442">
        <v>4784</v>
      </c>
      <c r="B4786" s="446"/>
      <c r="C4786" s="447"/>
      <c r="D4786" s="446"/>
      <c r="E4786" s="447"/>
    </row>
    <row r="4787" spans="1:5">
      <c r="A4787" s="442">
        <v>4785</v>
      </c>
      <c r="B4787" s="446"/>
      <c r="C4787" s="447"/>
      <c r="D4787" s="446"/>
      <c r="E4787" s="447"/>
    </row>
    <row r="4788" spans="1:5">
      <c r="A4788" s="442">
        <v>4786</v>
      </c>
      <c r="B4788" s="446"/>
      <c r="C4788" s="447"/>
      <c r="D4788" s="446"/>
      <c r="E4788" s="447"/>
    </row>
    <row r="4789" spans="1:5">
      <c r="A4789" s="442">
        <v>4787</v>
      </c>
      <c r="B4789" s="446"/>
      <c r="C4789" s="447"/>
      <c r="D4789" s="446"/>
      <c r="E4789" s="447"/>
    </row>
    <row r="4790" spans="1:5">
      <c r="A4790" s="442">
        <v>4788</v>
      </c>
      <c r="B4790" s="446"/>
      <c r="C4790" s="447"/>
      <c r="D4790" s="446"/>
      <c r="E4790" s="447"/>
    </row>
    <row r="4791" spans="1:5">
      <c r="A4791" s="442">
        <v>4789</v>
      </c>
      <c r="B4791" s="446"/>
      <c r="C4791" s="447"/>
      <c r="D4791" s="446"/>
      <c r="E4791" s="447"/>
    </row>
    <row r="4792" spans="1:5">
      <c r="A4792" s="442">
        <v>4790</v>
      </c>
      <c r="B4792" s="446"/>
      <c r="C4792" s="447"/>
      <c r="D4792" s="446"/>
      <c r="E4792" s="447"/>
    </row>
    <row r="4793" spans="1:5">
      <c r="A4793" s="442">
        <v>4791</v>
      </c>
      <c r="B4793" s="446"/>
      <c r="C4793" s="447"/>
      <c r="D4793" s="446"/>
      <c r="E4793" s="447"/>
    </row>
    <row r="4794" spans="1:5">
      <c r="A4794" s="442">
        <v>4792</v>
      </c>
      <c r="B4794" s="446"/>
      <c r="C4794" s="447"/>
      <c r="D4794" s="446"/>
      <c r="E4794" s="447"/>
    </row>
    <row r="4795" spans="1:5">
      <c r="A4795" s="442">
        <v>4793</v>
      </c>
      <c r="B4795" s="446"/>
      <c r="C4795" s="447"/>
      <c r="D4795" s="446"/>
      <c r="E4795" s="447"/>
    </row>
    <row r="4796" spans="1:5">
      <c r="A4796" s="442">
        <v>4794</v>
      </c>
      <c r="B4796" s="446"/>
      <c r="C4796" s="447"/>
      <c r="D4796" s="446"/>
      <c r="E4796" s="447"/>
    </row>
    <row r="4797" spans="1:5">
      <c r="A4797" s="442">
        <v>4795</v>
      </c>
      <c r="B4797" s="446"/>
      <c r="C4797" s="447"/>
      <c r="D4797" s="446"/>
      <c r="E4797" s="447"/>
    </row>
    <row r="4798" spans="1:5">
      <c r="A4798" s="442">
        <v>4796</v>
      </c>
      <c r="B4798" s="446"/>
      <c r="C4798" s="447"/>
      <c r="D4798" s="446"/>
      <c r="E4798" s="447"/>
    </row>
    <row r="4799" spans="1:5">
      <c r="A4799" s="442">
        <v>4797</v>
      </c>
      <c r="B4799" s="446"/>
      <c r="C4799" s="447"/>
      <c r="D4799" s="446"/>
      <c r="E4799" s="447"/>
    </row>
    <row r="4800" spans="1:5">
      <c r="A4800" s="442">
        <v>4798</v>
      </c>
      <c r="B4800" s="446"/>
      <c r="C4800" s="447"/>
      <c r="D4800" s="446"/>
      <c r="E4800" s="447"/>
    </row>
    <row r="4801" spans="1:5">
      <c r="A4801" s="442">
        <v>4799</v>
      </c>
      <c r="B4801" s="446"/>
      <c r="C4801" s="447"/>
      <c r="D4801" s="446"/>
      <c r="E4801" s="447"/>
    </row>
    <row r="4802" spans="1:5">
      <c r="A4802" s="442">
        <v>4800</v>
      </c>
      <c r="B4802" s="446"/>
      <c r="C4802" s="447"/>
      <c r="D4802" s="446"/>
      <c r="E4802" s="447"/>
    </row>
    <row r="4803" spans="1:5">
      <c r="A4803" s="442">
        <v>4801</v>
      </c>
      <c r="B4803" s="446"/>
      <c r="C4803" s="447"/>
      <c r="D4803" s="446"/>
      <c r="E4803" s="447"/>
    </row>
    <row r="4804" spans="1:5">
      <c r="A4804" s="442">
        <v>4802</v>
      </c>
      <c r="B4804" s="446"/>
      <c r="C4804" s="447"/>
      <c r="D4804" s="446"/>
      <c r="E4804" s="447"/>
    </row>
    <row r="4805" spans="1:5">
      <c r="A4805" s="442">
        <v>4803</v>
      </c>
      <c r="B4805" s="446"/>
      <c r="C4805" s="447"/>
      <c r="D4805" s="446"/>
      <c r="E4805" s="447"/>
    </row>
    <row r="4806" spans="1:5">
      <c r="A4806" s="442">
        <v>4804</v>
      </c>
      <c r="B4806" s="446"/>
      <c r="C4806" s="447"/>
      <c r="D4806" s="446"/>
      <c r="E4806" s="447"/>
    </row>
    <row r="4807" spans="1:5">
      <c r="A4807" s="442">
        <v>4805</v>
      </c>
      <c r="B4807" s="446"/>
      <c r="C4807" s="447"/>
      <c r="D4807" s="446"/>
      <c r="E4807" s="447"/>
    </row>
    <row r="4808" spans="1:5">
      <c r="A4808" s="442">
        <v>4806</v>
      </c>
      <c r="B4808" s="446"/>
      <c r="C4808" s="447"/>
      <c r="D4808" s="446"/>
      <c r="E4808" s="447"/>
    </row>
    <row r="4809" spans="1:5">
      <c r="A4809" s="442">
        <v>4807</v>
      </c>
      <c r="B4809" s="446"/>
      <c r="C4809" s="447"/>
      <c r="D4809" s="446"/>
      <c r="E4809" s="447"/>
    </row>
    <row r="4810" spans="1:5">
      <c r="A4810" s="442">
        <v>4808</v>
      </c>
      <c r="B4810" s="446"/>
      <c r="C4810" s="447"/>
      <c r="D4810" s="446"/>
      <c r="E4810" s="447"/>
    </row>
    <row r="4811" spans="1:5">
      <c r="A4811" s="442">
        <v>4809</v>
      </c>
      <c r="B4811" s="446"/>
      <c r="C4811" s="447"/>
      <c r="D4811" s="446"/>
      <c r="E4811" s="447"/>
    </row>
    <row r="4812" spans="1:5">
      <c r="A4812" s="442">
        <v>4810</v>
      </c>
      <c r="B4812" s="446"/>
      <c r="C4812" s="447"/>
      <c r="D4812" s="446"/>
      <c r="E4812" s="447"/>
    </row>
    <row r="4813" spans="1:5">
      <c r="A4813" s="442">
        <v>4811</v>
      </c>
      <c r="B4813" s="446"/>
      <c r="C4813" s="447"/>
      <c r="D4813" s="446"/>
      <c r="E4813" s="447"/>
    </row>
    <row r="4814" spans="1:5">
      <c r="A4814" s="442">
        <v>4812</v>
      </c>
      <c r="B4814" s="446"/>
      <c r="C4814" s="447"/>
      <c r="D4814" s="446"/>
      <c r="E4814" s="447"/>
    </row>
    <row r="4815" spans="1:5">
      <c r="A4815" s="442">
        <v>4813</v>
      </c>
      <c r="B4815" s="446"/>
      <c r="C4815" s="447"/>
      <c r="D4815" s="446"/>
      <c r="E4815" s="447"/>
    </row>
    <row r="4816" spans="1:5">
      <c r="A4816" s="442">
        <v>4814</v>
      </c>
      <c r="B4816" s="446"/>
      <c r="C4816" s="447"/>
      <c r="D4816" s="446"/>
      <c r="E4816" s="447"/>
    </row>
    <row r="4817" spans="1:5">
      <c r="A4817" s="442">
        <v>4815</v>
      </c>
      <c r="B4817" s="446"/>
      <c r="C4817" s="447"/>
      <c r="D4817" s="446"/>
      <c r="E4817" s="447"/>
    </row>
    <row r="4818" spans="1:5">
      <c r="A4818" s="442">
        <v>4816</v>
      </c>
      <c r="B4818" s="446"/>
      <c r="C4818" s="447"/>
      <c r="D4818" s="446"/>
      <c r="E4818" s="447"/>
    </row>
    <row r="4819" spans="1:5">
      <c r="A4819" s="442">
        <v>4817</v>
      </c>
      <c r="B4819" s="446"/>
      <c r="C4819" s="447"/>
      <c r="D4819" s="446"/>
      <c r="E4819" s="447"/>
    </row>
    <row r="4820" spans="1:5">
      <c r="A4820" s="442">
        <v>4818</v>
      </c>
      <c r="B4820" s="446"/>
      <c r="C4820" s="447"/>
      <c r="D4820" s="446"/>
      <c r="E4820" s="447"/>
    </row>
    <row r="4821" spans="1:5">
      <c r="A4821" s="442">
        <v>4819</v>
      </c>
      <c r="B4821" s="446"/>
      <c r="C4821" s="447"/>
      <c r="D4821" s="446"/>
      <c r="E4821" s="447"/>
    </row>
    <row r="4822" spans="1:5">
      <c r="A4822" s="442">
        <v>4820</v>
      </c>
      <c r="B4822" s="446"/>
      <c r="C4822" s="447"/>
      <c r="D4822" s="446"/>
      <c r="E4822" s="447"/>
    </row>
    <row r="4823" spans="1:5">
      <c r="A4823" s="442">
        <v>4821</v>
      </c>
      <c r="B4823" s="446"/>
      <c r="C4823" s="447"/>
      <c r="D4823" s="446"/>
      <c r="E4823" s="447"/>
    </row>
    <row r="4824" spans="1:5">
      <c r="A4824" s="442">
        <v>4822</v>
      </c>
      <c r="B4824" s="446"/>
      <c r="C4824" s="447"/>
      <c r="D4824" s="446"/>
      <c r="E4824" s="447"/>
    </row>
    <row r="4825" spans="1:5">
      <c r="A4825" s="442">
        <v>4823</v>
      </c>
      <c r="B4825" s="446"/>
      <c r="C4825" s="447"/>
      <c r="D4825" s="446"/>
      <c r="E4825" s="447"/>
    </row>
    <row r="4826" spans="1:5">
      <c r="A4826" s="442">
        <v>4824</v>
      </c>
      <c r="B4826" s="446"/>
      <c r="C4826" s="447"/>
      <c r="D4826" s="446"/>
      <c r="E4826" s="447"/>
    </row>
    <row r="4827" spans="1:5">
      <c r="A4827" s="442">
        <v>4825</v>
      </c>
      <c r="B4827" s="446"/>
      <c r="C4827" s="447"/>
      <c r="D4827" s="446"/>
      <c r="E4827" s="447"/>
    </row>
    <row r="4828" spans="1:5">
      <c r="A4828" s="442">
        <v>4826</v>
      </c>
      <c r="B4828" s="446"/>
      <c r="C4828" s="447"/>
      <c r="D4828" s="446"/>
      <c r="E4828" s="447"/>
    </row>
    <row r="4829" spans="1:5">
      <c r="A4829" s="442">
        <v>4827</v>
      </c>
      <c r="B4829" s="446"/>
      <c r="C4829" s="447"/>
      <c r="D4829" s="446"/>
      <c r="E4829" s="447"/>
    </row>
    <row r="4830" spans="1:5">
      <c r="A4830" s="442">
        <v>4828</v>
      </c>
      <c r="B4830" s="446"/>
      <c r="C4830" s="447"/>
      <c r="D4830" s="446"/>
      <c r="E4830" s="447"/>
    </row>
    <row r="4831" spans="1:5">
      <c r="A4831" s="442">
        <v>4829</v>
      </c>
      <c r="B4831" s="446"/>
      <c r="C4831" s="447"/>
      <c r="D4831" s="446"/>
      <c r="E4831" s="447"/>
    </row>
    <row r="4832" spans="1:5">
      <c r="A4832" s="442">
        <v>4830</v>
      </c>
      <c r="B4832" s="446"/>
      <c r="C4832" s="447"/>
      <c r="D4832" s="446"/>
      <c r="E4832" s="447"/>
    </row>
    <row r="4833" spans="1:5">
      <c r="A4833" s="442">
        <v>4831</v>
      </c>
      <c r="B4833" s="446"/>
      <c r="C4833" s="447"/>
      <c r="D4833" s="446"/>
      <c r="E4833" s="447"/>
    </row>
    <row r="4834" spans="1:5">
      <c r="A4834" s="442">
        <v>4832</v>
      </c>
      <c r="B4834" s="446"/>
      <c r="C4834" s="447"/>
      <c r="D4834" s="446"/>
      <c r="E4834" s="447"/>
    </row>
    <row r="4835" spans="1:5">
      <c r="A4835" s="442">
        <v>4833</v>
      </c>
      <c r="B4835" s="446"/>
      <c r="C4835" s="447"/>
      <c r="D4835" s="446"/>
      <c r="E4835" s="447"/>
    </row>
    <row r="4836" spans="1:5">
      <c r="A4836" s="442">
        <v>4834</v>
      </c>
      <c r="B4836" s="446"/>
      <c r="C4836" s="447"/>
      <c r="D4836" s="446"/>
      <c r="E4836" s="447"/>
    </row>
    <row r="4837" spans="1:5">
      <c r="A4837" s="442">
        <v>4835</v>
      </c>
      <c r="B4837" s="446"/>
      <c r="C4837" s="447"/>
      <c r="D4837" s="446"/>
      <c r="E4837" s="447"/>
    </row>
    <row r="4838" spans="1:5">
      <c r="A4838" s="442">
        <v>4836</v>
      </c>
      <c r="B4838" s="446"/>
      <c r="C4838" s="447"/>
      <c r="D4838" s="446"/>
      <c r="E4838" s="447"/>
    </row>
    <row r="4839" spans="1:5">
      <c r="A4839" s="442">
        <v>4837</v>
      </c>
      <c r="B4839" s="446"/>
      <c r="C4839" s="447"/>
      <c r="D4839" s="446"/>
      <c r="E4839" s="447"/>
    </row>
    <row r="4840" spans="1:5">
      <c r="A4840" s="442">
        <v>4838</v>
      </c>
      <c r="B4840" s="446"/>
      <c r="C4840" s="447"/>
      <c r="D4840" s="446"/>
      <c r="E4840" s="447"/>
    </row>
    <row r="4841" spans="1:5">
      <c r="A4841" s="442">
        <v>4839</v>
      </c>
      <c r="B4841" s="446"/>
      <c r="C4841" s="447"/>
      <c r="D4841" s="446"/>
      <c r="E4841" s="447"/>
    </row>
    <row r="4842" spans="1:5">
      <c r="A4842" s="442">
        <v>4840</v>
      </c>
      <c r="B4842" s="446"/>
      <c r="C4842" s="447"/>
      <c r="D4842" s="446"/>
      <c r="E4842" s="447"/>
    </row>
    <row r="4843" spans="1:5">
      <c r="A4843" s="442">
        <v>4841</v>
      </c>
      <c r="B4843" s="446"/>
      <c r="C4843" s="447"/>
      <c r="D4843" s="446"/>
      <c r="E4843" s="447"/>
    </row>
    <row r="4844" spans="1:5">
      <c r="A4844" s="442">
        <v>4842</v>
      </c>
      <c r="B4844" s="446"/>
      <c r="C4844" s="447"/>
      <c r="D4844" s="446"/>
      <c r="E4844" s="447"/>
    </row>
    <row r="4845" spans="1:5">
      <c r="A4845" s="442">
        <v>4843</v>
      </c>
      <c r="B4845" s="446"/>
      <c r="C4845" s="447"/>
      <c r="D4845" s="446"/>
      <c r="E4845" s="447"/>
    </row>
    <row r="4846" spans="1:5">
      <c r="A4846" s="442">
        <v>4844</v>
      </c>
      <c r="B4846" s="446"/>
      <c r="C4846" s="447"/>
      <c r="D4846" s="446"/>
      <c r="E4846" s="447"/>
    </row>
    <row r="4847" spans="1:5">
      <c r="A4847" s="442">
        <v>4845</v>
      </c>
      <c r="B4847" s="446"/>
      <c r="C4847" s="447"/>
      <c r="D4847" s="446"/>
      <c r="E4847" s="447"/>
    </row>
    <row r="4848" spans="1:5">
      <c r="A4848" s="442">
        <v>4846</v>
      </c>
      <c r="B4848" s="446"/>
      <c r="C4848" s="447"/>
      <c r="D4848" s="446"/>
      <c r="E4848" s="447"/>
    </row>
    <row r="4849" spans="1:5">
      <c r="A4849" s="442">
        <v>4847</v>
      </c>
      <c r="B4849" s="446"/>
      <c r="C4849" s="447"/>
      <c r="D4849" s="446"/>
      <c r="E4849" s="447"/>
    </row>
    <row r="4850" spans="1:5">
      <c r="A4850" s="442">
        <v>4848</v>
      </c>
      <c r="B4850" s="446"/>
      <c r="C4850" s="447"/>
      <c r="D4850" s="446"/>
      <c r="E4850" s="447"/>
    </row>
    <row r="4851" spans="1:5">
      <c r="A4851" s="442">
        <v>4849</v>
      </c>
      <c r="B4851" s="446"/>
      <c r="C4851" s="447"/>
      <c r="D4851" s="446"/>
      <c r="E4851" s="447"/>
    </row>
    <row r="4852" spans="1:5">
      <c r="A4852" s="442">
        <v>4850</v>
      </c>
      <c r="B4852" s="446"/>
      <c r="C4852" s="447"/>
      <c r="D4852" s="446"/>
      <c r="E4852" s="447"/>
    </row>
    <row r="4853" spans="1:5">
      <c r="A4853" s="442">
        <v>4851</v>
      </c>
      <c r="B4853" s="446"/>
      <c r="C4853" s="447"/>
      <c r="D4853" s="446"/>
      <c r="E4853" s="447"/>
    </row>
    <row r="4854" spans="1:5">
      <c r="A4854" s="442">
        <v>4852</v>
      </c>
      <c r="B4854" s="446"/>
      <c r="C4854" s="447"/>
      <c r="D4854" s="446"/>
      <c r="E4854" s="447"/>
    </row>
    <row r="4855" spans="1:5">
      <c r="A4855" s="442">
        <v>4853</v>
      </c>
      <c r="B4855" s="446"/>
      <c r="C4855" s="447"/>
      <c r="D4855" s="446"/>
      <c r="E4855" s="447"/>
    </row>
    <row r="4856" spans="1:5">
      <c r="A4856" s="442">
        <v>4854</v>
      </c>
      <c r="B4856" s="446"/>
      <c r="C4856" s="447"/>
      <c r="D4856" s="446"/>
      <c r="E4856" s="447"/>
    </row>
    <row r="4857" spans="1:5">
      <c r="A4857" s="442">
        <v>4855</v>
      </c>
      <c r="B4857" s="446"/>
      <c r="C4857" s="447"/>
      <c r="D4857" s="446"/>
      <c r="E4857" s="447"/>
    </row>
    <row r="4858" spans="1:5">
      <c r="A4858" s="442">
        <v>4856</v>
      </c>
      <c r="B4858" s="446"/>
      <c r="C4858" s="447"/>
      <c r="D4858" s="446"/>
      <c r="E4858" s="447"/>
    </row>
    <row r="4859" spans="1:5">
      <c r="A4859" s="442">
        <v>4857</v>
      </c>
      <c r="B4859" s="446"/>
      <c r="C4859" s="447"/>
      <c r="D4859" s="446"/>
      <c r="E4859" s="447"/>
    </row>
    <row r="4860" spans="1:5">
      <c r="A4860" s="442">
        <v>4858</v>
      </c>
      <c r="B4860" s="446"/>
      <c r="C4860" s="447"/>
      <c r="D4860" s="446"/>
      <c r="E4860" s="447"/>
    </row>
    <row r="4861" spans="1:5">
      <c r="A4861" s="442">
        <v>4859</v>
      </c>
      <c r="B4861" s="446"/>
      <c r="C4861" s="447"/>
      <c r="D4861" s="446"/>
      <c r="E4861" s="447"/>
    </row>
    <row r="4862" spans="1:5">
      <c r="A4862" s="442">
        <v>4860</v>
      </c>
      <c r="B4862" s="446"/>
      <c r="C4862" s="447"/>
      <c r="D4862" s="446"/>
      <c r="E4862" s="447"/>
    </row>
    <row r="4863" spans="1:5">
      <c r="A4863" s="442">
        <v>4861</v>
      </c>
      <c r="B4863" s="446"/>
      <c r="C4863" s="447"/>
      <c r="D4863" s="446"/>
      <c r="E4863" s="447"/>
    </row>
    <row r="4864" spans="1:5">
      <c r="A4864" s="442">
        <v>4862</v>
      </c>
      <c r="B4864" s="446"/>
      <c r="C4864" s="447"/>
      <c r="D4864" s="446"/>
      <c r="E4864" s="447"/>
    </row>
    <row r="4865" spans="1:5">
      <c r="A4865" s="442">
        <v>4863</v>
      </c>
      <c r="B4865" s="446"/>
      <c r="C4865" s="447"/>
      <c r="D4865" s="446"/>
      <c r="E4865" s="447"/>
    </row>
    <row r="4866" spans="1:5">
      <c r="A4866" s="442">
        <v>4864</v>
      </c>
      <c r="B4866" s="446"/>
      <c r="C4866" s="447"/>
      <c r="D4866" s="446"/>
      <c r="E4866" s="447"/>
    </row>
    <row r="4867" spans="1:5">
      <c r="A4867" s="442">
        <v>4865</v>
      </c>
      <c r="B4867" s="446"/>
      <c r="C4867" s="447"/>
      <c r="D4867" s="446"/>
      <c r="E4867" s="447"/>
    </row>
    <row r="4868" spans="1:5">
      <c r="A4868" s="442">
        <v>4866</v>
      </c>
      <c r="B4868" s="446"/>
      <c r="C4868" s="447"/>
      <c r="D4868" s="446"/>
      <c r="E4868" s="447"/>
    </row>
    <row r="4869" spans="1:5">
      <c r="A4869" s="442">
        <v>4867</v>
      </c>
      <c r="B4869" s="446"/>
      <c r="C4869" s="447"/>
      <c r="D4869" s="446"/>
      <c r="E4869" s="447"/>
    </row>
    <row r="4870" spans="1:5">
      <c r="A4870" s="442">
        <v>4868</v>
      </c>
      <c r="B4870" s="446"/>
      <c r="C4870" s="447"/>
      <c r="D4870" s="446"/>
      <c r="E4870" s="447"/>
    </row>
    <row r="4871" spans="1:5">
      <c r="A4871" s="442">
        <v>4869</v>
      </c>
      <c r="B4871" s="446"/>
      <c r="C4871" s="447"/>
      <c r="D4871" s="446"/>
      <c r="E4871" s="447"/>
    </row>
    <row r="4872" spans="1:5">
      <c r="A4872" s="442">
        <v>4870</v>
      </c>
      <c r="B4872" s="446"/>
      <c r="C4872" s="447"/>
      <c r="D4872" s="446"/>
      <c r="E4872" s="447"/>
    </row>
    <row r="4873" spans="1:5">
      <c r="A4873" s="442">
        <v>4871</v>
      </c>
      <c r="B4873" s="446"/>
      <c r="C4873" s="447"/>
      <c r="D4873" s="446"/>
      <c r="E4873" s="447"/>
    </row>
    <row r="4874" spans="1:5">
      <c r="A4874" s="442">
        <v>4872</v>
      </c>
      <c r="B4874" s="446"/>
      <c r="C4874" s="447"/>
      <c r="D4874" s="446"/>
      <c r="E4874" s="447"/>
    </row>
    <row r="4875" spans="1:5">
      <c r="A4875" s="442">
        <v>4873</v>
      </c>
      <c r="B4875" s="446"/>
      <c r="C4875" s="447"/>
      <c r="D4875" s="446"/>
      <c r="E4875" s="447"/>
    </row>
    <row r="4876" spans="1:5">
      <c r="A4876" s="442">
        <v>4874</v>
      </c>
      <c r="B4876" s="446"/>
      <c r="C4876" s="447"/>
      <c r="D4876" s="446"/>
      <c r="E4876" s="447"/>
    </row>
    <row r="4877" spans="1:5">
      <c r="A4877" s="442">
        <v>4875</v>
      </c>
      <c r="B4877" s="446"/>
      <c r="C4877" s="447"/>
      <c r="D4877" s="446"/>
      <c r="E4877" s="447"/>
    </row>
    <row r="4878" spans="1:5">
      <c r="A4878" s="442">
        <v>4876</v>
      </c>
      <c r="B4878" s="446"/>
      <c r="C4878" s="447"/>
      <c r="D4878" s="446"/>
      <c r="E4878" s="447"/>
    </row>
    <row r="4879" spans="1:5">
      <c r="A4879" s="442">
        <v>4877</v>
      </c>
      <c r="B4879" s="446"/>
      <c r="C4879" s="447"/>
      <c r="D4879" s="446"/>
      <c r="E4879" s="447"/>
    </row>
    <row r="4880" spans="1:5">
      <c r="A4880" s="442">
        <v>4878</v>
      </c>
      <c r="B4880" s="446"/>
      <c r="C4880" s="447"/>
      <c r="D4880" s="446"/>
      <c r="E4880" s="447"/>
    </row>
    <row r="4881" spans="1:5">
      <c r="A4881" s="442">
        <v>4879</v>
      </c>
      <c r="B4881" s="446"/>
      <c r="C4881" s="447"/>
      <c r="D4881" s="446"/>
      <c r="E4881" s="447"/>
    </row>
    <row r="4882" spans="1:5">
      <c r="A4882" s="442">
        <v>4880</v>
      </c>
      <c r="B4882" s="446"/>
      <c r="C4882" s="447"/>
      <c r="D4882" s="446"/>
      <c r="E4882" s="447"/>
    </row>
    <row r="4883" spans="1:5">
      <c r="A4883" s="442">
        <v>4881</v>
      </c>
      <c r="B4883" s="446"/>
      <c r="C4883" s="447"/>
      <c r="D4883" s="446"/>
      <c r="E4883" s="447"/>
    </row>
    <row r="4884" spans="1:5">
      <c r="A4884" s="442">
        <v>4882</v>
      </c>
      <c r="B4884" s="446"/>
      <c r="C4884" s="447"/>
      <c r="D4884" s="446"/>
      <c r="E4884" s="447"/>
    </row>
    <row r="4885" spans="1:5">
      <c r="A4885" s="442">
        <v>4883</v>
      </c>
      <c r="B4885" s="446"/>
      <c r="C4885" s="447"/>
      <c r="D4885" s="446"/>
      <c r="E4885" s="447"/>
    </row>
    <row r="4886" spans="1:5">
      <c r="A4886" s="442">
        <v>4884</v>
      </c>
      <c r="B4886" s="446"/>
      <c r="C4886" s="447"/>
      <c r="D4886" s="446"/>
      <c r="E4886" s="447"/>
    </row>
    <row r="4887" spans="1:5">
      <c r="A4887" s="442">
        <v>4885</v>
      </c>
      <c r="B4887" s="446"/>
      <c r="C4887" s="447"/>
      <c r="D4887" s="446"/>
      <c r="E4887" s="447"/>
    </row>
    <row r="4888" spans="1:5">
      <c r="A4888" s="442">
        <v>4886</v>
      </c>
      <c r="B4888" s="446"/>
      <c r="C4888" s="447"/>
      <c r="D4888" s="446"/>
      <c r="E4888" s="447"/>
    </row>
    <row r="4889" spans="1:5">
      <c r="A4889" s="442">
        <v>4887</v>
      </c>
      <c r="B4889" s="446"/>
      <c r="C4889" s="447"/>
      <c r="D4889" s="446"/>
      <c r="E4889" s="447"/>
    </row>
    <row r="4890" spans="1:5">
      <c r="A4890" s="442">
        <v>4888</v>
      </c>
      <c r="B4890" s="446"/>
      <c r="C4890" s="447"/>
      <c r="D4890" s="446"/>
      <c r="E4890" s="447"/>
    </row>
    <row r="4891" spans="1:5">
      <c r="A4891" s="442">
        <v>4889</v>
      </c>
      <c r="B4891" s="446"/>
      <c r="C4891" s="447"/>
      <c r="D4891" s="446"/>
      <c r="E4891" s="447"/>
    </row>
    <row r="4892" spans="1:5">
      <c r="A4892" s="442">
        <v>4890</v>
      </c>
      <c r="B4892" s="446"/>
      <c r="C4892" s="447"/>
      <c r="D4892" s="446"/>
      <c r="E4892" s="447"/>
    </row>
    <row r="4893" spans="1:5">
      <c r="A4893" s="442">
        <v>4891</v>
      </c>
      <c r="B4893" s="446"/>
      <c r="C4893" s="447"/>
      <c r="D4893" s="446"/>
      <c r="E4893" s="447"/>
    </row>
    <row r="4894" spans="1:5">
      <c r="A4894" s="442">
        <v>4892</v>
      </c>
      <c r="B4894" s="446"/>
      <c r="C4894" s="447"/>
      <c r="D4894" s="446"/>
      <c r="E4894" s="447"/>
    </row>
    <row r="4895" spans="1:5">
      <c r="A4895" s="442">
        <v>4893</v>
      </c>
      <c r="B4895" s="446"/>
      <c r="C4895" s="447"/>
      <c r="D4895" s="446"/>
      <c r="E4895" s="447"/>
    </row>
    <row r="4896" spans="1:5">
      <c r="A4896" s="442">
        <v>4894</v>
      </c>
      <c r="B4896" s="446"/>
      <c r="C4896" s="447"/>
      <c r="D4896" s="446"/>
      <c r="E4896" s="447"/>
    </row>
    <row r="4897" spans="1:5">
      <c r="A4897" s="442">
        <v>4895</v>
      </c>
      <c r="B4897" s="446"/>
      <c r="C4897" s="447"/>
      <c r="D4897" s="446"/>
      <c r="E4897" s="447"/>
    </row>
    <row r="4898" spans="1:5">
      <c r="A4898" s="442">
        <v>4896</v>
      </c>
      <c r="B4898" s="446"/>
      <c r="C4898" s="447"/>
      <c r="D4898" s="446"/>
      <c r="E4898" s="447"/>
    </row>
    <row r="4899" spans="1:5">
      <c r="A4899" s="442">
        <v>4897</v>
      </c>
      <c r="B4899" s="446"/>
      <c r="C4899" s="447"/>
      <c r="D4899" s="446"/>
      <c r="E4899" s="447"/>
    </row>
    <row r="4900" spans="1:5">
      <c r="A4900" s="442">
        <v>4898</v>
      </c>
      <c r="B4900" s="446"/>
      <c r="C4900" s="447"/>
      <c r="D4900" s="446"/>
      <c r="E4900" s="447"/>
    </row>
    <row r="4901" spans="1:5">
      <c r="A4901" s="442">
        <v>4899</v>
      </c>
      <c r="B4901" s="446"/>
      <c r="C4901" s="447"/>
      <c r="D4901" s="446"/>
      <c r="E4901" s="447"/>
    </row>
    <row r="4902" spans="1:5">
      <c r="A4902" s="442">
        <v>4900</v>
      </c>
      <c r="B4902" s="446"/>
      <c r="C4902" s="447"/>
      <c r="D4902" s="446"/>
      <c r="E4902" s="447"/>
    </row>
    <row r="4903" spans="1:5">
      <c r="A4903" s="442">
        <v>4901</v>
      </c>
      <c r="B4903" s="446"/>
      <c r="C4903" s="447"/>
      <c r="D4903" s="446"/>
      <c r="E4903" s="447"/>
    </row>
    <row r="4904" spans="1:5">
      <c r="A4904" s="442">
        <v>4902</v>
      </c>
      <c r="B4904" s="446"/>
      <c r="C4904" s="447"/>
      <c r="D4904" s="446"/>
      <c r="E4904" s="447"/>
    </row>
    <row r="4905" spans="1:5">
      <c r="A4905" s="442">
        <v>4903</v>
      </c>
      <c r="B4905" s="446"/>
      <c r="C4905" s="447"/>
      <c r="D4905" s="446"/>
      <c r="E4905" s="447"/>
    </row>
    <row r="4906" spans="1:5">
      <c r="A4906" s="442">
        <v>4904</v>
      </c>
      <c r="B4906" s="446"/>
      <c r="C4906" s="447"/>
      <c r="D4906" s="446"/>
      <c r="E4906" s="447"/>
    </row>
    <row r="4907" spans="1:5">
      <c r="A4907" s="442">
        <v>4905</v>
      </c>
      <c r="B4907" s="446"/>
      <c r="C4907" s="447"/>
      <c r="D4907" s="446"/>
      <c r="E4907" s="447"/>
    </row>
    <row r="4908" spans="1:5">
      <c r="A4908" s="442">
        <v>4906</v>
      </c>
      <c r="B4908" s="446"/>
      <c r="C4908" s="447"/>
      <c r="D4908" s="446"/>
      <c r="E4908" s="447"/>
    </row>
    <row r="4909" spans="1:5">
      <c r="A4909" s="442">
        <v>4907</v>
      </c>
      <c r="B4909" s="446"/>
      <c r="C4909" s="447"/>
      <c r="D4909" s="446"/>
      <c r="E4909" s="447"/>
    </row>
    <row r="4910" spans="1:5">
      <c r="A4910" s="442">
        <v>4908</v>
      </c>
      <c r="B4910" s="446"/>
      <c r="C4910" s="447"/>
      <c r="D4910" s="446"/>
      <c r="E4910" s="447"/>
    </row>
    <row r="4911" spans="1:5">
      <c r="A4911" s="442">
        <v>4909</v>
      </c>
      <c r="B4911" s="446"/>
      <c r="C4911" s="447"/>
      <c r="D4911" s="446"/>
      <c r="E4911" s="447"/>
    </row>
    <row r="4912" spans="1:5">
      <c r="A4912" s="442">
        <v>4910</v>
      </c>
      <c r="B4912" s="446"/>
      <c r="C4912" s="447"/>
      <c r="D4912" s="446"/>
      <c r="E4912" s="447"/>
    </row>
    <row r="4913" spans="1:5">
      <c r="A4913" s="442">
        <v>4911</v>
      </c>
      <c r="B4913" s="446"/>
      <c r="C4913" s="447"/>
      <c r="D4913" s="446"/>
      <c r="E4913" s="447"/>
    </row>
    <row r="4914" spans="1:5">
      <c r="A4914" s="442">
        <v>4912</v>
      </c>
      <c r="B4914" s="446"/>
      <c r="C4914" s="447"/>
      <c r="D4914" s="446"/>
      <c r="E4914" s="447"/>
    </row>
    <row r="4915" spans="1:5">
      <c r="A4915" s="442">
        <v>4913</v>
      </c>
      <c r="B4915" s="446"/>
      <c r="C4915" s="447"/>
      <c r="D4915" s="446"/>
      <c r="E4915" s="447"/>
    </row>
    <row r="4916" spans="1:5">
      <c r="A4916" s="442">
        <v>4914</v>
      </c>
      <c r="B4916" s="446"/>
      <c r="C4916" s="447"/>
      <c r="D4916" s="446"/>
      <c r="E4916" s="447"/>
    </row>
    <row r="4917" spans="1:5">
      <c r="A4917" s="442">
        <v>4915</v>
      </c>
      <c r="B4917" s="446"/>
      <c r="C4917" s="447"/>
      <c r="D4917" s="446"/>
      <c r="E4917" s="447"/>
    </row>
    <row r="4918" spans="1:5">
      <c r="A4918" s="442">
        <v>4916</v>
      </c>
      <c r="B4918" s="446"/>
      <c r="C4918" s="447"/>
      <c r="D4918" s="446"/>
      <c r="E4918" s="447"/>
    </row>
    <row r="4919" spans="1:5">
      <c r="A4919" s="442">
        <v>4917</v>
      </c>
      <c r="B4919" s="446"/>
      <c r="C4919" s="447"/>
      <c r="D4919" s="446"/>
      <c r="E4919" s="447"/>
    </row>
    <row r="4920" spans="1:5">
      <c r="A4920" s="442">
        <v>4918</v>
      </c>
      <c r="B4920" s="446"/>
      <c r="C4920" s="447"/>
      <c r="D4920" s="446"/>
      <c r="E4920" s="447"/>
    </row>
    <row r="4921" spans="1:5">
      <c r="A4921" s="442">
        <v>4919</v>
      </c>
      <c r="B4921" s="446"/>
      <c r="C4921" s="447"/>
      <c r="D4921" s="446"/>
      <c r="E4921" s="447"/>
    </row>
    <row r="4922" spans="1:5">
      <c r="A4922" s="442">
        <v>4920</v>
      </c>
      <c r="B4922" s="446"/>
      <c r="C4922" s="447"/>
      <c r="D4922" s="446"/>
      <c r="E4922" s="447"/>
    </row>
    <row r="4923" spans="1:5">
      <c r="A4923" s="442">
        <v>4921</v>
      </c>
      <c r="B4923" s="446"/>
      <c r="C4923" s="447"/>
      <c r="D4923" s="446"/>
      <c r="E4923" s="447"/>
    </row>
    <row r="4924" spans="1:5">
      <c r="A4924" s="442">
        <v>4922</v>
      </c>
      <c r="B4924" s="446"/>
      <c r="C4924" s="447"/>
      <c r="D4924" s="446"/>
      <c r="E4924" s="447"/>
    </row>
    <row r="4925" spans="1:5">
      <c r="A4925" s="442">
        <v>4923</v>
      </c>
      <c r="B4925" s="446"/>
      <c r="C4925" s="447"/>
      <c r="D4925" s="446"/>
      <c r="E4925" s="447"/>
    </row>
    <row r="4926" spans="1:5">
      <c r="A4926" s="442">
        <v>4924</v>
      </c>
      <c r="B4926" s="446"/>
      <c r="C4926" s="447"/>
      <c r="D4926" s="446"/>
      <c r="E4926" s="447"/>
    </row>
    <row r="4927" spans="1:5">
      <c r="A4927" s="442">
        <v>4925</v>
      </c>
      <c r="B4927" s="446"/>
      <c r="C4927" s="447"/>
      <c r="D4927" s="446"/>
      <c r="E4927" s="447"/>
    </row>
    <row r="4928" spans="1:5">
      <c r="A4928" s="442">
        <v>4926</v>
      </c>
      <c r="B4928" s="446"/>
      <c r="C4928" s="447"/>
      <c r="D4928" s="446"/>
      <c r="E4928" s="447"/>
    </row>
    <row r="4929" spans="1:5">
      <c r="A4929" s="442">
        <v>4927</v>
      </c>
      <c r="B4929" s="446"/>
      <c r="C4929" s="447"/>
      <c r="D4929" s="446"/>
      <c r="E4929" s="447"/>
    </row>
    <row r="4930" spans="1:5">
      <c r="A4930" s="442">
        <v>4928</v>
      </c>
      <c r="B4930" s="446"/>
      <c r="C4930" s="447"/>
      <c r="D4930" s="446"/>
      <c r="E4930" s="447"/>
    </row>
    <row r="4931" spans="1:5">
      <c r="A4931" s="442">
        <v>4929</v>
      </c>
      <c r="B4931" s="446"/>
      <c r="C4931" s="447"/>
      <c r="D4931" s="446"/>
      <c r="E4931" s="447"/>
    </row>
    <row r="4932" spans="1:5">
      <c r="A4932" s="442">
        <v>4930</v>
      </c>
      <c r="B4932" s="446"/>
      <c r="C4932" s="447"/>
      <c r="D4932" s="446"/>
      <c r="E4932" s="447"/>
    </row>
    <row r="4933" spans="1:5">
      <c r="A4933" s="442">
        <v>4931</v>
      </c>
      <c r="B4933" s="446"/>
      <c r="C4933" s="447"/>
      <c r="D4933" s="446"/>
      <c r="E4933" s="447"/>
    </row>
    <row r="4934" spans="1:5">
      <c r="A4934" s="442">
        <v>4932</v>
      </c>
      <c r="B4934" s="446"/>
      <c r="C4934" s="447"/>
      <c r="D4934" s="446"/>
      <c r="E4934" s="447"/>
    </row>
    <row r="4935" spans="1:5">
      <c r="A4935" s="442">
        <v>4933</v>
      </c>
      <c r="B4935" s="446"/>
      <c r="C4935" s="447"/>
      <c r="D4935" s="446"/>
      <c r="E4935" s="447"/>
    </row>
    <row r="4936" spans="1:5">
      <c r="A4936" s="442">
        <v>4934</v>
      </c>
      <c r="B4936" s="446"/>
      <c r="C4936" s="447"/>
      <c r="D4936" s="446"/>
      <c r="E4936" s="447"/>
    </row>
    <row r="4937" spans="1:5">
      <c r="A4937" s="442">
        <v>4935</v>
      </c>
      <c r="B4937" s="446"/>
      <c r="C4937" s="447"/>
      <c r="D4937" s="446"/>
      <c r="E4937" s="447"/>
    </row>
    <row r="4938" spans="1:5">
      <c r="A4938" s="442">
        <v>4936</v>
      </c>
      <c r="B4938" s="446"/>
      <c r="C4938" s="447"/>
      <c r="D4938" s="446"/>
      <c r="E4938" s="447"/>
    </row>
    <row r="4939" spans="1:5">
      <c r="A4939" s="442">
        <v>4937</v>
      </c>
      <c r="B4939" s="446"/>
      <c r="C4939" s="447"/>
      <c r="D4939" s="446"/>
      <c r="E4939" s="447"/>
    </row>
    <row r="4940" spans="1:5">
      <c r="A4940" s="442">
        <v>4938</v>
      </c>
      <c r="B4940" s="446"/>
      <c r="C4940" s="447"/>
      <c r="D4940" s="446"/>
      <c r="E4940" s="447"/>
    </row>
    <row r="4941" spans="1:5">
      <c r="A4941" s="442">
        <v>4939</v>
      </c>
      <c r="B4941" s="446"/>
      <c r="C4941" s="447"/>
      <c r="D4941" s="446"/>
      <c r="E4941" s="447"/>
    </row>
    <row r="4942" spans="1:5">
      <c r="A4942" s="442">
        <v>4940</v>
      </c>
      <c r="B4942" s="446"/>
      <c r="C4942" s="447"/>
      <c r="D4942" s="446"/>
      <c r="E4942" s="447"/>
    </row>
    <row r="4943" spans="1:5">
      <c r="A4943" s="442">
        <v>4941</v>
      </c>
      <c r="B4943" s="446"/>
      <c r="C4943" s="447"/>
      <c r="D4943" s="446"/>
      <c r="E4943" s="447"/>
    </row>
    <row r="4944" spans="1:5">
      <c r="A4944" s="442">
        <v>4942</v>
      </c>
      <c r="B4944" s="446"/>
      <c r="C4944" s="447"/>
      <c r="D4944" s="446"/>
      <c r="E4944" s="447"/>
    </row>
    <row r="4945" spans="1:5">
      <c r="A4945" s="442">
        <v>4943</v>
      </c>
      <c r="B4945" s="446"/>
      <c r="C4945" s="447"/>
      <c r="D4945" s="446"/>
      <c r="E4945" s="447"/>
    </row>
    <row r="4946" spans="1:5">
      <c r="A4946" s="442">
        <v>4944</v>
      </c>
      <c r="B4946" s="446"/>
      <c r="C4946" s="447"/>
      <c r="D4946" s="446"/>
      <c r="E4946" s="447"/>
    </row>
    <row r="4947" spans="1:5">
      <c r="A4947" s="442">
        <v>4945</v>
      </c>
      <c r="B4947" s="446"/>
      <c r="C4947" s="447"/>
      <c r="D4947" s="446"/>
      <c r="E4947" s="447"/>
    </row>
    <row r="4948" spans="1:5">
      <c r="A4948" s="442">
        <v>4946</v>
      </c>
      <c r="B4948" s="446"/>
      <c r="C4948" s="447"/>
      <c r="D4948" s="446"/>
      <c r="E4948" s="447"/>
    </row>
    <row r="4949" spans="1:5">
      <c r="A4949" s="442">
        <v>4947</v>
      </c>
      <c r="B4949" s="446"/>
      <c r="C4949" s="447"/>
      <c r="D4949" s="446"/>
      <c r="E4949" s="447"/>
    </row>
    <row r="4950" spans="1:5">
      <c r="A4950" s="442">
        <v>4948</v>
      </c>
      <c r="B4950" s="446"/>
      <c r="C4950" s="447"/>
      <c r="D4950" s="446"/>
      <c r="E4950" s="447"/>
    </row>
    <row r="4951" spans="1:5">
      <c r="A4951" s="442">
        <v>4949</v>
      </c>
      <c r="B4951" s="446"/>
      <c r="C4951" s="447"/>
      <c r="D4951" s="446"/>
      <c r="E4951" s="447"/>
    </row>
    <row r="4952" spans="1:5">
      <c r="A4952" s="442">
        <v>4950</v>
      </c>
      <c r="B4952" s="446"/>
      <c r="C4952" s="447"/>
      <c r="D4952" s="446"/>
      <c r="E4952" s="447"/>
    </row>
    <row r="4953" spans="1:5">
      <c r="A4953" s="442">
        <v>4951</v>
      </c>
      <c r="B4953" s="446"/>
      <c r="C4953" s="447"/>
      <c r="D4953" s="446"/>
      <c r="E4953" s="447"/>
    </row>
    <row r="4954" spans="1:5">
      <c r="A4954" s="442">
        <v>4952</v>
      </c>
      <c r="B4954" s="446"/>
      <c r="C4954" s="447"/>
      <c r="D4954" s="446"/>
      <c r="E4954" s="447"/>
    </row>
    <row r="4955" spans="1:5">
      <c r="A4955" s="442">
        <v>4953</v>
      </c>
      <c r="B4955" s="446"/>
      <c r="C4955" s="447"/>
      <c r="D4955" s="446"/>
      <c r="E4955" s="447"/>
    </row>
    <row r="4956" spans="1:5">
      <c r="A4956" s="442">
        <v>4954</v>
      </c>
      <c r="B4956" s="446"/>
      <c r="C4956" s="447"/>
      <c r="D4956" s="446"/>
      <c r="E4956" s="447"/>
    </row>
    <row r="4957" spans="1:5">
      <c r="A4957" s="442">
        <v>4955</v>
      </c>
      <c r="B4957" s="446"/>
      <c r="C4957" s="447"/>
      <c r="D4957" s="446"/>
      <c r="E4957" s="447"/>
    </row>
    <row r="4958" spans="1:5">
      <c r="A4958" s="442">
        <v>4956</v>
      </c>
      <c r="B4958" s="446"/>
      <c r="C4958" s="447"/>
      <c r="D4958" s="446"/>
      <c r="E4958" s="447"/>
    </row>
    <row r="4959" spans="1:5">
      <c r="A4959" s="442">
        <v>4957</v>
      </c>
      <c r="B4959" s="446"/>
      <c r="C4959" s="447"/>
      <c r="D4959" s="446"/>
      <c r="E4959" s="447"/>
    </row>
    <row r="4960" spans="1:5">
      <c r="A4960" s="442">
        <v>4958</v>
      </c>
      <c r="B4960" s="446"/>
      <c r="C4960" s="447"/>
      <c r="D4960" s="446"/>
      <c r="E4960" s="447"/>
    </row>
    <row r="4961" spans="1:5">
      <c r="A4961" s="442">
        <v>4959</v>
      </c>
      <c r="B4961" s="446"/>
      <c r="C4961" s="447"/>
      <c r="D4961" s="446"/>
      <c r="E4961" s="447"/>
    </row>
    <row r="4962" spans="1:5">
      <c r="A4962" s="442">
        <v>4960</v>
      </c>
      <c r="B4962" s="446"/>
      <c r="C4962" s="447"/>
      <c r="D4962" s="446"/>
      <c r="E4962" s="447"/>
    </row>
    <row r="4963" spans="1:5">
      <c r="A4963" s="442">
        <v>4961</v>
      </c>
      <c r="B4963" s="446"/>
      <c r="C4963" s="447"/>
      <c r="D4963" s="446"/>
      <c r="E4963" s="447"/>
    </row>
    <row r="4964" spans="1:5">
      <c r="A4964" s="442">
        <v>4962</v>
      </c>
      <c r="B4964" s="446"/>
      <c r="C4964" s="447"/>
      <c r="D4964" s="446"/>
      <c r="E4964" s="447"/>
    </row>
    <row r="4965" spans="1:5">
      <c r="A4965" s="442">
        <v>4963</v>
      </c>
      <c r="B4965" s="446"/>
      <c r="C4965" s="447"/>
      <c r="D4965" s="446"/>
      <c r="E4965" s="447"/>
    </row>
    <row r="4966" spans="1:5">
      <c r="A4966" s="442">
        <v>4964</v>
      </c>
      <c r="B4966" s="446"/>
      <c r="C4966" s="447"/>
      <c r="D4966" s="446"/>
      <c r="E4966" s="447"/>
    </row>
    <row r="4967" spans="1:5">
      <c r="A4967" s="442">
        <v>4965</v>
      </c>
      <c r="B4967" s="446"/>
      <c r="C4967" s="447"/>
      <c r="D4967" s="446"/>
      <c r="E4967" s="447"/>
    </row>
    <row r="4968" spans="1:5">
      <c r="A4968" s="442">
        <v>4966</v>
      </c>
      <c r="B4968" s="446"/>
      <c r="C4968" s="447"/>
      <c r="D4968" s="446"/>
      <c r="E4968" s="447"/>
    </row>
    <row r="4969" spans="1:5">
      <c r="A4969" s="442">
        <v>4967</v>
      </c>
      <c r="B4969" s="446"/>
      <c r="C4969" s="447"/>
      <c r="D4969" s="446"/>
      <c r="E4969" s="447"/>
    </row>
    <row r="4970" spans="1:5">
      <c r="A4970" s="442">
        <v>4968</v>
      </c>
      <c r="B4970" s="446"/>
      <c r="C4970" s="447"/>
      <c r="D4970" s="446"/>
      <c r="E4970" s="447"/>
    </row>
    <row r="4971" spans="1:5">
      <c r="A4971" s="442">
        <v>4969</v>
      </c>
      <c r="B4971" s="446"/>
      <c r="C4971" s="447"/>
      <c r="D4971" s="446"/>
      <c r="E4971" s="447"/>
    </row>
    <row r="4972" spans="1:5">
      <c r="A4972" s="442">
        <v>4970</v>
      </c>
      <c r="B4972" s="446"/>
      <c r="C4972" s="447"/>
      <c r="D4972" s="446"/>
      <c r="E4972" s="447"/>
    </row>
    <row r="4973" spans="1:5">
      <c r="A4973" s="442">
        <v>4971</v>
      </c>
      <c r="B4973" s="446"/>
      <c r="C4973" s="447"/>
      <c r="D4973" s="446"/>
      <c r="E4973" s="447"/>
    </row>
    <row r="4974" spans="1:5">
      <c r="A4974" s="442">
        <v>4972</v>
      </c>
      <c r="B4974" s="446"/>
      <c r="C4974" s="447"/>
      <c r="D4974" s="446"/>
      <c r="E4974" s="447"/>
    </row>
    <row r="4975" spans="1:5">
      <c r="A4975" s="442">
        <v>4973</v>
      </c>
      <c r="B4975" s="446"/>
      <c r="C4975" s="447"/>
      <c r="D4975" s="446"/>
      <c r="E4975" s="447"/>
    </row>
    <row r="4976" spans="1:5">
      <c r="A4976" s="442">
        <v>4974</v>
      </c>
      <c r="B4976" s="446"/>
      <c r="C4976" s="447"/>
      <c r="D4976" s="446"/>
      <c r="E4976" s="447"/>
    </row>
    <row r="4977" spans="1:5">
      <c r="A4977" s="442">
        <v>4975</v>
      </c>
      <c r="B4977" s="446"/>
      <c r="C4977" s="447"/>
      <c r="D4977" s="446"/>
      <c r="E4977" s="447"/>
    </row>
    <row r="4978" spans="1:5">
      <c r="A4978" s="442">
        <v>4976</v>
      </c>
      <c r="B4978" s="446"/>
      <c r="C4978" s="447"/>
      <c r="D4978" s="446"/>
      <c r="E4978" s="447"/>
    </row>
    <row r="4979" spans="1:5">
      <c r="A4979" s="442">
        <v>4977</v>
      </c>
      <c r="B4979" s="446"/>
      <c r="C4979" s="447"/>
      <c r="D4979" s="446"/>
      <c r="E4979" s="447"/>
    </row>
    <row r="4980" spans="1:5">
      <c r="A4980" s="442">
        <v>4978</v>
      </c>
      <c r="B4980" s="446"/>
      <c r="C4980" s="447"/>
      <c r="D4980" s="446"/>
      <c r="E4980" s="447"/>
    </row>
    <row r="4981" spans="1:5">
      <c r="A4981" s="442">
        <v>4979</v>
      </c>
      <c r="B4981" s="446"/>
      <c r="C4981" s="447"/>
      <c r="D4981" s="446"/>
      <c r="E4981" s="447"/>
    </row>
    <row r="4982" spans="1:5">
      <c r="A4982" s="442">
        <v>4980</v>
      </c>
      <c r="B4982" s="446"/>
      <c r="C4982" s="447"/>
      <c r="D4982" s="446"/>
      <c r="E4982" s="447"/>
    </row>
    <row r="4983" spans="1:5">
      <c r="A4983" s="442">
        <v>4981</v>
      </c>
      <c r="B4983" s="446"/>
      <c r="C4983" s="447"/>
      <c r="D4983" s="446"/>
      <c r="E4983" s="447"/>
    </row>
    <row r="4984" spans="1:5">
      <c r="A4984" s="442">
        <v>4982</v>
      </c>
      <c r="B4984" s="446"/>
      <c r="C4984" s="447"/>
      <c r="D4984" s="446"/>
      <c r="E4984" s="447"/>
    </row>
    <row r="4985" spans="1:5">
      <c r="A4985" s="442">
        <v>4983</v>
      </c>
      <c r="B4985" s="446"/>
      <c r="C4985" s="447"/>
      <c r="D4985" s="446"/>
      <c r="E4985" s="447"/>
    </row>
    <row r="4986" spans="1:5">
      <c r="A4986" s="442">
        <v>4984</v>
      </c>
      <c r="B4986" s="446"/>
      <c r="C4986" s="447"/>
      <c r="D4986" s="446"/>
      <c r="E4986" s="447"/>
    </row>
    <row r="4987" spans="1:5">
      <c r="A4987" s="442">
        <v>4985</v>
      </c>
      <c r="B4987" s="446"/>
      <c r="C4987" s="447"/>
      <c r="D4987" s="446"/>
      <c r="E4987" s="447"/>
    </row>
    <row r="4988" spans="1:5">
      <c r="A4988" s="442">
        <v>4986</v>
      </c>
      <c r="B4988" s="446"/>
      <c r="C4988" s="447"/>
      <c r="D4988" s="446"/>
      <c r="E4988" s="447"/>
    </row>
    <row r="4989" spans="1:5">
      <c r="A4989" s="442">
        <v>4987</v>
      </c>
      <c r="B4989" s="446"/>
      <c r="C4989" s="447"/>
      <c r="D4989" s="446"/>
      <c r="E4989" s="447"/>
    </row>
    <row r="4990" spans="1:5">
      <c r="A4990" s="442">
        <v>4988</v>
      </c>
      <c r="B4990" s="446"/>
      <c r="C4990" s="447"/>
      <c r="D4990" s="446"/>
      <c r="E4990" s="447"/>
    </row>
    <row r="4991" spans="1:5">
      <c r="A4991" s="442">
        <v>4989</v>
      </c>
      <c r="B4991" s="446"/>
      <c r="C4991" s="447"/>
      <c r="D4991" s="446"/>
      <c r="E4991" s="447"/>
    </row>
    <row r="4992" spans="1:5">
      <c r="A4992" s="442">
        <v>4990</v>
      </c>
      <c r="B4992" s="446"/>
      <c r="C4992" s="447"/>
      <c r="D4992" s="446"/>
      <c r="E4992" s="447"/>
    </row>
    <row r="4993" spans="1:5">
      <c r="A4993" s="442">
        <v>4991</v>
      </c>
      <c r="B4993" s="446"/>
      <c r="C4993" s="447"/>
      <c r="D4993" s="446"/>
      <c r="E4993" s="447"/>
    </row>
    <row r="4994" spans="1:5">
      <c r="A4994" s="442">
        <v>4992</v>
      </c>
      <c r="B4994" s="446"/>
      <c r="C4994" s="447"/>
      <c r="D4994" s="446"/>
      <c r="E4994" s="447"/>
    </row>
    <row r="4995" spans="1:5">
      <c r="A4995" s="442">
        <v>4993</v>
      </c>
      <c r="B4995" s="446"/>
      <c r="C4995" s="447"/>
      <c r="D4995" s="446"/>
      <c r="E4995" s="447"/>
    </row>
    <row r="4996" spans="1:5">
      <c r="A4996" s="442">
        <v>4994</v>
      </c>
      <c r="B4996" s="446"/>
      <c r="C4996" s="447"/>
      <c r="D4996" s="446"/>
      <c r="E4996" s="447"/>
    </row>
    <row r="4997" spans="1:5">
      <c r="A4997" s="442">
        <v>4995</v>
      </c>
      <c r="B4997" s="446"/>
      <c r="C4997" s="447"/>
      <c r="D4997" s="446"/>
      <c r="E4997" s="447"/>
    </row>
    <row r="4998" spans="1:5">
      <c r="A4998" s="442">
        <v>4996</v>
      </c>
      <c r="B4998" s="446"/>
      <c r="C4998" s="447"/>
      <c r="D4998" s="446"/>
      <c r="E4998" s="447"/>
    </row>
    <row r="4999" spans="1:5">
      <c r="A4999" s="442">
        <v>4997</v>
      </c>
      <c r="B4999" s="446"/>
      <c r="C4999" s="447"/>
      <c r="D4999" s="446"/>
      <c r="E4999" s="447"/>
    </row>
    <row r="5000" spans="1:5">
      <c r="A5000" s="442">
        <v>4998</v>
      </c>
      <c r="B5000" s="446"/>
      <c r="C5000" s="447"/>
      <c r="D5000" s="446"/>
      <c r="E5000" s="447"/>
    </row>
    <row r="5001" spans="1:5">
      <c r="A5001" s="442">
        <v>4999</v>
      </c>
      <c r="B5001" s="446"/>
      <c r="C5001" s="447"/>
      <c r="D5001" s="446"/>
      <c r="E5001" s="447"/>
    </row>
    <row r="5002" spans="1:5">
      <c r="A5002" s="442">
        <v>5000</v>
      </c>
      <c r="B5002" s="446"/>
      <c r="C5002" s="447"/>
      <c r="D5002" s="446"/>
      <c r="E5002" s="447"/>
    </row>
  </sheetData>
  <mergeCells count="10">
    <mergeCell ref="AC1:AH1"/>
    <mergeCell ref="W2:AB2"/>
    <mergeCell ref="AC2:AH2"/>
    <mergeCell ref="Q2:V2"/>
    <mergeCell ref="K2:P2"/>
    <mergeCell ref="A1:F1"/>
    <mergeCell ref="G1:J1"/>
    <mergeCell ref="K1:P1"/>
    <mergeCell ref="W1:AB1"/>
    <mergeCell ref="Q1:V1"/>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5" activePane="bottomLeft" state="frozen"/>
      <selection pane="bottomLeft" activeCell="I14" sqref="I14:P14"/>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87</v>
      </c>
      <c r="G5" s="99" t="s">
        <v>84</v>
      </c>
    </row>
    <row r="6" spans="2:16" ht="12.75" customHeight="1"/>
    <row r="7" spans="2:16">
      <c r="B7" s="3" t="str">
        <f>IF(Kalba="EN",Data2!C3,Data2!B3)</f>
        <v>Finansinę skaičiuoklę sudaro šios dalys:</v>
      </c>
    </row>
    <row r="8" spans="2:16" ht="30" customHeight="1">
      <c r="B8" s="673" t="str">
        <f>IF(Kalba="EN",Data2!C4,Data2!B4)</f>
        <v>- Projekto investicijų, investicijų likutinės vertės, veiklos pajamų, veiklos išlaidų, mokesčių, finansavimo ir socialinės ekonominės naudos (žalos) prognozė pagal visas projekto alternatyvas,</v>
      </c>
      <c r="C8" s="674"/>
      <c r="D8" s="674"/>
      <c r="E8" s="674"/>
      <c r="F8" s="674"/>
      <c r="G8" s="674"/>
      <c r="H8" s="674"/>
      <c r="I8" s="674"/>
      <c r="J8" s="674"/>
      <c r="K8" s="674"/>
      <c r="L8" s="674"/>
      <c r="M8" s="674"/>
      <c r="N8" s="674"/>
      <c r="O8" s="674"/>
      <c r="P8" s="674"/>
    </row>
    <row r="9" spans="2:16">
      <c r="B9" s="12" t="str">
        <f>IF(Kalba="EN",Data2!C5,Data2!B5)</f>
        <v>- Projekto finansinių ir ekonominių rodiklių apskaičiavimas,</v>
      </c>
    </row>
    <row r="10" spans="2:16">
      <c r="B10" s="12" t="str">
        <f>IF(Kalba="EN",Data2!C6,Data2!B6)</f>
        <v>- Išvados (pasiūlymas) dėl projekto alternatyvos pasirinkimo, ir</v>
      </c>
    </row>
    <row r="11" spans="2:16">
      <c r="B11" s="12" t="str">
        <f>IF(Kalba="EN",Data2!C7,Data2!B7)</f>
        <v>- Projekto jautrumo ir rizikų analizė.</v>
      </c>
    </row>
    <row r="12" spans="2:16">
      <c r="B12" s="675" t="str">
        <f>IF(Kalba="EN",Data2!C8,Data2!B8)</f>
        <v>Kitus investicijų projekto parengimui aktualius dokumentus (metodikos, teisės aktai ir kt.) galite pasiekti adresu</v>
      </c>
      <c r="C12" s="675"/>
      <c r="D12" s="675"/>
      <c r="E12" s="675"/>
      <c r="F12" s="675"/>
      <c r="G12" s="675"/>
      <c r="H12" s="675"/>
      <c r="I12" s="675"/>
      <c r="J12" s="675"/>
      <c r="K12" s="675"/>
      <c r="L12" s="675"/>
      <c r="M12" s="10" t="s">
        <v>76</v>
      </c>
      <c r="N12" s="11"/>
      <c r="O12" s="11"/>
      <c r="P12" s="11"/>
    </row>
    <row r="13" spans="2:16" ht="7.5" customHeight="1"/>
    <row r="14" spans="2:16" ht="52.5" customHeight="1">
      <c r="B14" s="676" t="str">
        <f>IF(Kalba="EN",Data2!C9,Data2!B9)</f>
        <v>Įveskite numatomo įgyvendinti projekto pavadinimą</v>
      </c>
      <c r="C14" s="676"/>
      <c r="D14" s="676"/>
      <c r="E14" s="676"/>
      <c r="F14" s="676"/>
      <c r="G14" s="676"/>
      <c r="H14" s="11"/>
      <c r="I14" s="677" t="str">
        <f>IF(Kalba="EN",Data2!C2,Data2!B2)</f>
        <v>JŪSŲ PLANUOJAMO VYKDYTI INVESTICIJŲ PROJEKTO PAVADINIMAS</v>
      </c>
      <c r="J14" s="678"/>
      <c r="K14" s="678"/>
      <c r="L14" s="678"/>
      <c r="M14" s="678"/>
      <c r="N14" s="678"/>
      <c r="O14" s="678"/>
      <c r="P14" s="679"/>
    </row>
    <row r="15" spans="2:16" ht="7.5" customHeight="1"/>
    <row r="16" spans="2:16">
      <c r="B16" s="680" t="str">
        <f>IF(Kalba="EN",Data2!C10,Data2!B10)</f>
        <v>Pildymo data</v>
      </c>
      <c r="C16" s="680"/>
      <c r="D16" s="680"/>
      <c r="E16" s="680"/>
      <c r="F16" s="680"/>
      <c r="G16" s="680"/>
      <c r="I16" s="26">
        <v>42506</v>
      </c>
    </row>
    <row r="17" spans="2:11" ht="7.5" customHeight="1"/>
    <row r="18" spans="2:11" ht="26.25" customHeight="1">
      <c r="B18" s="658" t="str">
        <f>IF(Kalba="EN",Data2!C11,Data2!B11)</f>
        <v>Nurodykite projekto ataskaitinio laikotarpio trukmę (metais) ir projekto įgyvendinimo būdą</v>
      </c>
      <c r="C18" s="658"/>
      <c r="D18" s="658"/>
      <c r="E18" s="658"/>
      <c r="F18" s="658"/>
      <c r="G18" s="658"/>
      <c r="I18" s="85">
        <v>25</v>
      </c>
      <c r="J18" s="169"/>
      <c r="K18" s="86" t="str">
        <f>IF(VPSP="Taip","Pasirinktas projekto įgyvendinimas VPSP būdu","")</f>
        <v/>
      </c>
    </row>
    <row r="19" spans="2:11" ht="7.5" customHeight="1">
      <c r="B19" s="87"/>
      <c r="C19" s="87"/>
      <c r="D19" s="87"/>
      <c r="E19" s="87"/>
      <c r="F19" s="87"/>
      <c r="G19" s="87"/>
    </row>
    <row r="20" spans="2:11">
      <c r="B20" s="681" t="str">
        <f>IF(Kalba="EN",Data2!C12,Data2!B12)</f>
        <v>Nurodykite, per kiek metų numatote atlikti projekto investicijas</v>
      </c>
      <c r="C20" s="681"/>
      <c r="D20" s="681"/>
      <c r="E20" s="681"/>
      <c r="F20" s="681"/>
      <c r="G20" s="681"/>
      <c r="I20" s="99">
        <v>3</v>
      </c>
      <c r="K20" s="88" t="str">
        <f>IF(I20&gt;I18,"Klaida: investicijų trukmė negali viršyti ataskaitinio laikotarpio","")</f>
        <v/>
      </c>
    </row>
    <row r="21" spans="2:11" ht="7.5" customHeight="1">
      <c r="B21" s="87"/>
      <c r="C21" s="87"/>
      <c r="D21" s="87"/>
      <c r="E21" s="87"/>
      <c r="F21" s="87"/>
      <c r="G21" s="87"/>
    </row>
    <row r="22" spans="2:11" ht="12.75" customHeight="1">
      <c r="B22" s="658" t="str">
        <f>IF(Kalba="EN",Data2!C13,Data2!B13)</f>
        <v>Nurodykite projekto veiklų įgyvendinimo pradžios datą</v>
      </c>
      <c r="C22" s="658"/>
      <c r="D22" s="658"/>
      <c r="E22" s="658"/>
      <c r="F22" s="658"/>
      <c r="G22" s="658"/>
      <c r="I22" s="100">
        <v>42506</v>
      </c>
      <c r="K22" s="86"/>
    </row>
    <row r="23" spans="2:11" ht="7.5" hidden="1" customHeight="1"/>
    <row r="24" spans="2:11" ht="12.75" hidden="1" customHeight="1">
      <c r="B24" s="658" t="str">
        <f>IF(Kalba="EN",Data2!C15,Data2!B15)</f>
        <v>Esant poreikiui, patikslinkite taikomą infliacijos koeficientą</v>
      </c>
      <c r="C24" s="658"/>
      <c r="D24" s="658"/>
      <c r="E24" s="658"/>
      <c r="F24" s="658"/>
      <c r="G24" s="658"/>
      <c r="I24" s="101">
        <v>3.8600000000000002E-2</v>
      </c>
    </row>
    <row r="25" spans="2:11" ht="7.5" customHeight="1"/>
    <row r="26" spans="2:11">
      <c r="B26" s="658" t="str">
        <f>IF(Kalba="EN",Data2!C16,Data2!B16)</f>
        <v>Esant poreikiui, patikslinkite taikomą realią finansinę diskonto normą</v>
      </c>
      <c r="C26" s="658"/>
      <c r="D26" s="658"/>
      <c r="E26" s="658"/>
      <c r="F26" s="658"/>
      <c r="G26" s="658"/>
      <c r="I26" s="635">
        <v>0.04</v>
      </c>
    </row>
    <row r="27" spans="2:11" ht="7.5" customHeight="1"/>
    <row r="28" spans="2:11" ht="28.5" customHeight="1">
      <c r="B28" s="659" t="str">
        <f>IF(Kalba="EN",Data2!C17,Data2!B17)</f>
        <v>Esant poreikiui, patikslinkite taikomus PVM tarifus ir pažymėkite varnelę, jeigu PVM negalite įtraukti į atskaitą ir susigrąžinti</v>
      </c>
      <c r="C28" s="659"/>
      <c r="D28" s="659"/>
      <c r="E28" s="659"/>
      <c r="F28" s="659"/>
      <c r="G28" s="659"/>
      <c r="I28" s="169"/>
    </row>
    <row r="29" spans="2:11" ht="7.5" customHeight="1"/>
    <row r="30" spans="2:11" ht="7.5" hidden="1" customHeight="1">
      <c r="B30" s="24"/>
      <c r="C30" s="24"/>
      <c r="D30" s="24"/>
      <c r="E30" s="24"/>
      <c r="F30" s="24"/>
      <c r="G30" s="24"/>
    </row>
    <row r="31" spans="2:11" ht="7.5" hidden="1" customHeight="1"/>
    <row r="32" spans="2:11">
      <c r="B32" s="658" t="str">
        <f>IF(Kalba="EN",Data2!C18,Data2!B18)</f>
        <v>Esant poreikiui, patikslinkite taikomą socialinę diskonto normą</v>
      </c>
      <c r="C32" s="658"/>
      <c r="D32" s="658"/>
      <c r="E32" s="658"/>
      <c r="F32" s="658"/>
      <c r="G32" s="658"/>
      <c r="I32" s="101">
        <v>0.05</v>
      </c>
    </row>
    <row r="33" spans="2:16">
      <c r="B33" s="24"/>
      <c r="C33" s="24"/>
      <c r="D33" s="24"/>
      <c r="E33" s="24"/>
      <c r="F33" s="24"/>
      <c r="G33" s="24"/>
    </row>
    <row r="34" spans="2:16" ht="42" customHeight="1">
      <c r="B34" s="684" t="str">
        <f>IF(Kalba="EN",Data2!C20,Data2!B20)</f>
        <v>Pasirinkite investavimo objektą (pagrindinį ir iki trijų papildomų) bei ekonominės veiklos sektoriaus projekto tipą (pagrindinį ir iki trijų papildomų):</v>
      </c>
      <c r="C34" s="685"/>
      <c r="D34" s="685"/>
      <c r="E34" s="685"/>
      <c r="F34" s="685"/>
      <c r="G34" s="685"/>
      <c r="H34" s="89"/>
      <c r="I34" s="89"/>
      <c r="J34" s="89"/>
      <c r="K34" s="89"/>
      <c r="L34" s="89"/>
      <c r="M34" s="89"/>
      <c r="N34" s="89"/>
      <c r="O34" s="89"/>
      <c r="P34" s="486"/>
    </row>
    <row r="35" spans="2:16" ht="3" customHeight="1" thickBot="1">
      <c r="B35" s="90"/>
      <c r="C35" s="91"/>
      <c r="D35" s="91"/>
      <c r="E35" s="91"/>
      <c r="F35" s="91"/>
      <c r="G35" s="92"/>
      <c r="H35" s="11"/>
      <c r="I35" s="11"/>
      <c r="J35" s="11"/>
      <c r="K35" s="11"/>
      <c r="L35" s="11"/>
      <c r="M35" s="11"/>
      <c r="N35" s="11"/>
      <c r="O35" s="11"/>
      <c r="P35" s="93"/>
    </row>
    <row r="36" spans="2:16" ht="30" customHeight="1" thickTop="1">
      <c r="B36" s="95"/>
      <c r="C36" s="96"/>
      <c r="D36" s="96"/>
      <c r="E36" s="372"/>
      <c r="F36" s="96"/>
      <c r="G36" s="373"/>
      <c r="H36" s="97"/>
      <c r="I36" s="688" t="str">
        <f>IF(Kalba="EN",Data2!C21,Data2!B21)</f>
        <v>pagrindinis investavimo objektas (A)</v>
      </c>
      <c r="J36" s="689"/>
      <c r="K36" s="690" t="str">
        <f>IF(Kalba="EN",Data2!C22,Data2!B22)</f>
        <v>papildomas investavimo objektas (B)</v>
      </c>
      <c r="L36" s="689"/>
      <c r="M36" s="690" t="str">
        <f>IF(Kalba="EN",Data2!C23,Data2!B23)</f>
        <v>papildomas investavimo objektas (C)</v>
      </c>
      <c r="N36" s="689"/>
      <c r="O36" s="690" t="str">
        <f>IF(Kalba="EN",Data2!C24,Data2!B24)</f>
        <v>papildomas investavimo objektas (D)</v>
      </c>
      <c r="P36" s="692"/>
    </row>
    <row r="37" spans="2:16" ht="38.25" customHeight="1" thickBot="1">
      <c r="B37" s="90"/>
      <c r="C37" s="91"/>
      <c r="D37" s="91"/>
      <c r="E37" s="94"/>
      <c r="F37" s="91"/>
      <c r="G37" s="92"/>
      <c r="H37" s="11"/>
      <c r="I37" s="662"/>
      <c r="J37" s="663"/>
      <c r="K37" s="664" t="s">
        <v>111</v>
      </c>
      <c r="L37" s="663"/>
      <c r="M37" s="664" t="s">
        <v>111</v>
      </c>
      <c r="N37" s="663"/>
      <c r="O37" s="664" t="s">
        <v>111</v>
      </c>
      <c r="P37" s="691"/>
    </row>
    <row r="38" spans="2:16" ht="78.75" customHeight="1" thickTop="1">
      <c r="B38" s="682" t="str">
        <f>IF(Kalba="EN",Data2!C26,Data2!B26)</f>
        <v>Pagrindinis ekonominės veiklos sektoriaus (EVS) projektų tipas (I)</v>
      </c>
      <c r="C38" s="683"/>
      <c r="D38" s="683"/>
      <c r="E38" s="683"/>
      <c r="F38" s="683"/>
      <c r="G38" s="683"/>
      <c r="H38" s="374"/>
      <c r="I38" s="686"/>
      <c r="J38" s="687"/>
      <c r="K38" s="693" t="s">
        <v>111</v>
      </c>
      <c r="L38" s="694"/>
      <c r="M38" s="693" t="s">
        <v>111</v>
      </c>
      <c r="N38" s="694"/>
      <c r="O38" s="693" t="s">
        <v>111</v>
      </c>
      <c r="P38" s="695"/>
    </row>
    <row r="39" spans="2:16" ht="78.75" customHeight="1">
      <c r="B39" s="656" t="str">
        <f>IF(Kalba="EN",Data2!C27,Data2!B27)</f>
        <v>Papildomas EVS projektų tipas (II)</v>
      </c>
      <c r="C39" s="657"/>
      <c r="D39" s="657"/>
      <c r="E39" s="657"/>
      <c r="F39" s="657"/>
      <c r="G39" s="657"/>
      <c r="H39" s="98"/>
      <c r="I39" s="671" t="s">
        <v>111</v>
      </c>
      <c r="J39" s="672"/>
      <c r="K39" s="660" t="s">
        <v>111</v>
      </c>
      <c r="L39" s="661"/>
      <c r="M39" s="660" t="s">
        <v>111</v>
      </c>
      <c r="N39" s="661"/>
      <c r="O39" s="660" t="s">
        <v>111</v>
      </c>
      <c r="P39" s="665"/>
    </row>
    <row r="40" spans="2:16" ht="78.75" customHeight="1">
      <c r="B40" s="656" t="str">
        <f>IF(Kalba="EN",Data2!C28,Data2!B28)</f>
        <v>Papildomas EVS projektų tipas (III)</v>
      </c>
      <c r="C40" s="657"/>
      <c r="D40" s="657"/>
      <c r="E40" s="657"/>
      <c r="F40" s="657"/>
      <c r="G40" s="657" t="str">
        <f>IF(Kalba="EN",Data2!C27,Data2!B27)</f>
        <v>Papildomas EVS projektų tipas (II)</v>
      </c>
      <c r="H40" s="98"/>
      <c r="I40" s="671" t="s">
        <v>111</v>
      </c>
      <c r="J40" s="672"/>
      <c r="K40" s="660" t="s">
        <v>111</v>
      </c>
      <c r="L40" s="661"/>
      <c r="M40" s="660" t="s">
        <v>111</v>
      </c>
      <c r="N40" s="661"/>
      <c r="O40" s="660" t="s">
        <v>111</v>
      </c>
      <c r="P40" s="665"/>
    </row>
    <row r="41" spans="2:16" ht="78.75" customHeight="1" thickBot="1">
      <c r="B41" s="654" t="str">
        <f>IF(Kalba="EN",Data2!C29,Data2!B29)</f>
        <v>Papildomas EVS projektų tipas (IV)</v>
      </c>
      <c r="C41" s="655"/>
      <c r="D41" s="655"/>
      <c r="E41" s="655"/>
      <c r="F41" s="655"/>
      <c r="G41" s="655" t="str">
        <f>IF(Kalba="EN",Data2!C28,Data2!B28)</f>
        <v>Papildomas EVS projektų tipas (III)</v>
      </c>
      <c r="H41" s="375"/>
      <c r="I41" s="666" t="s">
        <v>111</v>
      </c>
      <c r="J41" s="667"/>
      <c r="K41" s="668" t="s">
        <v>111</v>
      </c>
      <c r="L41" s="669"/>
      <c r="M41" s="668" t="s">
        <v>111</v>
      </c>
      <c r="N41" s="669"/>
      <c r="O41" s="668" t="s">
        <v>111</v>
      </c>
      <c r="P41" s="670"/>
    </row>
    <row r="42" spans="2:16" ht="13.5" thickTop="1"/>
    <row r="43" spans="2:16"/>
    <row r="44" spans="2:16"/>
    <row r="45" spans="2:16"/>
    <row r="46" spans="2:16"/>
    <row r="47" spans="2:16"/>
    <row r="48" spans="2:16"/>
    <row r="49" spans="16:16"/>
    <row r="50" spans="16:16">
      <c r="P50" s="25" t="s">
        <v>1205</v>
      </c>
    </row>
    <row r="51" spans="16:16" ht="8.25" customHeight="1"/>
    <row r="52" spans="16:16" hidden="1"/>
    <row r="53" spans="16:16" hidden="1"/>
    <row r="54" spans="16:16" hidden="1"/>
    <row r="55" spans="16:16" hidden="1"/>
    <row r="56" spans="16:16" hidden="1"/>
    <row r="57" spans="16:16" hidden="1"/>
    <row r="58" spans="16:16" hidden="1"/>
    <row r="59" spans="16:16" hidden="1"/>
  </sheetData>
  <sheetProtection algorithmName="SHA-512" hashValue="MOMM7O4CdXs5fiKBH/azoqheYz3NTcpMknuGQcJ7PZKMi7xFldjbzBjakL9dWmBIB9akLUuH46NDbqD/0H7bzA==" saltValue="SJaV68H7VPJsDgEVDoCjOw==" spinCount="100000" sheet="1" objects="1" scenarios="1"/>
  <mergeCells count="41">
    <mergeCell ref="O37:P37"/>
    <mergeCell ref="O36:P36"/>
    <mergeCell ref="K38:L38"/>
    <mergeCell ref="M38:N38"/>
    <mergeCell ref="O38:P38"/>
    <mergeCell ref="M37:N37"/>
    <mergeCell ref="B18:G18"/>
    <mergeCell ref="I38:J38"/>
    <mergeCell ref="I36:J36"/>
    <mergeCell ref="K36:L36"/>
    <mergeCell ref="M36:N36"/>
    <mergeCell ref="O39:P39"/>
    <mergeCell ref="B8:P8"/>
    <mergeCell ref="B12:L12"/>
    <mergeCell ref="B14:G14"/>
    <mergeCell ref="I14:P14"/>
    <mergeCell ref="B16:G16"/>
    <mergeCell ref="B20:G20"/>
    <mergeCell ref="B38:G38"/>
    <mergeCell ref="B24:G24"/>
    <mergeCell ref="B26:G26"/>
    <mergeCell ref="B22:G22"/>
    <mergeCell ref="B39:G39"/>
    <mergeCell ref="I39:J39"/>
    <mergeCell ref="K39:L39"/>
    <mergeCell ref="M39:N39"/>
    <mergeCell ref="B34:G34"/>
    <mergeCell ref="M40:N40"/>
    <mergeCell ref="O40:P40"/>
    <mergeCell ref="I41:J41"/>
    <mergeCell ref="K41:L41"/>
    <mergeCell ref="M41:N41"/>
    <mergeCell ref="O41:P41"/>
    <mergeCell ref="I40:J40"/>
    <mergeCell ref="B41:G41"/>
    <mergeCell ref="B40:G40"/>
    <mergeCell ref="B32:G32"/>
    <mergeCell ref="B28:G28"/>
    <mergeCell ref="K40:L40"/>
    <mergeCell ref="I37:J37"/>
    <mergeCell ref="K37:L37"/>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D34" sqref="D34:AJ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6.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"""&amp;Data0!O2&amp;""""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13"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ref="AO14:AO20" si="4">IF(COUNTIF(AP14:AY14,"Klaida")&gt;0,1,0)</f>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4"/>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4"/>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5">ROUND(SUM(G18:G20),0)</f>
        <v>0</v>
      </c>
      <c r="H17" s="63">
        <f t="shared" si="5"/>
        <v>0</v>
      </c>
      <c r="I17" s="63">
        <f t="shared" si="5"/>
        <v>0</v>
      </c>
      <c r="J17" s="63">
        <f t="shared" si="5"/>
        <v>0</v>
      </c>
      <c r="K17" s="63">
        <f t="shared" si="5"/>
        <v>0</v>
      </c>
      <c r="L17" s="63">
        <f t="shared" si="5"/>
        <v>0</v>
      </c>
      <c r="M17" s="63">
        <f t="shared" si="5"/>
        <v>0</v>
      </c>
      <c r="N17" s="63">
        <f t="shared" si="5"/>
        <v>0</v>
      </c>
      <c r="O17" s="63">
        <f t="shared" si="5"/>
        <v>0</v>
      </c>
      <c r="P17" s="63">
        <f t="shared" si="5"/>
        <v>0</v>
      </c>
      <c r="Q17" s="63">
        <f t="shared" si="5"/>
        <v>0</v>
      </c>
      <c r="R17" s="63">
        <f t="shared" si="5"/>
        <v>0</v>
      </c>
      <c r="S17" s="63">
        <f t="shared" si="5"/>
        <v>0</v>
      </c>
      <c r="T17" s="63">
        <f t="shared" si="5"/>
        <v>0</v>
      </c>
      <c r="U17" s="63">
        <f t="shared" si="5"/>
        <v>0</v>
      </c>
      <c r="V17" s="63">
        <f t="shared" si="5"/>
        <v>0</v>
      </c>
      <c r="W17" s="63">
        <f t="shared" si="5"/>
        <v>0</v>
      </c>
      <c r="X17" s="63">
        <f t="shared" si="5"/>
        <v>0</v>
      </c>
      <c r="Y17" s="63">
        <f t="shared" si="5"/>
        <v>0</v>
      </c>
      <c r="Z17" s="63">
        <f t="shared" si="5"/>
        <v>0</v>
      </c>
      <c r="AA17" s="63">
        <f t="shared" si="5"/>
        <v>0</v>
      </c>
      <c r="AB17" s="63">
        <f t="shared" si="5"/>
        <v>0</v>
      </c>
      <c r="AC17" s="63">
        <f t="shared" si="5"/>
        <v>0</v>
      </c>
      <c r="AD17" s="63">
        <f t="shared" si="5"/>
        <v>0</v>
      </c>
      <c r="AE17" s="63">
        <f t="shared" si="5"/>
        <v>0</v>
      </c>
      <c r="AF17" s="63">
        <f t="shared" si="5"/>
        <v>0</v>
      </c>
      <c r="AG17" s="63">
        <f t="shared" si="5"/>
        <v>0</v>
      </c>
      <c r="AH17" s="63">
        <f t="shared" si="5"/>
        <v>0</v>
      </c>
      <c r="AI17" s="63">
        <f t="shared" si="5"/>
        <v>0</v>
      </c>
      <c r="AJ17" s="63">
        <f t="shared" si="5"/>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4"/>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4"/>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4"/>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V21" si="6">ROUND(SUM(F22,F29),0)</f>
        <v>0</v>
      </c>
      <c r="G21" s="63">
        <f t="shared" si="6"/>
        <v>0</v>
      </c>
      <c r="H21" s="63">
        <f t="shared" si="6"/>
        <v>0</v>
      </c>
      <c r="I21" s="63">
        <f t="shared" si="6"/>
        <v>0</v>
      </c>
      <c r="J21" s="63">
        <f t="shared" si="6"/>
        <v>0</v>
      </c>
      <c r="K21" s="63">
        <f t="shared" si="6"/>
        <v>0</v>
      </c>
      <c r="L21" s="63">
        <f t="shared" si="6"/>
        <v>0</v>
      </c>
      <c r="M21" s="63">
        <f t="shared" si="6"/>
        <v>0</v>
      </c>
      <c r="N21" s="63">
        <f t="shared" si="6"/>
        <v>0</v>
      </c>
      <c r="O21" s="63">
        <f t="shared" si="6"/>
        <v>0</v>
      </c>
      <c r="P21" s="63">
        <f t="shared" si="6"/>
        <v>0</v>
      </c>
      <c r="Q21" s="63">
        <f t="shared" si="6"/>
        <v>0</v>
      </c>
      <c r="R21" s="63">
        <f t="shared" si="6"/>
        <v>0</v>
      </c>
      <c r="S21" s="63">
        <f t="shared" si="6"/>
        <v>0</v>
      </c>
      <c r="T21" s="63">
        <f t="shared" si="6"/>
        <v>0</v>
      </c>
      <c r="U21" s="63">
        <f t="shared" si="6"/>
        <v>0</v>
      </c>
      <c r="V21" s="63">
        <f t="shared" si="6"/>
        <v>0</v>
      </c>
      <c r="W21" s="63">
        <f t="shared" ref="W21:AJ21" si="7">ROUND(SUM(W22,W29),0)</f>
        <v>0</v>
      </c>
      <c r="X21" s="63">
        <f t="shared" si="7"/>
        <v>0</v>
      </c>
      <c r="Y21" s="63">
        <f t="shared" si="7"/>
        <v>0</v>
      </c>
      <c r="Z21" s="63">
        <f t="shared" si="7"/>
        <v>0</v>
      </c>
      <c r="AA21" s="63">
        <f t="shared" si="7"/>
        <v>0</v>
      </c>
      <c r="AB21" s="63">
        <f t="shared" si="7"/>
        <v>0</v>
      </c>
      <c r="AC21" s="63">
        <f t="shared" si="7"/>
        <v>0</v>
      </c>
      <c r="AD21" s="63">
        <f t="shared" si="7"/>
        <v>0</v>
      </c>
      <c r="AE21" s="63">
        <f t="shared" si="7"/>
        <v>0</v>
      </c>
      <c r="AF21" s="63">
        <f t="shared" si="7"/>
        <v>0</v>
      </c>
      <c r="AG21" s="63">
        <f t="shared" si="7"/>
        <v>0</v>
      </c>
      <c r="AH21" s="63">
        <f t="shared" si="7"/>
        <v>0</v>
      </c>
      <c r="AI21" s="63">
        <f t="shared" si="7"/>
        <v>0</v>
      </c>
      <c r="AJ21" s="63">
        <f t="shared" si="7"/>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8">ROUND(SUM(F23:F28),0)</f>
        <v>0</v>
      </c>
      <c r="G22" s="63">
        <f t="shared" si="8"/>
        <v>0</v>
      </c>
      <c r="H22" s="63">
        <f t="shared" si="8"/>
        <v>0</v>
      </c>
      <c r="I22" s="63">
        <f t="shared" si="8"/>
        <v>0</v>
      </c>
      <c r="J22" s="63">
        <f t="shared" si="8"/>
        <v>0</v>
      </c>
      <c r="K22" s="63">
        <f t="shared" si="8"/>
        <v>0</v>
      </c>
      <c r="L22" s="63">
        <f t="shared" si="8"/>
        <v>0</v>
      </c>
      <c r="M22" s="63">
        <f t="shared" si="8"/>
        <v>0</v>
      </c>
      <c r="N22" s="63">
        <f t="shared" si="8"/>
        <v>0</v>
      </c>
      <c r="O22" s="63">
        <f t="shared" si="8"/>
        <v>0</v>
      </c>
      <c r="P22" s="63">
        <f t="shared" si="8"/>
        <v>0</v>
      </c>
      <c r="Q22" s="63">
        <f t="shared" si="8"/>
        <v>0</v>
      </c>
      <c r="R22" s="63">
        <f t="shared" si="8"/>
        <v>0</v>
      </c>
      <c r="S22" s="63">
        <f t="shared" si="8"/>
        <v>0</v>
      </c>
      <c r="T22" s="63">
        <f t="shared" si="8"/>
        <v>0</v>
      </c>
      <c r="U22" s="63">
        <f t="shared" si="8"/>
        <v>0</v>
      </c>
      <c r="V22" s="63">
        <f t="shared" si="8"/>
        <v>0</v>
      </c>
      <c r="W22" s="63">
        <f t="shared" si="8"/>
        <v>0</v>
      </c>
      <c r="X22" s="63">
        <f t="shared" si="8"/>
        <v>0</v>
      </c>
      <c r="Y22" s="63">
        <f t="shared" si="8"/>
        <v>0</v>
      </c>
      <c r="Z22" s="63">
        <f t="shared" si="8"/>
        <v>0</v>
      </c>
      <c r="AA22" s="63">
        <f t="shared" si="8"/>
        <v>0</v>
      </c>
      <c r="AB22" s="63">
        <f t="shared" si="8"/>
        <v>0</v>
      </c>
      <c r="AC22" s="63">
        <f t="shared" si="8"/>
        <v>0</v>
      </c>
      <c r="AD22" s="63">
        <f t="shared" si="8"/>
        <v>0</v>
      </c>
      <c r="AE22" s="63">
        <f t="shared" si="8"/>
        <v>0</v>
      </c>
      <c r="AF22" s="63">
        <f t="shared" si="8"/>
        <v>0</v>
      </c>
      <c r="AG22" s="63">
        <f t="shared" si="8"/>
        <v>0</v>
      </c>
      <c r="AH22" s="63">
        <f t="shared" si="8"/>
        <v>0</v>
      </c>
      <c r="AI22" s="63">
        <f t="shared" si="8"/>
        <v>0</v>
      </c>
      <c r="AJ22" s="63">
        <f t="shared" si="8"/>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9">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10">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10"/>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10"/>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10"/>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10"/>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10"/>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9"/>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10"/>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11">ROUND(G31-SUM(G32:G33),0)</f>
        <v>0</v>
      </c>
      <c r="H30" s="63">
        <f t="shared" si="11"/>
        <v>0</v>
      </c>
      <c r="I30" s="63">
        <f t="shared" si="11"/>
        <v>0</v>
      </c>
      <c r="J30" s="63">
        <f t="shared" si="11"/>
        <v>0</v>
      </c>
      <c r="K30" s="63">
        <f t="shared" si="11"/>
        <v>0</v>
      </c>
      <c r="L30" s="63">
        <f t="shared" si="11"/>
        <v>0</v>
      </c>
      <c r="M30" s="63">
        <f t="shared" si="11"/>
        <v>0</v>
      </c>
      <c r="N30" s="63">
        <f t="shared" si="11"/>
        <v>0</v>
      </c>
      <c r="O30" s="63">
        <f t="shared" si="11"/>
        <v>0</v>
      </c>
      <c r="P30" s="63">
        <f t="shared" si="11"/>
        <v>0</v>
      </c>
      <c r="Q30" s="63">
        <f t="shared" si="11"/>
        <v>0</v>
      </c>
      <c r="R30" s="63">
        <f t="shared" si="11"/>
        <v>0</v>
      </c>
      <c r="S30" s="63">
        <f t="shared" si="11"/>
        <v>0</v>
      </c>
      <c r="T30" s="63">
        <f t="shared" si="11"/>
        <v>0</v>
      </c>
      <c r="U30" s="63">
        <f t="shared" si="11"/>
        <v>0</v>
      </c>
      <c r="V30" s="63">
        <f t="shared" si="11"/>
        <v>0</v>
      </c>
      <c r="W30" s="63">
        <f t="shared" si="11"/>
        <v>0</v>
      </c>
      <c r="X30" s="63">
        <f t="shared" si="11"/>
        <v>0</v>
      </c>
      <c r="Y30" s="63">
        <f t="shared" si="11"/>
        <v>0</v>
      </c>
      <c r="Z30" s="63">
        <f t="shared" si="11"/>
        <v>0</v>
      </c>
      <c r="AA30" s="63">
        <f t="shared" si="11"/>
        <v>0</v>
      </c>
      <c r="AB30" s="63">
        <f t="shared" si="11"/>
        <v>0</v>
      </c>
      <c r="AC30" s="63">
        <f t="shared" si="11"/>
        <v>0</v>
      </c>
      <c r="AD30" s="63">
        <f t="shared" si="11"/>
        <v>0</v>
      </c>
      <c r="AE30" s="63">
        <f t="shared" si="11"/>
        <v>0</v>
      </c>
      <c r="AF30" s="63">
        <f t="shared" si="11"/>
        <v>0</v>
      </c>
      <c r="AG30" s="63">
        <f t="shared" si="11"/>
        <v>0</v>
      </c>
      <c r="AH30" s="63">
        <f t="shared" si="11"/>
        <v>0</v>
      </c>
      <c r="AI30" s="63">
        <f t="shared" si="11"/>
        <v>0</v>
      </c>
      <c r="AJ30" s="63">
        <f t="shared" si="11"/>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2">IF(pvm_susigrazinimas="Taip",0,SUMPRODUCT(F8:F15,Pirkimo_PVM)+SUMPRODUCT(F23:F28,Pirkimo_PVM_II))</f>
        <v>0</v>
      </c>
      <c r="G31" s="66">
        <f t="shared" si="12"/>
        <v>0</v>
      </c>
      <c r="H31" s="66">
        <f t="shared" si="12"/>
        <v>0</v>
      </c>
      <c r="I31" s="66">
        <f t="shared" si="12"/>
        <v>0</v>
      </c>
      <c r="J31" s="66">
        <f t="shared" si="12"/>
        <v>0</v>
      </c>
      <c r="K31" s="66">
        <f t="shared" si="12"/>
        <v>0</v>
      </c>
      <c r="L31" s="66">
        <f t="shared" si="12"/>
        <v>0</v>
      </c>
      <c r="M31" s="66">
        <f t="shared" si="12"/>
        <v>0</v>
      </c>
      <c r="N31" s="66">
        <f t="shared" si="12"/>
        <v>0</v>
      </c>
      <c r="O31" s="66">
        <f t="shared" si="12"/>
        <v>0</v>
      </c>
      <c r="P31" s="66">
        <f t="shared" si="12"/>
        <v>0</v>
      </c>
      <c r="Q31" s="66">
        <f t="shared" si="12"/>
        <v>0</v>
      </c>
      <c r="R31" s="66">
        <f t="shared" si="12"/>
        <v>0</v>
      </c>
      <c r="S31" s="66">
        <f t="shared" si="12"/>
        <v>0</v>
      </c>
      <c r="T31" s="66">
        <f t="shared" si="12"/>
        <v>0</v>
      </c>
      <c r="U31" s="66">
        <f t="shared" si="12"/>
        <v>0</v>
      </c>
      <c r="V31" s="66">
        <f t="shared" si="12"/>
        <v>0</v>
      </c>
      <c r="W31" s="66">
        <f t="shared" si="12"/>
        <v>0</v>
      </c>
      <c r="X31" s="66">
        <f t="shared" si="12"/>
        <v>0</v>
      </c>
      <c r="Y31" s="66">
        <f t="shared" si="12"/>
        <v>0</v>
      </c>
      <c r="Z31" s="66">
        <f t="shared" si="12"/>
        <v>0</v>
      </c>
      <c r="AA31" s="66">
        <f t="shared" si="12"/>
        <v>0</v>
      </c>
      <c r="AB31" s="66">
        <f t="shared" si="12"/>
        <v>0</v>
      </c>
      <c r="AC31" s="66">
        <f t="shared" si="12"/>
        <v>0</v>
      </c>
      <c r="AD31" s="66">
        <f t="shared" si="12"/>
        <v>0</v>
      </c>
      <c r="AE31" s="66">
        <f t="shared" si="12"/>
        <v>0</v>
      </c>
      <c r="AF31" s="66">
        <f t="shared" si="12"/>
        <v>0</v>
      </c>
      <c r="AG31" s="66">
        <f t="shared" si="12"/>
        <v>0</v>
      </c>
      <c r="AH31" s="66">
        <f t="shared" si="12"/>
        <v>0</v>
      </c>
      <c r="AI31" s="66">
        <f t="shared" si="12"/>
        <v>0</v>
      </c>
      <c r="AJ31" s="66">
        <f t="shared" si="12"/>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3">IF(pvm_susigrazinimas="Taip",0,SUMPRODUCT(F18:F19,Pardavimo_PVM))</f>
        <v>0</v>
      </c>
      <c r="G32" s="66">
        <f t="shared" si="13"/>
        <v>0</v>
      </c>
      <c r="H32" s="66">
        <f t="shared" si="13"/>
        <v>0</v>
      </c>
      <c r="I32" s="66">
        <f t="shared" si="13"/>
        <v>0</v>
      </c>
      <c r="J32" s="66">
        <f t="shared" si="13"/>
        <v>0</v>
      </c>
      <c r="K32" s="66">
        <f t="shared" si="13"/>
        <v>0</v>
      </c>
      <c r="L32" s="66">
        <f t="shared" si="13"/>
        <v>0</v>
      </c>
      <c r="M32" s="66">
        <f t="shared" si="13"/>
        <v>0</v>
      </c>
      <c r="N32" s="66">
        <f t="shared" si="13"/>
        <v>0</v>
      </c>
      <c r="O32" s="66">
        <f t="shared" si="13"/>
        <v>0</v>
      </c>
      <c r="P32" s="66">
        <f t="shared" si="13"/>
        <v>0</v>
      </c>
      <c r="Q32" s="66">
        <f t="shared" si="13"/>
        <v>0</v>
      </c>
      <c r="R32" s="66">
        <f t="shared" si="13"/>
        <v>0</v>
      </c>
      <c r="S32" s="66">
        <f t="shared" si="13"/>
        <v>0</v>
      </c>
      <c r="T32" s="66">
        <f t="shared" si="13"/>
        <v>0</v>
      </c>
      <c r="U32" s="66">
        <f t="shared" si="13"/>
        <v>0</v>
      </c>
      <c r="V32" s="66">
        <f t="shared" si="13"/>
        <v>0</v>
      </c>
      <c r="W32" s="66">
        <f t="shared" si="13"/>
        <v>0</v>
      </c>
      <c r="X32" s="66">
        <f t="shared" si="13"/>
        <v>0</v>
      </c>
      <c r="Y32" s="66">
        <f t="shared" si="13"/>
        <v>0</v>
      </c>
      <c r="Z32" s="66">
        <f t="shared" si="13"/>
        <v>0</v>
      </c>
      <c r="AA32" s="66">
        <f t="shared" si="13"/>
        <v>0</v>
      </c>
      <c r="AB32" s="66">
        <f t="shared" si="13"/>
        <v>0</v>
      </c>
      <c r="AC32" s="66">
        <f t="shared" si="13"/>
        <v>0</v>
      </c>
      <c r="AD32" s="66">
        <f t="shared" si="13"/>
        <v>0</v>
      </c>
      <c r="AE32" s="66">
        <f t="shared" si="13"/>
        <v>0</v>
      </c>
      <c r="AF32" s="66">
        <f t="shared" si="13"/>
        <v>0</v>
      </c>
      <c r="AG32" s="66">
        <f t="shared" si="13"/>
        <v>0</v>
      </c>
      <c r="AH32" s="66">
        <f t="shared" si="13"/>
        <v>0</v>
      </c>
      <c r="AI32" s="66">
        <f t="shared" si="13"/>
        <v>0</v>
      </c>
      <c r="AJ32" s="66">
        <f t="shared" si="13"/>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4">ROUND(SUM(E17)-SUM(E15,E22),0)</f>
        <v>0</v>
      </c>
      <c r="F34" s="63">
        <f t="shared" si="14"/>
        <v>0</v>
      </c>
      <c r="G34" s="63">
        <f t="shared" si="14"/>
        <v>0</v>
      </c>
      <c r="H34" s="63">
        <f t="shared" si="14"/>
        <v>0</v>
      </c>
      <c r="I34" s="63">
        <f t="shared" si="14"/>
        <v>0</v>
      </c>
      <c r="J34" s="63">
        <f t="shared" si="14"/>
        <v>0</v>
      </c>
      <c r="K34" s="63">
        <f t="shared" si="14"/>
        <v>0</v>
      </c>
      <c r="L34" s="63">
        <f t="shared" si="14"/>
        <v>0</v>
      </c>
      <c r="M34" s="63">
        <f t="shared" si="14"/>
        <v>0</v>
      </c>
      <c r="N34" s="63">
        <f t="shared" si="14"/>
        <v>0</v>
      </c>
      <c r="O34" s="63">
        <f t="shared" si="14"/>
        <v>0</v>
      </c>
      <c r="P34" s="63">
        <f t="shared" si="14"/>
        <v>0</v>
      </c>
      <c r="Q34" s="63">
        <f t="shared" si="14"/>
        <v>0</v>
      </c>
      <c r="R34" s="63">
        <f t="shared" si="14"/>
        <v>0</v>
      </c>
      <c r="S34" s="63">
        <f t="shared" si="14"/>
        <v>0</v>
      </c>
      <c r="T34" s="63">
        <f t="shared" si="14"/>
        <v>0</v>
      </c>
      <c r="U34" s="63">
        <f t="shared" si="14"/>
        <v>0</v>
      </c>
      <c r="V34" s="63">
        <f t="shared" si="14"/>
        <v>0</v>
      </c>
      <c r="W34" s="63">
        <f t="shared" si="14"/>
        <v>0</v>
      </c>
      <c r="X34" s="63">
        <f t="shared" si="14"/>
        <v>0</v>
      </c>
      <c r="Y34" s="63">
        <f t="shared" si="14"/>
        <v>0</v>
      </c>
      <c r="Z34" s="63">
        <f t="shared" si="14"/>
        <v>0</v>
      </c>
      <c r="AA34" s="63">
        <f t="shared" si="14"/>
        <v>0</v>
      </c>
      <c r="AB34" s="63">
        <f t="shared" si="14"/>
        <v>0</v>
      </c>
      <c r="AC34" s="63">
        <f t="shared" si="14"/>
        <v>0</v>
      </c>
      <c r="AD34" s="63">
        <f t="shared" si="14"/>
        <v>0</v>
      </c>
      <c r="AE34" s="63">
        <f t="shared" si="14"/>
        <v>0</v>
      </c>
      <c r="AF34" s="63">
        <f t="shared" si="14"/>
        <v>0</v>
      </c>
      <c r="AG34" s="63">
        <f t="shared" si="14"/>
        <v>0</v>
      </c>
      <c r="AH34" s="63">
        <f t="shared" si="14"/>
        <v>0</v>
      </c>
      <c r="AI34" s="63">
        <f t="shared" si="14"/>
        <v>0</v>
      </c>
      <c r="AJ34" s="63">
        <f t="shared" si="14"/>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SUM(E36,E41,E44)</f>
        <v>0</v>
      </c>
      <c r="F35" s="63">
        <f t="shared" ref="F35:AJ35" si="15">SUM(F36,F41,F44)</f>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2:51">
      <c r="C62" s="69" t="str">
        <f>IF(Kalba="EN",Data2!C80,Data2!B80)</f>
        <v>FA rodiklių investicijoms lėšų srautas (realiąja išraiška)</v>
      </c>
      <c r="D62" s="70"/>
      <c r="E62" s="70"/>
      <c r="F62" s="66">
        <f>ROUND(SUM(F16:F17)-SUM(F7,F22),0)</f>
        <v>0</v>
      </c>
      <c r="G62" s="66">
        <f t="shared" ref="G62:AJ62" si="25">ROUND(SUM(G16:G17)-SUM(G7,G22),0)</f>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SUM(F16,F17)-SUM(F21,F38,F40,F41,F46)+IF(AND(F5&gt;Investiciju_metu_skaicius,F22&gt;0,SUM(F38:F40,F41,F44)&gt;0),MIN(F22,SUM(F38:F40,F41,F44)),0)</f>
        <v>0</v>
      </c>
      <c r="G64" s="66">
        <f t="shared" ref="G64:AJ64" si="27">SUM(G16,G17)-SUM(G21,G38,G40,G41,G46)+IF(AND(G5&gt;Investiciju_metu_skaicius,G22&gt;0,SUM(G38:G40,G41,G44)&gt;0),MIN(G22,SUM(G38:G40,G41,G44)),0)</f>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Data4!D$16</f>
        <v>-</v>
      </c>
      <c r="D90" s="170">
        <f>F90+NPV(FDN,G90:INDEX(G90:AJ90,PAL))</f>
        <v>0</v>
      </c>
      <c r="E90" s="170">
        <f t="shared" ref="E90:E96" si="30">SUMIF($F$5:$AJ$5,"&lt;="&amp;PAL,$F90:$AJ90)</f>
        <v>0</v>
      </c>
      <c r="F90" s="170">
        <f>IF(ISERROR(Data4!M$16),0,Data4!M$16)</f>
        <v>0</v>
      </c>
      <c r="G90" s="170">
        <f>IF(ISERROR(Data4!N$16),0,Data4!N$16)</f>
        <v>0</v>
      </c>
      <c r="H90" s="170">
        <f>IF(ISERROR(Data4!O$16),0,Data4!O$16)</f>
        <v>0</v>
      </c>
      <c r="I90" s="170">
        <f>IF(ISERROR(Data4!P$16),0,Data4!P$16)</f>
        <v>0</v>
      </c>
      <c r="J90" s="170">
        <f>IF(ISERROR(Data4!Q$16),0,Data4!Q$16)</f>
        <v>0</v>
      </c>
      <c r="K90" s="170">
        <f>IF(ISERROR(Data4!R$16),0,Data4!R$16)</f>
        <v>0</v>
      </c>
      <c r="L90" s="170">
        <f>IF(ISERROR(Data4!S$16),0,Data4!S$16)</f>
        <v>0</v>
      </c>
      <c r="M90" s="170">
        <f>IF(ISERROR(Data4!T$16),0,Data4!T$16)</f>
        <v>0</v>
      </c>
      <c r="N90" s="170">
        <f>IF(ISERROR(Data4!U$16),0,Data4!U$16)</f>
        <v>0</v>
      </c>
      <c r="O90" s="170">
        <f>IF(ISERROR(Data4!V$16),0,Data4!V$16)</f>
        <v>0</v>
      </c>
      <c r="P90" s="170">
        <f>IF(ISERROR(Data4!W$16),0,Data4!W$16)</f>
        <v>0</v>
      </c>
      <c r="Q90" s="170">
        <f>IF(ISERROR(Data4!X$16),0,Data4!X$16)</f>
        <v>0</v>
      </c>
      <c r="R90" s="170">
        <f>IF(ISERROR(Data4!Y$16),0,Data4!Y$16)</f>
        <v>0</v>
      </c>
      <c r="S90" s="170">
        <f>IF(ISERROR(Data4!Z$16),0,Data4!Z$16)</f>
        <v>0</v>
      </c>
      <c r="T90" s="170">
        <f>IF(ISERROR(Data4!AA$16),0,Data4!AA$16)</f>
        <v>0</v>
      </c>
      <c r="U90" s="170">
        <f>IF(ISERROR(Data4!AB$16),0,Data4!AB$16)</f>
        <v>0</v>
      </c>
      <c r="V90" s="170">
        <f>IF(ISERROR(Data4!AC$16),0,Data4!AC$16)</f>
        <v>0</v>
      </c>
      <c r="W90" s="170">
        <f>IF(ISERROR(Data4!AD$16),0,Data4!AD$16)</f>
        <v>0</v>
      </c>
      <c r="X90" s="170">
        <f>IF(ISERROR(Data4!AE$16),0,Data4!AE$16)</f>
        <v>0</v>
      </c>
      <c r="Y90" s="170">
        <f>IF(ISERROR(Data4!AF$16),0,Data4!AF$16)</f>
        <v>0</v>
      </c>
      <c r="Z90" s="170">
        <f>IF(ISERROR(Data4!AG$16),0,Data4!AG$16)</f>
        <v>0</v>
      </c>
      <c r="AA90" s="170">
        <f>IF(ISERROR(Data4!AH$16),0,Data4!AH$16)</f>
        <v>0</v>
      </c>
      <c r="AB90" s="170">
        <f>IF(ISERROR(Data4!AI$16),0,Data4!AI$16)</f>
        <v>0</v>
      </c>
      <c r="AC90" s="170">
        <f>IF(ISERROR(Data4!AJ$16),0,Data4!AJ$16)</f>
        <v>0</v>
      </c>
      <c r="AD90" s="170">
        <f>IF(ISERROR(Data4!AK$16),0,Data4!AK$16)</f>
        <v>0</v>
      </c>
      <c r="AE90" s="170">
        <f>IF(ISERROR(Data4!AL$16),0,Data4!AL$16)</f>
        <v>0</v>
      </c>
      <c r="AF90" s="170">
        <f>IF(ISERROR(Data4!AM$16),0,Data4!AM$16)</f>
        <v>0</v>
      </c>
      <c r="AG90" s="170">
        <f>IF(ISERROR(Data4!AN$16),0,Data4!AN$16)</f>
        <v>0</v>
      </c>
      <c r="AH90" s="170">
        <f>IF(ISERROR(Data4!AO$16),0,Data4!AO$16)</f>
        <v>0</v>
      </c>
      <c r="AI90" s="170">
        <f>IF(ISERROR(Data4!AP$16),0,Data4!AP$16)</f>
        <v>0</v>
      </c>
      <c r="AJ90" s="170">
        <f>IF(ISERROR(Data4!AQ$16),0,Data4!AQ$16)</f>
        <v>0</v>
      </c>
      <c r="AO90" s="3"/>
      <c r="AP90" s="3"/>
    </row>
    <row r="91" spans="2:42" hidden="1">
      <c r="B91" s="200" t="s">
        <v>52</v>
      </c>
      <c r="C91" s="182" t="str">
        <f>Data4!D$17</f>
        <v>-</v>
      </c>
      <c r="D91" s="66">
        <f>F91+NPV(FDN,G91:INDEX(G91:AJ91,PAL))</f>
        <v>0</v>
      </c>
      <c r="E91" s="170">
        <f t="shared" si="30"/>
        <v>0</v>
      </c>
      <c r="F91" s="170">
        <f>IF(ISERROR(Data4!M$17),0,Data4!M$17)</f>
        <v>0</v>
      </c>
      <c r="G91" s="170">
        <f>IF(ISERROR(Data4!N$17),0,Data4!N$17)</f>
        <v>0</v>
      </c>
      <c r="H91" s="170">
        <f>IF(ISERROR(Data4!O$17),0,Data4!O$17)</f>
        <v>0</v>
      </c>
      <c r="I91" s="170">
        <f>IF(ISERROR(Data4!P$17),0,Data4!P$17)</f>
        <v>0</v>
      </c>
      <c r="J91" s="170">
        <f>IF(ISERROR(Data4!Q$17),0,Data4!Q$17)</f>
        <v>0</v>
      </c>
      <c r="K91" s="170">
        <f>IF(ISERROR(Data4!R$17),0,Data4!R$17)</f>
        <v>0</v>
      </c>
      <c r="L91" s="170">
        <f>IF(ISERROR(Data4!S$17),0,Data4!S$17)</f>
        <v>0</v>
      </c>
      <c r="M91" s="170">
        <f>IF(ISERROR(Data4!T$17),0,Data4!T$17)</f>
        <v>0</v>
      </c>
      <c r="N91" s="170">
        <f>IF(ISERROR(Data4!U$17),0,Data4!U$17)</f>
        <v>0</v>
      </c>
      <c r="O91" s="170">
        <f>IF(ISERROR(Data4!V$17),0,Data4!V$17)</f>
        <v>0</v>
      </c>
      <c r="P91" s="170">
        <f>IF(ISERROR(Data4!W$17),0,Data4!W$17)</f>
        <v>0</v>
      </c>
      <c r="Q91" s="170">
        <f>IF(ISERROR(Data4!X$17),0,Data4!X$17)</f>
        <v>0</v>
      </c>
      <c r="R91" s="170">
        <f>IF(ISERROR(Data4!Y$17),0,Data4!Y$17)</f>
        <v>0</v>
      </c>
      <c r="S91" s="170">
        <f>IF(ISERROR(Data4!Z$17),0,Data4!Z$17)</f>
        <v>0</v>
      </c>
      <c r="T91" s="170">
        <f>IF(ISERROR(Data4!AA$17),0,Data4!AA$17)</f>
        <v>0</v>
      </c>
      <c r="U91" s="170">
        <f>IF(ISERROR(Data4!AB$17),0,Data4!AB$17)</f>
        <v>0</v>
      </c>
      <c r="V91" s="170">
        <f>IF(ISERROR(Data4!AC$17),0,Data4!AC$17)</f>
        <v>0</v>
      </c>
      <c r="W91" s="170">
        <f>IF(ISERROR(Data4!AD$17),0,Data4!AD$17)</f>
        <v>0</v>
      </c>
      <c r="X91" s="170">
        <f>IF(ISERROR(Data4!AE$17),0,Data4!AE$17)</f>
        <v>0</v>
      </c>
      <c r="Y91" s="170">
        <f>IF(ISERROR(Data4!AF$17),0,Data4!AF$17)</f>
        <v>0</v>
      </c>
      <c r="Z91" s="170">
        <f>IF(ISERROR(Data4!AG$17),0,Data4!AG$17)</f>
        <v>0</v>
      </c>
      <c r="AA91" s="170">
        <f>IF(ISERROR(Data4!AH$17),0,Data4!AH$17)</f>
        <v>0</v>
      </c>
      <c r="AB91" s="170">
        <f>IF(ISERROR(Data4!AI$17),0,Data4!AI$17)</f>
        <v>0</v>
      </c>
      <c r="AC91" s="170">
        <f>IF(ISERROR(Data4!AJ$17),0,Data4!AJ$17)</f>
        <v>0</v>
      </c>
      <c r="AD91" s="170">
        <f>IF(ISERROR(Data4!AK$17),0,Data4!AK$17)</f>
        <v>0</v>
      </c>
      <c r="AE91" s="170">
        <f>IF(ISERROR(Data4!AL$17),0,Data4!AL$17)</f>
        <v>0</v>
      </c>
      <c r="AF91" s="170">
        <f>IF(ISERROR(Data4!AM$17),0,Data4!AM$17)</f>
        <v>0</v>
      </c>
      <c r="AG91" s="170">
        <f>IF(ISERROR(Data4!AN$17),0,Data4!AN$17)</f>
        <v>0</v>
      </c>
      <c r="AH91" s="170">
        <f>IF(ISERROR(Data4!AO$17),0,Data4!AO$17)</f>
        <v>0</v>
      </c>
      <c r="AI91" s="170">
        <f>IF(ISERROR(Data4!AP$17),0,Data4!AP$17)</f>
        <v>0</v>
      </c>
      <c r="AJ91" s="170">
        <f>IF(ISERROR(Data4!AQ$17),0,Data4!AQ$17)</f>
        <v>0</v>
      </c>
      <c r="AO91" s="3"/>
      <c r="AP91" s="3"/>
    </row>
    <row r="92" spans="2:42" hidden="1">
      <c r="B92" s="200" t="s">
        <v>346</v>
      </c>
      <c r="C92" s="182" t="str">
        <f>Data4!D$18</f>
        <v>-</v>
      </c>
      <c r="D92" s="66">
        <f>F92+NPV(FDN,G92:INDEX(G92:AJ92,PAL))</f>
        <v>0</v>
      </c>
      <c r="E92" s="170">
        <f t="shared" si="30"/>
        <v>0</v>
      </c>
      <c r="F92" s="170">
        <f>IF(ISERROR(Data4!M$18),0,Data4!M$18)</f>
        <v>0</v>
      </c>
      <c r="G92" s="170">
        <f>IF(ISERROR(Data4!N$18),0,Data4!N$18)</f>
        <v>0</v>
      </c>
      <c r="H92" s="170">
        <f>IF(ISERROR(Data4!O$18),0,Data4!O$18)</f>
        <v>0</v>
      </c>
      <c r="I92" s="170">
        <f>IF(ISERROR(Data4!P$18),0,Data4!P$18)</f>
        <v>0</v>
      </c>
      <c r="J92" s="170">
        <f>IF(ISERROR(Data4!Q$18),0,Data4!Q$18)</f>
        <v>0</v>
      </c>
      <c r="K92" s="170">
        <f>IF(ISERROR(Data4!R$18),0,Data4!R$18)</f>
        <v>0</v>
      </c>
      <c r="L92" s="170">
        <f>IF(ISERROR(Data4!S$18),0,Data4!S$18)</f>
        <v>0</v>
      </c>
      <c r="M92" s="170">
        <f>IF(ISERROR(Data4!T$18),0,Data4!T$18)</f>
        <v>0</v>
      </c>
      <c r="N92" s="170">
        <f>IF(ISERROR(Data4!U$18),0,Data4!U$18)</f>
        <v>0</v>
      </c>
      <c r="O92" s="170">
        <f>IF(ISERROR(Data4!V$18),0,Data4!V$18)</f>
        <v>0</v>
      </c>
      <c r="P92" s="170">
        <f>IF(ISERROR(Data4!W$18),0,Data4!W$18)</f>
        <v>0</v>
      </c>
      <c r="Q92" s="170">
        <f>IF(ISERROR(Data4!X$18),0,Data4!X$18)</f>
        <v>0</v>
      </c>
      <c r="R92" s="170">
        <f>IF(ISERROR(Data4!Y$18),0,Data4!Y$18)</f>
        <v>0</v>
      </c>
      <c r="S92" s="170">
        <f>IF(ISERROR(Data4!Z$18),0,Data4!Z$18)</f>
        <v>0</v>
      </c>
      <c r="T92" s="170">
        <f>IF(ISERROR(Data4!AA$18),0,Data4!AA$18)</f>
        <v>0</v>
      </c>
      <c r="U92" s="170">
        <f>IF(ISERROR(Data4!AB$18),0,Data4!AB$18)</f>
        <v>0</v>
      </c>
      <c r="V92" s="170">
        <f>IF(ISERROR(Data4!AC$18),0,Data4!AC$18)</f>
        <v>0</v>
      </c>
      <c r="W92" s="170">
        <f>IF(ISERROR(Data4!AD$18),0,Data4!AD$18)</f>
        <v>0</v>
      </c>
      <c r="X92" s="170">
        <f>IF(ISERROR(Data4!AE$18),0,Data4!AE$18)</f>
        <v>0</v>
      </c>
      <c r="Y92" s="170">
        <f>IF(ISERROR(Data4!AF$18),0,Data4!AF$18)</f>
        <v>0</v>
      </c>
      <c r="Z92" s="170">
        <f>IF(ISERROR(Data4!AG$18),0,Data4!AG$18)</f>
        <v>0</v>
      </c>
      <c r="AA92" s="170">
        <f>IF(ISERROR(Data4!AH$18),0,Data4!AH$18)</f>
        <v>0</v>
      </c>
      <c r="AB92" s="170">
        <f>IF(ISERROR(Data4!AI$18),0,Data4!AI$18)</f>
        <v>0</v>
      </c>
      <c r="AC92" s="170">
        <f>IF(ISERROR(Data4!AJ$18),0,Data4!AJ$18)</f>
        <v>0</v>
      </c>
      <c r="AD92" s="170">
        <f>IF(ISERROR(Data4!AK$18),0,Data4!AK$18)</f>
        <v>0</v>
      </c>
      <c r="AE92" s="170">
        <f>IF(ISERROR(Data4!AL$18),0,Data4!AL$18)</f>
        <v>0</v>
      </c>
      <c r="AF92" s="170">
        <f>IF(ISERROR(Data4!AM$18),0,Data4!AM$18)</f>
        <v>0</v>
      </c>
      <c r="AG92" s="170">
        <f>IF(ISERROR(Data4!AN$18),0,Data4!AN$18)</f>
        <v>0</v>
      </c>
      <c r="AH92" s="170">
        <f>IF(ISERROR(Data4!AO$18),0,Data4!AO$18)</f>
        <v>0</v>
      </c>
      <c r="AI92" s="170">
        <f>IF(ISERROR(Data4!AP$18),0,Data4!AP$18)</f>
        <v>0</v>
      </c>
      <c r="AJ92" s="170">
        <f>IF(ISERROR(Data4!AQ$18),0,Data4!AQ$18)</f>
        <v>0</v>
      </c>
      <c r="AO92" s="3"/>
      <c r="AP92" s="3"/>
    </row>
    <row r="93" spans="2:42" hidden="1">
      <c r="B93" s="200" t="s">
        <v>347</v>
      </c>
      <c r="C93" s="182" t="str">
        <f>Data4!D$19</f>
        <v>-</v>
      </c>
      <c r="D93" s="66">
        <f>F93+NPV(FDN,G93:INDEX(G93:AJ93,PAL))</f>
        <v>0</v>
      </c>
      <c r="E93" s="170">
        <f t="shared" si="30"/>
        <v>0</v>
      </c>
      <c r="F93" s="170">
        <f>IF(ISERROR(Data4!M$19),0,Data4!M$19)</f>
        <v>0</v>
      </c>
      <c r="G93" s="170">
        <f>IF(ISERROR(Data4!N$19),0,Data4!N$19)</f>
        <v>0</v>
      </c>
      <c r="H93" s="170">
        <f>IF(ISERROR(Data4!O$19),0,Data4!O$19)</f>
        <v>0</v>
      </c>
      <c r="I93" s="170">
        <f>IF(ISERROR(Data4!P$19),0,Data4!P$19)</f>
        <v>0</v>
      </c>
      <c r="J93" s="170">
        <f>IF(ISERROR(Data4!Q$19),0,Data4!Q$19)</f>
        <v>0</v>
      </c>
      <c r="K93" s="170">
        <f>IF(ISERROR(Data4!R$19),0,Data4!R$19)</f>
        <v>0</v>
      </c>
      <c r="L93" s="170">
        <f>IF(ISERROR(Data4!S$19),0,Data4!S$19)</f>
        <v>0</v>
      </c>
      <c r="M93" s="170">
        <f>IF(ISERROR(Data4!T$19),0,Data4!T$19)</f>
        <v>0</v>
      </c>
      <c r="N93" s="170">
        <f>IF(ISERROR(Data4!U$19),0,Data4!U$19)</f>
        <v>0</v>
      </c>
      <c r="O93" s="170">
        <f>IF(ISERROR(Data4!V$19),0,Data4!V$19)</f>
        <v>0</v>
      </c>
      <c r="P93" s="170">
        <f>IF(ISERROR(Data4!W$19),0,Data4!W$19)</f>
        <v>0</v>
      </c>
      <c r="Q93" s="170">
        <f>IF(ISERROR(Data4!X$19),0,Data4!X$19)</f>
        <v>0</v>
      </c>
      <c r="R93" s="170">
        <f>IF(ISERROR(Data4!Y$19),0,Data4!Y$19)</f>
        <v>0</v>
      </c>
      <c r="S93" s="170">
        <f>IF(ISERROR(Data4!Z$19),0,Data4!Z$19)</f>
        <v>0</v>
      </c>
      <c r="T93" s="170">
        <f>IF(ISERROR(Data4!AA$19),0,Data4!AA$19)</f>
        <v>0</v>
      </c>
      <c r="U93" s="170">
        <f>IF(ISERROR(Data4!AB$19),0,Data4!AB$19)</f>
        <v>0</v>
      </c>
      <c r="V93" s="170">
        <f>IF(ISERROR(Data4!AC$19),0,Data4!AC$19)</f>
        <v>0</v>
      </c>
      <c r="W93" s="170">
        <f>IF(ISERROR(Data4!AD$19),0,Data4!AD$19)</f>
        <v>0</v>
      </c>
      <c r="X93" s="170">
        <f>IF(ISERROR(Data4!AE$19),0,Data4!AE$19)</f>
        <v>0</v>
      </c>
      <c r="Y93" s="170">
        <f>IF(ISERROR(Data4!AF$19),0,Data4!AF$19)</f>
        <v>0</v>
      </c>
      <c r="Z93" s="170">
        <f>IF(ISERROR(Data4!AG$19),0,Data4!AG$19)</f>
        <v>0</v>
      </c>
      <c r="AA93" s="170">
        <f>IF(ISERROR(Data4!AH$19),0,Data4!AH$19)</f>
        <v>0</v>
      </c>
      <c r="AB93" s="170">
        <f>IF(ISERROR(Data4!AI$19),0,Data4!AI$19)</f>
        <v>0</v>
      </c>
      <c r="AC93" s="170">
        <f>IF(ISERROR(Data4!AJ$19),0,Data4!AJ$19)</f>
        <v>0</v>
      </c>
      <c r="AD93" s="170">
        <f>IF(ISERROR(Data4!AK$19),0,Data4!AK$19)</f>
        <v>0</v>
      </c>
      <c r="AE93" s="170">
        <f>IF(ISERROR(Data4!AL$19),0,Data4!AL$19)</f>
        <v>0</v>
      </c>
      <c r="AF93" s="170">
        <f>IF(ISERROR(Data4!AM$19),0,Data4!AM$19)</f>
        <v>0</v>
      </c>
      <c r="AG93" s="170">
        <f>IF(ISERROR(Data4!AN$19),0,Data4!AN$19)</f>
        <v>0</v>
      </c>
      <c r="AH93" s="170">
        <f>IF(ISERROR(Data4!AO$19),0,Data4!AO$19)</f>
        <v>0</v>
      </c>
      <c r="AI93" s="170">
        <f>IF(ISERROR(Data4!AP$19),0,Data4!AP$19)</f>
        <v>0</v>
      </c>
      <c r="AJ93" s="170">
        <f>IF(ISERROR(Data4!AQ$19),0,Data4!AQ$19)</f>
        <v>0</v>
      </c>
      <c r="AO93" s="3"/>
      <c r="AP93" s="3"/>
    </row>
    <row r="94" spans="2:42" hidden="1">
      <c r="B94" s="200" t="s">
        <v>348</v>
      </c>
      <c r="C94" s="182" t="str">
        <f>Data4!D$20</f>
        <v>-</v>
      </c>
      <c r="D94" s="66">
        <f>F94+NPV(FDN,G94:INDEX(G94:AJ94,PAL))</f>
        <v>0</v>
      </c>
      <c r="E94" s="170">
        <f t="shared" si="30"/>
        <v>0</v>
      </c>
      <c r="F94" s="170">
        <f>IF(ISERROR(Data4!M$20),0,Data4!M$20)</f>
        <v>0</v>
      </c>
      <c r="G94" s="170">
        <f>IF(ISERROR(Data4!N$20),0,Data4!N$20)</f>
        <v>0</v>
      </c>
      <c r="H94" s="170">
        <f>IF(ISERROR(Data4!O$20),0,Data4!O$20)</f>
        <v>0</v>
      </c>
      <c r="I94" s="170">
        <f>IF(ISERROR(Data4!P$20),0,Data4!P$20)</f>
        <v>0</v>
      </c>
      <c r="J94" s="170">
        <f>IF(ISERROR(Data4!Q$20),0,Data4!Q$20)</f>
        <v>0</v>
      </c>
      <c r="K94" s="170">
        <f>IF(ISERROR(Data4!R$20),0,Data4!R$20)</f>
        <v>0</v>
      </c>
      <c r="L94" s="170">
        <f>IF(ISERROR(Data4!S$20),0,Data4!S$20)</f>
        <v>0</v>
      </c>
      <c r="M94" s="170">
        <f>IF(ISERROR(Data4!T$20),0,Data4!T$20)</f>
        <v>0</v>
      </c>
      <c r="N94" s="170">
        <f>IF(ISERROR(Data4!U$20),0,Data4!U$20)</f>
        <v>0</v>
      </c>
      <c r="O94" s="170">
        <f>IF(ISERROR(Data4!V$20),0,Data4!V$20)</f>
        <v>0</v>
      </c>
      <c r="P94" s="170">
        <f>IF(ISERROR(Data4!W$20),0,Data4!W$20)</f>
        <v>0</v>
      </c>
      <c r="Q94" s="170">
        <f>IF(ISERROR(Data4!X$20),0,Data4!X$20)</f>
        <v>0</v>
      </c>
      <c r="R94" s="170">
        <f>IF(ISERROR(Data4!Y$20),0,Data4!Y$20)</f>
        <v>0</v>
      </c>
      <c r="S94" s="170">
        <f>IF(ISERROR(Data4!Z$20),0,Data4!Z$20)</f>
        <v>0</v>
      </c>
      <c r="T94" s="170">
        <f>IF(ISERROR(Data4!AA$20),0,Data4!AA$20)</f>
        <v>0</v>
      </c>
      <c r="U94" s="170">
        <f>IF(ISERROR(Data4!AB$20),0,Data4!AB$20)</f>
        <v>0</v>
      </c>
      <c r="V94" s="170">
        <f>IF(ISERROR(Data4!AC$20),0,Data4!AC$20)</f>
        <v>0</v>
      </c>
      <c r="W94" s="170">
        <f>IF(ISERROR(Data4!AD$20),0,Data4!AD$20)</f>
        <v>0</v>
      </c>
      <c r="X94" s="170">
        <f>IF(ISERROR(Data4!AE$20),0,Data4!AE$20)</f>
        <v>0</v>
      </c>
      <c r="Y94" s="170">
        <f>IF(ISERROR(Data4!AF$20),0,Data4!AF$20)</f>
        <v>0</v>
      </c>
      <c r="Z94" s="170">
        <f>IF(ISERROR(Data4!AG$20),0,Data4!AG$20)</f>
        <v>0</v>
      </c>
      <c r="AA94" s="170">
        <f>IF(ISERROR(Data4!AH$20),0,Data4!AH$20)</f>
        <v>0</v>
      </c>
      <c r="AB94" s="170">
        <f>IF(ISERROR(Data4!AI$20),0,Data4!AI$20)</f>
        <v>0</v>
      </c>
      <c r="AC94" s="170">
        <f>IF(ISERROR(Data4!AJ$20),0,Data4!AJ$20)</f>
        <v>0</v>
      </c>
      <c r="AD94" s="170">
        <f>IF(ISERROR(Data4!AK$20),0,Data4!AK$20)</f>
        <v>0</v>
      </c>
      <c r="AE94" s="170">
        <f>IF(ISERROR(Data4!AL$20),0,Data4!AL$20)</f>
        <v>0</v>
      </c>
      <c r="AF94" s="170">
        <f>IF(ISERROR(Data4!AM$20),0,Data4!AM$20)</f>
        <v>0</v>
      </c>
      <c r="AG94" s="170">
        <f>IF(ISERROR(Data4!AN$20),0,Data4!AN$20)</f>
        <v>0</v>
      </c>
      <c r="AH94" s="170">
        <f>IF(ISERROR(Data4!AO$20),0,Data4!AO$20)</f>
        <v>0</v>
      </c>
      <c r="AI94" s="170">
        <f>IF(ISERROR(Data4!AP$20),0,Data4!AP$20)</f>
        <v>0</v>
      </c>
      <c r="AJ94" s="170">
        <f>IF(ISERROR(Data4!AQ$20),0,Data4!AQ$20)</f>
        <v>0</v>
      </c>
      <c r="AO94" s="3"/>
      <c r="AP94" s="3"/>
    </row>
    <row r="95" spans="2:42" hidden="1">
      <c r="B95" s="200" t="s">
        <v>349</v>
      </c>
      <c r="C95" s="182" t="str">
        <f>Data4!D$21</f>
        <v>-</v>
      </c>
      <c r="D95" s="66">
        <f>F95+NPV(FDN,G95:INDEX(G95:AJ95,PAL))</f>
        <v>0</v>
      </c>
      <c r="E95" s="170">
        <f t="shared" si="30"/>
        <v>0</v>
      </c>
      <c r="F95" s="170">
        <f>IF(ISERROR(Data4!M$21),0,Data4!M$21)</f>
        <v>0</v>
      </c>
      <c r="G95" s="170">
        <f>IF(ISERROR(Data4!N$21),0,Data4!N$21)</f>
        <v>0</v>
      </c>
      <c r="H95" s="170">
        <f>IF(ISERROR(Data4!O$21),0,Data4!O$21)</f>
        <v>0</v>
      </c>
      <c r="I95" s="170">
        <f>IF(ISERROR(Data4!P$21),0,Data4!P$21)</f>
        <v>0</v>
      </c>
      <c r="J95" s="170">
        <f>IF(ISERROR(Data4!Q$21),0,Data4!Q$21)</f>
        <v>0</v>
      </c>
      <c r="K95" s="170">
        <f>IF(ISERROR(Data4!R$21),0,Data4!R$21)</f>
        <v>0</v>
      </c>
      <c r="L95" s="170">
        <f>IF(ISERROR(Data4!S$21),0,Data4!S$21)</f>
        <v>0</v>
      </c>
      <c r="M95" s="170">
        <f>IF(ISERROR(Data4!T$21),0,Data4!T$21)</f>
        <v>0</v>
      </c>
      <c r="N95" s="170">
        <f>IF(ISERROR(Data4!U$21),0,Data4!U$21)</f>
        <v>0</v>
      </c>
      <c r="O95" s="170">
        <f>IF(ISERROR(Data4!V$21),0,Data4!V$21)</f>
        <v>0</v>
      </c>
      <c r="P95" s="170">
        <f>IF(ISERROR(Data4!W$21),0,Data4!W$21)</f>
        <v>0</v>
      </c>
      <c r="Q95" s="170">
        <f>IF(ISERROR(Data4!X$21),0,Data4!X$21)</f>
        <v>0</v>
      </c>
      <c r="R95" s="170">
        <f>IF(ISERROR(Data4!Y$21),0,Data4!Y$21)</f>
        <v>0</v>
      </c>
      <c r="S95" s="170">
        <f>IF(ISERROR(Data4!Z$21),0,Data4!Z$21)</f>
        <v>0</v>
      </c>
      <c r="T95" s="170">
        <f>IF(ISERROR(Data4!AA$21),0,Data4!AA$21)</f>
        <v>0</v>
      </c>
      <c r="U95" s="170">
        <f>IF(ISERROR(Data4!AB$21),0,Data4!AB$21)</f>
        <v>0</v>
      </c>
      <c r="V95" s="170">
        <f>IF(ISERROR(Data4!AC$21),0,Data4!AC$21)</f>
        <v>0</v>
      </c>
      <c r="W95" s="170">
        <f>IF(ISERROR(Data4!AD$21),0,Data4!AD$21)</f>
        <v>0</v>
      </c>
      <c r="X95" s="170">
        <f>IF(ISERROR(Data4!AE$21),0,Data4!AE$21)</f>
        <v>0</v>
      </c>
      <c r="Y95" s="170">
        <f>IF(ISERROR(Data4!AF$21),0,Data4!AF$21)</f>
        <v>0</v>
      </c>
      <c r="Z95" s="170">
        <f>IF(ISERROR(Data4!AG$21),0,Data4!AG$21)</f>
        <v>0</v>
      </c>
      <c r="AA95" s="170">
        <f>IF(ISERROR(Data4!AH$21),0,Data4!AH$21)</f>
        <v>0</v>
      </c>
      <c r="AB95" s="170">
        <f>IF(ISERROR(Data4!AI$21),0,Data4!AI$21)</f>
        <v>0</v>
      </c>
      <c r="AC95" s="170">
        <f>IF(ISERROR(Data4!AJ$21),0,Data4!AJ$21)</f>
        <v>0</v>
      </c>
      <c r="AD95" s="170">
        <f>IF(ISERROR(Data4!AK$21),0,Data4!AK$21)</f>
        <v>0</v>
      </c>
      <c r="AE95" s="170">
        <f>IF(ISERROR(Data4!AL$21),0,Data4!AL$21)</f>
        <v>0</v>
      </c>
      <c r="AF95" s="170">
        <f>IF(ISERROR(Data4!AM$21),0,Data4!AM$21)</f>
        <v>0</v>
      </c>
      <c r="AG95" s="170">
        <f>IF(ISERROR(Data4!AN$21),0,Data4!AN$21)</f>
        <v>0</v>
      </c>
      <c r="AH95" s="170">
        <f>IF(ISERROR(Data4!AO$21),0,Data4!AO$21)</f>
        <v>0</v>
      </c>
      <c r="AI95" s="170">
        <f>IF(ISERROR(Data4!AP$21),0,Data4!AP$21)</f>
        <v>0</v>
      </c>
      <c r="AJ95" s="170">
        <f>IF(ISERROR(Data4!AQ$21),0,Data4!AQ$21)</f>
        <v>0</v>
      </c>
      <c r="AO95" s="3"/>
      <c r="AP95" s="3"/>
    </row>
    <row r="96" spans="2:42" hidden="1">
      <c r="B96" s="200" t="s">
        <v>350</v>
      </c>
      <c r="C96" s="182" t="str">
        <f>Data4!D$22</f>
        <v>-</v>
      </c>
      <c r="D96" s="66">
        <f>F96+NPV(FDN,G96:INDEX(G96:AJ96,PAL))</f>
        <v>0</v>
      </c>
      <c r="E96" s="170">
        <f t="shared" si="30"/>
        <v>0</v>
      </c>
      <c r="F96" s="170">
        <f>IF(ISERROR(Data4!M$22),0,Data4!M$22)</f>
        <v>0</v>
      </c>
      <c r="G96" s="170">
        <f>IF(ISERROR(Data4!N$22),0,Data4!N$22)</f>
        <v>0</v>
      </c>
      <c r="H96" s="170">
        <f>IF(ISERROR(Data4!O$22),0,Data4!O$22)</f>
        <v>0</v>
      </c>
      <c r="I96" s="170">
        <f>IF(ISERROR(Data4!P$22),0,Data4!P$22)</f>
        <v>0</v>
      </c>
      <c r="J96" s="170">
        <f>IF(ISERROR(Data4!Q$22),0,Data4!Q$22)</f>
        <v>0</v>
      </c>
      <c r="K96" s="170">
        <f>IF(ISERROR(Data4!R$22),0,Data4!R$22)</f>
        <v>0</v>
      </c>
      <c r="L96" s="170">
        <f>IF(ISERROR(Data4!S$22),0,Data4!S$22)</f>
        <v>0</v>
      </c>
      <c r="M96" s="170">
        <f>IF(ISERROR(Data4!T$22),0,Data4!T$22)</f>
        <v>0</v>
      </c>
      <c r="N96" s="170">
        <f>IF(ISERROR(Data4!U$22),0,Data4!U$22)</f>
        <v>0</v>
      </c>
      <c r="O96" s="170">
        <f>IF(ISERROR(Data4!V$22),0,Data4!V$22)</f>
        <v>0</v>
      </c>
      <c r="P96" s="170">
        <f>IF(ISERROR(Data4!W$22),0,Data4!W$22)</f>
        <v>0</v>
      </c>
      <c r="Q96" s="170">
        <f>IF(ISERROR(Data4!X$22),0,Data4!X$22)</f>
        <v>0</v>
      </c>
      <c r="R96" s="170">
        <f>IF(ISERROR(Data4!Y$22),0,Data4!Y$22)</f>
        <v>0</v>
      </c>
      <c r="S96" s="170">
        <f>IF(ISERROR(Data4!Z$22),0,Data4!Z$22)</f>
        <v>0</v>
      </c>
      <c r="T96" s="170">
        <f>IF(ISERROR(Data4!AA$22),0,Data4!AA$22)</f>
        <v>0</v>
      </c>
      <c r="U96" s="170">
        <f>IF(ISERROR(Data4!AB$22),0,Data4!AB$22)</f>
        <v>0</v>
      </c>
      <c r="V96" s="170">
        <f>IF(ISERROR(Data4!AC$22),0,Data4!AC$22)</f>
        <v>0</v>
      </c>
      <c r="W96" s="170">
        <f>IF(ISERROR(Data4!AD$22),0,Data4!AD$22)</f>
        <v>0</v>
      </c>
      <c r="X96" s="170">
        <f>IF(ISERROR(Data4!AE$22),0,Data4!AE$22)</f>
        <v>0</v>
      </c>
      <c r="Y96" s="170">
        <f>IF(ISERROR(Data4!AF$22),0,Data4!AF$22)</f>
        <v>0</v>
      </c>
      <c r="Z96" s="170">
        <f>IF(ISERROR(Data4!AG$22),0,Data4!AG$22)</f>
        <v>0</v>
      </c>
      <c r="AA96" s="170">
        <f>IF(ISERROR(Data4!AH$22),0,Data4!AH$22)</f>
        <v>0</v>
      </c>
      <c r="AB96" s="170">
        <f>IF(ISERROR(Data4!AI$22),0,Data4!AI$22)</f>
        <v>0</v>
      </c>
      <c r="AC96" s="170">
        <f>IF(ISERROR(Data4!AJ$22),0,Data4!AJ$22)</f>
        <v>0</v>
      </c>
      <c r="AD96" s="170">
        <f>IF(ISERROR(Data4!AK$22),0,Data4!AK$22)</f>
        <v>0</v>
      </c>
      <c r="AE96" s="170">
        <f>IF(ISERROR(Data4!AL$22),0,Data4!AL$22)</f>
        <v>0</v>
      </c>
      <c r="AF96" s="170">
        <f>IF(ISERROR(Data4!AM$22),0,Data4!AM$22)</f>
        <v>0</v>
      </c>
      <c r="AG96" s="170">
        <f>IF(ISERROR(Data4!AN$22),0,Data4!AN$22)</f>
        <v>0</v>
      </c>
      <c r="AH96" s="170">
        <f>IF(ISERROR(Data4!AO$22),0,Data4!AO$22)</f>
        <v>0</v>
      </c>
      <c r="AI96" s="170">
        <f>IF(ISERROR(Data4!AP$22),0,Data4!AP$22)</f>
        <v>0</v>
      </c>
      <c r="AJ96" s="170">
        <f>IF(ISERROR(Data4!AQ$22),0,Data4!AQ$22)</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Data4!D$24</f>
        <v>-</v>
      </c>
      <c r="D98" s="66">
        <f>F98+NPV(FDN,G98:INDEX(G98:AJ98,PAL))</f>
        <v>0</v>
      </c>
      <c r="E98" s="66">
        <f>SUMIF($F$5:$AJ$5,"&lt;="&amp;PAL,$F98:$AJ98)</f>
        <v>0</v>
      </c>
      <c r="F98" s="170">
        <f>IF(ISERROR(Data4!M$24),0,Data4!M$24)</f>
        <v>0</v>
      </c>
      <c r="G98" s="170">
        <f>IF(ISERROR(Data4!N$24),0,Data4!N$24)</f>
        <v>0</v>
      </c>
      <c r="H98" s="170">
        <f>IF(ISERROR(Data4!O$24),0,Data4!O$24)</f>
        <v>0</v>
      </c>
      <c r="I98" s="170">
        <f>IF(ISERROR(Data4!P$24),0,Data4!P$24)</f>
        <v>0</v>
      </c>
      <c r="J98" s="170">
        <f>IF(ISERROR(Data4!Q$24),0,Data4!Q$24)</f>
        <v>0</v>
      </c>
      <c r="K98" s="170">
        <f>IF(ISERROR(Data4!R$24),0,Data4!R$24)</f>
        <v>0</v>
      </c>
      <c r="L98" s="170">
        <f>IF(ISERROR(Data4!S$24),0,Data4!S$24)</f>
        <v>0</v>
      </c>
      <c r="M98" s="170">
        <f>IF(ISERROR(Data4!T$24),0,Data4!T$24)</f>
        <v>0</v>
      </c>
      <c r="N98" s="170">
        <f>IF(ISERROR(Data4!U$24),0,Data4!U$24)</f>
        <v>0</v>
      </c>
      <c r="O98" s="170">
        <f>IF(ISERROR(Data4!V$24),0,Data4!V$24)</f>
        <v>0</v>
      </c>
      <c r="P98" s="170">
        <f>IF(ISERROR(Data4!W$24),0,Data4!W$24)</f>
        <v>0</v>
      </c>
      <c r="Q98" s="170">
        <f>IF(ISERROR(Data4!X$24),0,Data4!X$24)</f>
        <v>0</v>
      </c>
      <c r="R98" s="170">
        <f>IF(ISERROR(Data4!Y$24),0,Data4!Y$24)</f>
        <v>0</v>
      </c>
      <c r="S98" s="170">
        <f>IF(ISERROR(Data4!Z$24),0,Data4!Z$24)</f>
        <v>0</v>
      </c>
      <c r="T98" s="170">
        <f>IF(ISERROR(Data4!AA$24),0,Data4!AA$24)</f>
        <v>0</v>
      </c>
      <c r="U98" s="170">
        <f>IF(ISERROR(Data4!AB$24),0,Data4!AB$24)</f>
        <v>0</v>
      </c>
      <c r="V98" s="170">
        <f>IF(ISERROR(Data4!AC$24),0,Data4!AC$24)</f>
        <v>0</v>
      </c>
      <c r="W98" s="170">
        <f>IF(ISERROR(Data4!AD$24),0,Data4!AD$24)</f>
        <v>0</v>
      </c>
      <c r="X98" s="170">
        <f>IF(ISERROR(Data4!AE$24),0,Data4!AE$24)</f>
        <v>0</v>
      </c>
      <c r="Y98" s="170">
        <f>IF(ISERROR(Data4!AF$24),0,Data4!AF$24)</f>
        <v>0</v>
      </c>
      <c r="Z98" s="170">
        <f>IF(ISERROR(Data4!AG$24),0,Data4!AG$24)</f>
        <v>0</v>
      </c>
      <c r="AA98" s="170">
        <f>IF(ISERROR(Data4!AH$24),0,Data4!AH$24)</f>
        <v>0</v>
      </c>
      <c r="AB98" s="170">
        <f>IF(ISERROR(Data4!AI$24),0,Data4!AI$24)</f>
        <v>0</v>
      </c>
      <c r="AC98" s="170">
        <f>IF(ISERROR(Data4!AJ$24),0,Data4!AJ$24)</f>
        <v>0</v>
      </c>
      <c r="AD98" s="170">
        <f>IF(ISERROR(Data4!AK$24),0,Data4!AK$24)</f>
        <v>0</v>
      </c>
      <c r="AE98" s="170">
        <f>IF(ISERROR(Data4!AL$24),0,Data4!AL$24)</f>
        <v>0</v>
      </c>
      <c r="AF98" s="170">
        <f>IF(ISERROR(Data4!AM$24),0,Data4!AM$24)</f>
        <v>0</v>
      </c>
      <c r="AG98" s="170">
        <f>IF(ISERROR(Data4!AN$24),0,Data4!AN$24)</f>
        <v>0</v>
      </c>
      <c r="AH98" s="170">
        <f>IF(ISERROR(Data4!AO$24),0,Data4!AO$24)</f>
        <v>0</v>
      </c>
      <c r="AI98" s="170">
        <f>IF(ISERROR(Data4!AP$24),0,Data4!AP$24)</f>
        <v>0</v>
      </c>
      <c r="AJ98" s="170">
        <f>IF(ISERROR(Data4!AQ$24),0,Data4!AQ$24)</f>
        <v>0</v>
      </c>
      <c r="AO98" s="3"/>
      <c r="AP98" s="3"/>
    </row>
    <row r="99" spans="2:42" hidden="1">
      <c r="B99" s="200" t="s">
        <v>352</v>
      </c>
      <c r="C99" s="182" t="str">
        <f>Data4!D$25</f>
        <v>-</v>
      </c>
      <c r="D99" s="66">
        <f>F99+NPV(FDN,G99:INDEX(G99:AJ99,PAL))</f>
        <v>0</v>
      </c>
      <c r="E99" s="66">
        <f>SUMIF($F$5:$AJ$5,"&lt;="&amp;PAL,$F99:$AJ99)</f>
        <v>0</v>
      </c>
      <c r="F99" s="170">
        <f>IF(ISERROR(Data4!M$25),0,Data4!M$25)</f>
        <v>0</v>
      </c>
      <c r="G99" s="170">
        <f>IF(ISERROR(Data4!N$25),0,Data4!N$25)</f>
        <v>0</v>
      </c>
      <c r="H99" s="170">
        <f>IF(ISERROR(Data4!O$25),0,Data4!O$25)</f>
        <v>0</v>
      </c>
      <c r="I99" s="170">
        <f>IF(ISERROR(Data4!P$25),0,Data4!P$25)</f>
        <v>0</v>
      </c>
      <c r="J99" s="170">
        <f>IF(ISERROR(Data4!Q$25),0,Data4!Q$25)</f>
        <v>0</v>
      </c>
      <c r="K99" s="170">
        <f>IF(ISERROR(Data4!R$25),0,Data4!R$25)</f>
        <v>0</v>
      </c>
      <c r="L99" s="170">
        <f>IF(ISERROR(Data4!S$25),0,Data4!S$25)</f>
        <v>0</v>
      </c>
      <c r="M99" s="170">
        <f>IF(ISERROR(Data4!T$25),0,Data4!T$25)</f>
        <v>0</v>
      </c>
      <c r="N99" s="170">
        <f>IF(ISERROR(Data4!U$25),0,Data4!U$25)</f>
        <v>0</v>
      </c>
      <c r="O99" s="170">
        <f>IF(ISERROR(Data4!V$25),0,Data4!V$25)</f>
        <v>0</v>
      </c>
      <c r="P99" s="170">
        <f>IF(ISERROR(Data4!W$25),0,Data4!W$25)</f>
        <v>0</v>
      </c>
      <c r="Q99" s="170">
        <f>IF(ISERROR(Data4!X$25),0,Data4!X$25)</f>
        <v>0</v>
      </c>
      <c r="R99" s="170">
        <f>IF(ISERROR(Data4!Y$25),0,Data4!Y$25)</f>
        <v>0</v>
      </c>
      <c r="S99" s="170">
        <f>IF(ISERROR(Data4!Z$25),0,Data4!Z$25)</f>
        <v>0</v>
      </c>
      <c r="T99" s="170">
        <f>IF(ISERROR(Data4!AA$25),0,Data4!AA$25)</f>
        <v>0</v>
      </c>
      <c r="U99" s="170">
        <f>IF(ISERROR(Data4!AB$25),0,Data4!AB$25)</f>
        <v>0</v>
      </c>
      <c r="V99" s="170">
        <f>IF(ISERROR(Data4!AC$25),0,Data4!AC$25)</f>
        <v>0</v>
      </c>
      <c r="W99" s="170">
        <f>IF(ISERROR(Data4!AD$25),0,Data4!AD$25)</f>
        <v>0</v>
      </c>
      <c r="X99" s="170">
        <f>IF(ISERROR(Data4!AE$25),0,Data4!AE$25)</f>
        <v>0</v>
      </c>
      <c r="Y99" s="170">
        <f>IF(ISERROR(Data4!AF$25),0,Data4!AF$25)</f>
        <v>0</v>
      </c>
      <c r="Z99" s="170">
        <f>IF(ISERROR(Data4!AG$25),0,Data4!AG$25)</f>
        <v>0</v>
      </c>
      <c r="AA99" s="170">
        <f>IF(ISERROR(Data4!AH$25),0,Data4!AH$25)</f>
        <v>0</v>
      </c>
      <c r="AB99" s="170">
        <f>IF(ISERROR(Data4!AI$25),0,Data4!AI$25)</f>
        <v>0</v>
      </c>
      <c r="AC99" s="170">
        <f>IF(ISERROR(Data4!AJ$25),0,Data4!AJ$25)</f>
        <v>0</v>
      </c>
      <c r="AD99" s="170">
        <f>IF(ISERROR(Data4!AK$25),0,Data4!AK$25)</f>
        <v>0</v>
      </c>
      <c r="AE99" s="170">
        <f>IF(ISERROR(Data4!AL$25),0,Data4!AL$25)</f>
        <v>0</v>
      </c>
      <c r="AF99" s="170">
        <f>IF(ISERROR(Data4!AM$25),0,Data4!AM$25)</f>
        <v>0</v>
      </c>
      <c r="AG99" s="170">
        <f>IF(ISERROR(Data4!AN$25),0,Data4!AN$25)</f>
        <v>0</v>
      </c>
      <c r="AH99" s="170">
        <f>IF(ISERROR(Data4!AO$25),0,Data4!AO$25)</f>
        <v>0</v>
      </c>
      <c r="AI99" s="170">
        <f>IF(ISERROR(Data4!AP$25),0,Data4!AP$25)</f>
        <v>0</v>
      </c>
      <c r="AJ99" s="170">
        <f>IF(ISERROR(Data4!AQ$25),0,Data4!AQ$25)</f>
        <v>0</v>
      </c>
      <c r="AO99" s="3"/>
      <c r="AP99" s="3"/>
    </row>
    <row r="100" spans="2:42" hidden="1">
      <c r="B100" s="200" t="s">
        <v>353</v>
      </c>
      <c r="C100" s="182" t="str">
        <f>Data4!D$26</f>
        <v>-</v>
      </c>
      <c r="D100" s="66">
        <f>F100+NPV(FDN,G100:INDEX(G100:AJ100,PAL))</f>
        <v>0</v>
      </c>
      <c r="E100" s="66">
        <f>SUMIF($F$5:$AJ$5,"&lt;="&amp;PAL,$F100:$AJ100)</f>
        <v>0</v>
      </c>
      <c r="F100" s="170">
        <f>IF(ISERROR(Data4!M$26),0,Data4!M$26)</f>
        <v>0</v>
      </c>
      <c r="G100" s="170">
        <f>IF(ISERROR(Data4!N$26),0,Data4!N$26)</f>
        <v>0</v>
      </c>
      <c r="H100" s="170">
        <f>IF(ISERROR(Data4!O$26),0,Data4!O$26)</f>
        <v>0</v>
      </c>
      <c r="I100" s="170">
        <f>IF(ISERROR(Data4!P$26),0,Data4!P$26)</f>
        <v>0</v>
      </c>
      <c r="J100" s="170">
        <f>IF(ISERROR(Data4!Q$26),0,Data4!Q$26)</f>
        <v>0</v>
      </c>
      <c r="K100" s="170">
        <f>IF(ISERROR(Data4!R$26),0,Data4!R$26)</f>
        <v>0</v>
      </c>
      <c r="L100" s="170">
        <f>IF(ISERROR(Data4!S$26),0,Data4!S$26)</f>
        <v>0</v>
      </c>
      <c r="M100" s="170">
        <f>IF(ISERROR(Data4!T$26),0,Data4!T$26)</f>
        <v>0</v>
      </c>
      <c r="N100" s="170">
        <f>IF(ISERROR(Data4!U$26),0,Data4!U$26)</f>
        <v>0</v>
      </c>
      <c r="O100" s="170">
        <f>IF(ISERROR(Data4!V$26),0,Data4!V$26)</f>
        <v>0</v>
      </c>
      <c r="P100" s="170">
        <f>IF(ISERROR(Data4!W$26),0,Data4!W$26)</f>
        <v>0</v>
      </c>
      <c r="Q100" s="170">
        <f>IF(ISERROR(Data4!X$26),0,Data4!X$26)</f>
        <v>0</v>
      </c>
      <c r="R100" s="170">
        <f>IF(ISERROR(Data4!Y$26),0,Data4!Y$26)</f>
        <v>0</v>
      </c>
      <c r="S100" s="170">
        <f>IF(ISERROR(Data4!Z$26),0,Data4!Z$26)</f>
        <v>0</v>
      </c>
      <c r="T100" s="170">
        <f>IF(ISERROR(Data4!AA$26),0,Data4!AA$26)</f>
        <v>0</v>
      </c>
      <c r="U100" s="170">
        <f>IF(ISERROR(Data4!AB$26),0,Data4!AB$26)</f>
        <v>0</v>
      </c>
      <c r="V100" s="170">
        <f>IF(ISERROR(Data4!AC$26),0,Data4!AC$26)</f>
        <v>0</v>
      </c>
      <c r="W100" s="170">
        <f>IF(ISERROR(Data4!AD$26),0,Data4!AD$26)</f>
        <v>0</v>
      </c>
      <c r="X100" s="170">
        <f>IF(ISERROR(Data4!AE$26),0,Data4!AE$26)</f>
        <v>0</v>
      </c>
      <c r="Y100" s="170">
        <f>IF(ISERROR(Data4!AF$26),0,Data4!AF$26)</f>
        <v>0</v>
      </c>
      <c r="Z100" s="170">
        <f>IF(ISERROR(Data4!AG$26),0,Data4!AG$26)</f>
        <v>0</v>
      </c>
      <c r="AA100" s="170">
        <f>IF(ISERROR(Data4!AH$26),0,Data4!AH$26)</f>
        <v>0</v>
      </c>
      <c r="AB100" s="170">
        <f>IF(ISERROR(Data4!AI$26),0,Data4!AI$26)</f>
        <v>0</v>
      </c>
      <c r="AC100" s="170">
        <f>IF(ISERROR(Data4!AJ$26),0,Data4!AJ$26)</f>
        <v>0</v>
      </c>
      <c r="AD100" s="170">
        <f>IF(ISERROR(Data4!AK$26),0,Data4!AK$26)</f>
        <v>0</v>
      </c>
      <c r="AE100" s="170">
        <f>IF(ISERROR(Data4!AL$26),0,Data4!AL$26)</f>
        <v>0</v>
      </c>
      <c r="AF100" s="170">
        <f>IF(ISERROR(Data4!AM$26),0,Data4!AM$26)</f>
        <v>0</v>
      </c>
      <c r="AG100" s="170">
        <f>IF(ISERROR(Data4!AN$26),0,Data4!AN$26)</f>
        <v>0</v>
      </c>
      <c r="AH100" s="170">
        <f>IF(ISERROR(Data4!AO$26),0,Data4!AO$26)</f>
        <v>0</v>
      </c>
      <c r="AI100" s="170">
        <f>IF(ISERROR(Data4!AP$26),0,Data4!AP$26)</f>
        <v>0</v>
      </c>
      <c r="AJ100" s="170">
        <f>IF(ISERROR(Data4!AQ$26),0,Data4!AQ$26)</f>
        <v>0</v>
      </c>
      <c r="AO100" s="3"/>
      <c r="AP100" s="3"/>
    </row>
  </sheetData>
  <sheetProtection algorithmName="SHA-512" hashValue="GZIQ9ZFWoNunKPmwAslFGW4QirjDcffwclBdAx+TGrUKnADjT3hMRU3eLBQSqSrYGR2YTBhj21iyI351NduNQQ==" saltValue="H70qJJFAwnw+3zS1akQlDw==" spinCount="100000" sheet="1" objects="1" scenarios="1"/>
  <mergeCells count="5">
    <mergeCell ref="AP4:AY4"/>
    <mergeCell ref="C2:E2"/>
    <mergeCell ref="C3:E3"/>
    <mergeCell ref="B86:C86"/>
    <mergeCell ref="C4:E4"/>
  </mergeCells>
  <conditionalFormatting sqref="B7:C59">
    <cfRule type="expression" dxfId="162" priority="9" stopIfTrue="1">
      <formula>$AO7=1</formula>
    </cfRule>
  </conditionalFormatting>
  <conditionalFormatting sqref="C4:E4">
    <cfRule type="expression" dxfId="161" priority="8" stopIfTrue="1">
      <formula>LEN($C$4)&gt;0</formula>
    </cfRule>
  </conditionalFormatting>
  <conditionalFormatting sqref="B88:C100">
    <cfRule type="expression" dxfId="160"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34" sqref="D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8" t="str">
        <f>UPPER('1'!I36)&amp;"
"&amp;UPPER('1'!I37)</f>
        <v xml:space="preserve">PAGRINDINIS INVESTAVIMO OBJEKTAS (A)
</v>
      </c>
      <c r="D2" s="698"/>
      <c r="E2" s="698"/>
    </row>
    <row r="3" spans="2:55" ht="26.25" customHeight="1" thickBot="1">
      <c r="B3" s="166"/>
      <c r="C3" s="699" t="str">
        <f>"Alternatyva """&amp;Data0!O3&amp;""""</f>
        <v>Alternatyva ""</v>
      </c>
      <c r="D3" s="699"/>
      <c r="E3" s="699"/>
      <c r="G3" s="2"/>
    </row>
    <row r="4" spans="2:55" ht="26.25" customHeight="1">
      <c r="B4" s="54"/>
      <c r="C4" s="701" t="str">
        <f ca="1">IF(ISERROR(AZ6),"",AZ6)</f>
        <v/>
      </c>
      <c r="D4" s="701"/>
      <c r="E4" s="701"/>
      <c r="G4" s="2"/>
      <c r="AM4" s="385" t="s">
        <v>623</v>
      </c>
      <c r="AN4" s="515" t="s">
        <v>985</v>
      </c>
      <c r="AO4" s="387" t="s">
        <v>389</v>
      </c>
      <c r="AP4" s="696" t="s">
        <v>383</v>
      </c>
      <c r="AQ4" s="696"/>
      <c r="AR4" s="696"/>
      <c r="AS4" s="696"/>
      <c r="AT4" s="696"/>
      <c r="AU4" s="696"/>
      <c r="AV4" s="696"/>
      <c r="AW4" s="696"/>
      <c r="AX4" s="696"/>
      <c r="AY4" s="697"/>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3">SUM(D36,D41,D44)</f>
        <v>0</v>
      </c>
      <c r="E35" s="63">
        <f t="shared" ref="E35:AJ35" si="14">SUM(E36,E41,E44)</f>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5">ROUND(SUM(F37:F40),0)</f>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6">ROUND(SUM(F42:F43),0)</f>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7">ROUND(SUM(F45)-SUM(F46),0)</f>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2">ROUND(SUM(F57:F59),0)</f>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700" t="s">
        <v>532</v>
      </c>
      <c r="C86" s="700"/>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Data4!D$28</f>
        <v>-</v>
      </c>
      <c r="D90" s="170">
        <f>F90+NPV(FDN,G90:INDEX(G90:AJ90,PAL))</f>
        <v>0</v>
      </c>
      <c r="E90" s="170">
        <f t="shared" ref="E90:E96" si="29">SUMIF($F$5:$AJ$5,"&lt;="&amp;PAL,$F90:$AJ90)</f>
        <v>0</v>
      </c>
      <c r="F90" s="170">
        <f>IF(ISERROR(Data4!M$28),0,Data4!M$28)</f>
        <v>0</v>
      </c>
      <c r="G90" s="170">
        <f>IF(ISERROR(Data4!N$28),0,Data4!N$28)</f>
        <v>0</v>
      </c>
      <c r="H90" s="170">
        <f>IF(ISERROR(Data4!O$28),0,Data4!O$28)</f>
        <v>0</v>
      </c>
      <c r="I90" s="170">
        <f>IF(ISERROR(Data4!P$28),0,Data4!P$28)</f>
        <v>0</v>
      </c>
      <c r="J90" s="170">
        <f>IF(ISERROR(Data4!Q$28),0,Data4!Q$28)</f>
        <v>0</v>
      </c>
      <c r="K90" s="170">
        <f>IF(ISERROR(Data4!R$28),0,Data4!R$28)</f>
        <v>0</v>
      </c>
      <c r="L90" s="170">
        <f>IF(ISERROR(Data4!S$28),0,Data4!S$28)</f>
        <v>0</v>
      </c>
      <c r="M90" s="170">
        <f>IF(ISERROR(Data4!T$28),0,Data4!T$28)</f>
        <v>0</v>
      </c>
      <c r="N90" s="170">
        <f>IF(ISERROR(Data4!U$28),0,Data4!U$28)</f>
        <v>0</v>
      </c>
      <c r="O90" s="170">
        <f>IF(ISERROR(Data4!V$28),0,Data4!V$28)</f>
        <v>0</v>
      </c>
      <c r="P90" s="170">
        <f>IF(ISERROR(Data4!W$28),0,Data4!W$28)</f>
        <v>0</v>
      </c>
      <c r="Q90" s="170">
        <f>IF(ISERROR(Data4!X$28),0,Data4!X$28)</f>
        <v>0</v>
      </c>
      <c r="R90" s="170">
        <f>IF(ISERROR(Data4!Y$28),0,Data4!Y$28)</f>
        <v>0</v>
      </c>
      <c r="S90" s="170">
        <f>IF(ISERROR(Data4!Z$28),0,Data4!Z$28)</f>
        <v>0</v>
      </c>
      <c r="T90" s="170">
        <f>IF(ISERROR(Data4!AA$28),0,Data4!AA$28)</f>
        <v>0</v>
      </c>
      <c r="U90" s="170">
        <f>IF(ISERROR(Data4!AB$28),0,Data4!AB$28)</f>
        <v>0</v>
      </c>
      <c r="V90" s="170">
        <f>IF(ISERROR(Data4!AC$28),0,Data4!AC$28)</f>
        <v>0</v>
      </c>
      <c r="W90" s="170">
        <f>IF(ISERROR(Data4!AD$28),0,Data4!AD$28)</f>
        <v>0</v>
      </c>
      <c r="X90" s="170">
        <f>IF(ISERROR(Data4!AE$28),0,Data4!AE$28)</f>
        <v>0</v>
      </c>
      <c r="Y90" s="170">
        <f>IF(ISERROR(Data4!AF$28),0,Data4!AF$28)</f>
        <v>0</v>
      </c>
      <c r="Z90" s="170">
        <f>IF(ISERROR(Data4!AG$28),0,Data4!AG$28)</f>
        <v>0</v>
      </c>
      <c r="AA90" s="170">
        <f>IF(ISERROR(Data4!AH$28),0,Data4!AH$28)</f>
        <v>0</v>
      </c>
      <c r="AB90" s="170">
        <f>IF(ISERROR(Data4!AI$28),0,Data4!AI$28)</f>
        <v>0</v>
      </c>
      <c r="AC90" s="170">
        <f>IF(ISERROR(Data4!AJ$28),0,Data4!AJ$28)</f>
        <v>0</v>
      </c>
      <c r="AD90" s="170">
        <f>IF(ISERROR(Data4!AK$28),0,Data4!AK$28)</f>
        <v>0</v>
      </c>
      <c r="AE90" s="170">
        <f>IF(ISERROR(Data4!AL$28),0,Data4!AL$28)</f>
        <v>0</v>
      </c>
      <c r="AF90" s="170">
        <f>IF(ISERROR(Data4!AM$28),0,Data4!AM$28)</f>
        <v>0</v>
      </c>
      <c r="AG90" s="170">
        <f>IF(ISERROR(Data4!AN$28),0,Data4!AN$28)</f>
        <v>0</v>
      </c>
      <c r="AH90" s="170">
        <f>IF(ISERROR(Data4!AO$28),0,Data4!AO$28)</f>
        <v>0</v>
      </c>
      <c r="AI90" s="170">
        <f>IF(ISERROR(Data4!AP$28),0,Data4!AP$28)</f>
        <v>0</v>
      </c>
      <c r="AJ90" s="170">
        <f>IF(ISERROR(Data4!AQ$28),0,Data4!AQ$28)</f>
        <v>0</v>
      </c>
      <c r="AO90" s="3"/>
      <c r="AP90" s="3"/>
    </row>
    <row r="91" spans="2:42" hidden="1">
      <c r="B91" s="200" t="s">
        <v>52</v>
      </c>
      <c r="C91" s="182" t="str">
        <f>Data4!D$29</f>
        <v>-</v>
      </c>
      <c r="D91" s="66">
        <f>F91+NPV(FDN,G91:INDEX(G91:AJ91,PAL))</f>
        <v>0</v>
      </c>
      <c r="E91" s="170">
        <f t="shared" si="29"/>
        <v>0</v>
      </c>
      <c r="F91" s="170">
        <f>IF(ISERROR(Data4!M$29),0,Data4!M$29)</f>
        <v>0</v>
      </c>
      <c r="G91" s="170">
        <f>IF(ISERROR(Data4!N$29),0,Data4!N$29)</f>
        <v>0</v>
      </c>
      <c r="H91" s="170">
        <f>IF(ISERROR(Data4!O$29),0,Data4!O$29)</f>
        <v>0</v>
      </c>
      <c r="I91" s="170">
        <f>IF(ISERROR(Data4!P$29),0,Data4!P$29)</f>
        <v>0</v>
      </c>
      <c r="J91" s="170">
        <f>IF(ISERROR(Data4!Q$29),0,Data4!Q$29)</f>
        <v>0</v>
      </c>
      <c r="K91" s="170">
        <f>IF(ISERROR(Data4!R$29),0,Data4!R$29)</f>
        <v>0</v>
      </c>
      <c r="L91" s="170">
        <f>IF(ISERROR(Data4!S$29),0,Data4!S$29)</f>
        <v>0</v>
      </c>
      <c r="M91" s="170">
        <f>IF(ISERROR(Data4!T$29),0,Data4!T$29)</f>
        <v>0</v>
      </c>
      <c r="N91" s="170">
        <f>IF(ISERROR(Data4!U$29),0,Data4!U$29)</f>
        <v>0</v>
      </c>
      <c r="O91" s="170">
        <f>IF(ISERROR(Data4!V$29),0,Data4!V$29)</f>
        <v>0</v>
      </c>
      <c r="P91" s="170">
        <f>IF(ISERROR(Data4!W$29),0,Data4!W$29)</f>
        <v>0</v>
      </c>
      <c r="Q91" s="170">
        <f>IF(ISERROR(Data4!X$29),0,Data4!X$29)</f>
        <v>0</v>
      </c>
      <c r="R91" s="170">
        <f>IF(ISERROR(Data4!Y$29),0,Data4!Y$29)</f>
        <v>0</v>
      </c>
      <c r="S91" s="170">
        <f>IF(ISERROR(Data4!Z$29),0,Data4!Z$29)</f>
        <v>0</v>
      </c>
      <c r="T91" s="170">
        <f>IF(ISERROR(Data4!AA$29),0,Data4!AA$29)</f>
        <v>0</v>
      </c>
      <c r="U91" s="170">
        <f>IF(ISERROR(Data4!AB$29),0,Data4!AB$29)</f>
        <v>0</v>
      </c>
      <c r="V91" s="170">
        <f>IF(ISERROR(Data4!AC$29),0,Data4!AC$29)</f>
        <v>0</v>
      </c>
      <c r="W91" s="170">
        <f>IF(ISERROR(Data4!AD$29),0,Data4!AD$29)</f>
        <v>0</v>
      </c>
      <c r="X91" s="170">
        <f>IF(ISERROR(Data4!AE$29),0,Data4!AE$29)</f>
        <v>0</v>
      </c>
      <c r="Y91" s="170">
        <f>IF(ISERROR(Data4!AF$29),0,Data4!AF$29)</f>
        <v>0</v>
      </c>
      <c r="Z91" s="170">
        <f>IF(ISERROR(Data4!AG$29),0,Data4!AG$29)</f>
        <v>0</v>
      </c>
      <c r="AA91" s="170">
        <f>IF(ISERROR(Data4!AH$29),0,Data4!AH$29)</f>
        <v>0</v>
      </c>
      <c r="AB91" s="170">
        <f>IF(ISERROR(Data4!AI$29),0,Data4!AI$29)</f>
        <v>0</v>
      </c>
      <c r="AC91" s="170">
        <f>IF(ISERROR(Data4!AJ$29),0,Data4!AJ$29)</f>
        <v>0</v>
      </c>
      <c r="AD91" s="170">
        <f>IF(ISERROR(Data4!AK$29),0,Data4!AK$29)</f>
        <v>0</v>
      </c>
      <c r="AE91" s="170">
        <f>IF(ISERROR(Data4!AL$29),0,Data4!AL$29)</f>
        <v>0</v>
      </c>
      <c r="AF91" s="170">
        <f>IF(ISERROR(Data4!AM$29),0,Data4!AM$29)</f>
        <v>0</v>
      </c>
      <c r="AG91" s="170">
        <f>IF(ISERROR(Data4!AN$29),0,Data4!AN$29)</f>
        <v>0</v>
      </c>
      <c r="AH91" s="170">
        <f>IF(ISERROR(Data4!AO$29),0,Data4!AO$29)</f>
        <v>0</v>
      </c>
      <c r="AI91" s="170">
        <f>IF(ISERROR(Data4!AP$29),0,Data4!AP$29)</f>
        <v>0</v>
      </c>
      <c r="AJ91" s="170">
        <f>IF(ISERROR(Data4!AQ$29),0,Data4!AQ$29)</f>
        <v>0</v>
      </c>
      <c r="AO91" s="3"/>
      <c r="AP91" s="3"/>
    </row>
    <row r="92" spans="2:42" hidden="1">
      <c r="B92" s="200" t="s">
        <v>346</v>
      </c>
      <c r="C92" s="182" t="str">
        <f>Data4!D$30</f>
        <v>-</v>
      </c>
      <c r="D92" s="66">
        <f>F92+NPV(FDN,G92:INDEX(G92:AJ92,PAL))</f>
        <v>0</v>
      </c>
      <c r="E92" s="170">
        <f t="shared" si="29"/>
        <v>0</v>
      </c>
      <c r="F92" s="170">
        <f>IF(ISERROR(Data4!M$30),0,Data4!M$30)</f>
        <v>0</v>
      </c>
      <c r="G92" s="170">
        <f>IF(ISERROR(Data4!N$30),0,Data4!N$30)</f>
        <v>0</v>
      </c>
      <c r="H92" s="170">
        <f>IF(ISERROR(Data4!O$30),0,Data4!O$30)</f>
        <v>0</v>
      </c>
      <c r="I92" s="170">
        <f>IF(ISERROR(Data4!P$30),0,Data4!P$30)</f>
        <v>0</v>
      </c>
      <c r="J92" s="170">
        <f>IF(ISERROR(Data4!Q$30),0,Data4!Q$30)</f>
        <v>0</v>
      </c>
      <c r="K92" s="170">
        <f>IF(ISERROR(Data4!R$30),0,Data4!R$30)</f>
        <v>0</v>
      </c>
      <c r="L92" s="170">
        <f>IF(ISERROR(Data4!S$30),0,Data4!S$30)</f>
        <v>0</v>
      </c>
      <c r="M92" s="170">
        <f>IF(ISERROR(Data4!T$30),0,Data4!T$30)</f>
        <v>0</v>
      </c>
      <c r="N92" s="170">
        <f>IF(ISERROR(Data4!U$30),0,Data4!U$30)</f>
        <v>0</v>
      </c>
      <c r="O92" s="170">
        <f>IF(ISERROR(Data4!V$30),0,Data4!V$30)</f>
        <v>0</v>
      </c>
      <c r="P92" s="170">
        <f>IF(ISERROR(Data4!W$30),0,Data4!W$30)</f>
        <v>0</v>
      </c>
      <c r="Q92" s="170">
        <f>IF(ISERROR(Data4!X$30),0,Data4!X$30)</f>
        <v>0</v>
      </c>
      <c r="R92" s="170">
        <f>IF(ISERROR(Data4!Y$30),0,Data4!Y$30)</f>
        <v>0</v>
      </c>
      <c r="S92" s="170">
        <f>IF(ISERROR(Data4!Z$30),0,Data4!Z$30)</f>
        <v>0</v>
      </c>
      <c r="T92" s="170">
        <f>IF(ISERROR(Data4!AA$30),0,Data4!AA$30)</f>
        <v>0</v>
      </c>
      <c r="U92" s="170">
        <f>IF(ISERROR(Data4!AB$30),0,Data4!AB$30)</f>
        <v>0</v>
      </c>
      <c r="V92" s="170">
        <f>IF(ISERROR(Data4!AC$30),0,Data4!AC$30)</f>
        <v>0</v>
      </c>
      <c r="W92" s="170">
        <f>IF(ISERROR(Data4!AD$30),0,Data4!AD$30)</f>
        <v>0</v>
      </c>
      <c r="X92" s="170">
        <f>IF(ISERROR(Data4!AE$30),0,Data4!AE$30)</f>
        <v>0</v>
      </c>
      <c r="Y92" s="170">
        <f>IF(ISERROR(Data4!AF$30),0,Data4!AF$30)</f>
        <v>0</v>
      </c>
      <c r="Z92" s="170">
        <f>IF(ISERROR(Data4!AG$30),0,Data4!AG$30)</f>
        <v>0</v>
      </c>
      <c r="AA92" s="170">
        <f>IF(ISERROR(Data4!AH$30),0,Data4!AH$30)</f>
        <v>0</v>
      </c>
      <c r="AB92" s="170">
        <f>IF(ISERROR(Data4!AI$30),0,Data4!AI$30)</f>
        <v>0</v>
      </c>
      <c r="AC92" s="170">
        <f>IF(ISERROR(Data4!AJ$30),0,Data4!AJ$30)</f>
        <v>0</v>
      </c>
      <c r="AD92" s="170">
        <f>IF(ISERROR(Data4!AK$30),0,Data4!AK$30)</f>
        <v>0</v>
      </c>
      <c r="AE92" s="170">
        <f>IF(ISERROR(Data4!AL$30),0,Data4!AL$30)</f>
        <v>0</v>
      </c>
      <c r="AF92" s="170">
        <f>IF(ISERROR(Data4!AM$30),0,Data4!AM$30)</f>
        <v>0</v>
      </c>
      <c r="AG92" s="170">
        <f>IF(ISERROR(Data4!AN$30),0,Data4!AN$30)</f>
        <v>0</v>
      </c>
      <c r="AH92" s="170">
        <f>IF(ISERROR(Data4!AO$30),0,Data4!AO$30)</f>
        <v>0</v>
      </c>
      <c r="AI92" s="170">
        <f>IF(ISERROR(Data4!AP$30),0,Data4!AP$30)</f>
        <v>0</v>
      </c>
      <c r="AJ92" s="170">
        <f>IF(ISERROR(Data4!AQ$30),0,Data4!AQ$30)</f>
        <v>0</v>
      </c>
      <c r="AO92" s="3"/>
      <c r="AP92" s="3"/>
    </row>
    <row r="93" spans="2:42" hidden="1">
      <c r="B93" s="200" t="s">
        <v>347</v>
      </c>
      <c r="C93" s="182" t="str">
        <f>Data4!D$31</f>
        <v>-</v>
      </c>
      <c r="D93" s="66">
        <f>F93+NPV(FDN,G93:INDEX(G93:AJ93,PAL))</f>
        <v>0</v>
      </c>
      <c r="E93" s="170">
        <f t="shared" si="29"/>
        <v>0</v>
      </c>
      <c r="F93" s="170">
        <f>IF(ISERROR(Data4!M$31),0,Data4!M$31)</f>
        <v>0</v>
      </c>
      <c r="G93" s="170">
        <f>IF(ISERROR(Data4!N$31),0,Data4!N$31)</f>
        <v>0</v>
      </c>
      <c r="H93" s="170">
        <f>IF(ISERROR(Data4!O$31),0,Data4!O$31)</f>
        <v>0</v>
      </c>
      <c r="I93" s="170">
        <f>IF(ISERROR(Data4!P$31),0,Data4!P$31)</f>
        <v>0</v>
      </c>
      <c r="J93" s="170">
        <f>IF(ISERROR(Data4!Q$31),0,Data4!Q$31)</f>
        <v>0</v>
      </c>
      <c r="K93" s="170">
        <f>IF(ISERROR(Data4!R$31),0,Data4!R$31)</f>
        <v>0</v>
      </c>
      <c r="L93" s="170">
        <f>IF(ISERROR(Data4!S$31),0,Data4!S$31)</f>
        <v>0</v>
      </c>
      <c r="M93" s="170">
        <f>IF(ISERROR(Data4!T$31),0,Data4!T$31)</f>
        <v>0</v>
      </c>
      <c r="N93" s="170">
        <f>IF(ISERROR(Data4!U$31),0,Data4!U$31)</f>
        <v>0</v>
      </c>
      <c r="O93" s="170">
        <f>IF(ISERROR(Data4!V$31),0,Data4!V$31)</f>
        <v>0</v>
      </c>
      <c r="P93" s="170">
        <f>IF(ISERROR(Data4!W$31),0,Data4!W$31)</f>
        <v>0</v>
      </c>
      <c r="Q93" s="170">
        <f>IF(ISERROR(Data4!X$31),0,Data4!X$31)</f>
        <v>0</v>
      </c>
      <c r="R93" s="170">
        <f>IF(ISERROR(Data4!Y$31),0,Data4!Y$31)</f>
        <v>0</v>
      </c>
      <c r="S93" s="170">
        <f>IF(ISERROR(Data4!Z$31),0,Data4!Z$31)</f>
        <v>0</v>
      </c>
      <c r="T93" s="170">
        <f>IF(ISERROR(Data4!AA$31),0,Data4!AA$31)</f>
        <v>0</v>
      </c>
      <c r="U93" s="170">
        <f>IF(ISERROR(Data4!AB$31),0,Data4!AB$31)</f>
        <v>0</v>
      </c>
      <c r="V93" s="170">
        <f>IF(ISERROR(Data4!AC$31),0,Data4!AC$31)</f>
        <v>0</v>
      </c>
      <c r="W93" s="170">
        <f>IF(ISERROR(Data4!AD$31),0,Data4!AD$31)</f>
        <v>0</v>
      </c>
      <c r="X93" s="170">
        <f>IF(ISERROR(Data4!AE$31),0,Data4!AE$31)</f>
        <v>0</v>
      </c>
      <c r="Y93" s="170">
        <f>IF(ISERROR(Data4!AF$31),0,Data4!AF$31)</f>
        <v>0</v>
      </c>
      <c r="Z93" s="170">
        <f>IF(ISERROR(Data4!AG$31),0,Data4!AG$31)</f>
        <v>0</v>
      </c>
      <c r="AA93" s="170">
        <f>IF(ISERROR(Data4!AH$31),0,Data4!AH$31)</f>
        <v>0</v>
      </c>
      <c r="AB93" s="170">
        <f>IF(ISERROR(Data4!AI$31),0,Data4!AI$31)</f>
        <v>0</v>
      </c>
      <c r="AC93" s="170">
        <f>IF(ISERROR(Data4!AJ$31),0,Data4!AJ$31)</f>
        <v>0</v>
      </c>
      <c r="AD93" s="170">
        <f>IF(ISERROR(Data4!AK$31),0,Data4!AK$31)</f>
        <v>0</v>
      </c>
      <c r="AE93" s="170">
        <f>IF(ISERROR(Data4!AL$31),0,Data4!AL$31)</f>
        <v>0</v>
      </c>
      <c r="AF93" s="170">
        <f>IF(ISERROR(Data4!AM$31),0,Data4!AM$31)</f>
        <v>0</v>
      </c>
      <c r="AG93" s="170">
        <f>IF(ISERROR(Data4!AN$31),0,Data4!AN$31)</f>
        <v>0</v>
      </c>
      <c r="AH93" s="170">
        <f>IF(ISERROR(Data4!AO$31),0,Data4!AO$31)</f>
        <v>0</v>
      </c>
      <c r="AI93" s="170">
        <f>IF(ISERROR(Data4!AP$31),0,Data4!AP$31)</f>
        <v>0</v>
      </c>
      <c r="AJ93" s="170">
        <f>IF(ISERROR(Data4!AQ$31),0,Data4!AQ$31)</f>
        <v>0</v>
      </c>
      <c r="AO93" s="3"/>
      <c r="AP93" s="3"/>
    </row>
    <row r="94" spans="2:42" hidden="1">
      <c r="B94" s="200" t="s">
        <v>348</v>
      </c>
      <c r="C94" s="182" t="str">
        <f>Data4!D$32</f>
        <v>-</v>
      </c>
      <c r="D94" s="66">
        <f>F94+NPV(FDN,G94:INDEX(G94:AJ94,PAL))</f>
        <v>0</v>
      </c>
      <c r="E94" s="170">
        <f t="shared" si="29"/>
        <v>0</v>
      </c>
      <c r="F94" s="170">
        <f>IF(ISERROR(Data4!M$32),0,Data4!M$32)</f>
        <v>0</v>
      </c>
      <c r="G94" s="170">
        <f>IF(ISERROR(Data4!N$32),0,Data4!N$32)</f>
        <v>0</v>
      </c>
      <c r="H94" s="170">
        <f>IF(ISERROR(Data4!O$32),0,Data4!O$32)</f>
        <v>0</v>
      </c>
      <c r="I94" s="170">
        <f>IF(ISERROR(Data4!P$32),0,Data4!P$32)</f>
        <v>0</v>
      </c>
      <c r="J94" s="170">
        <f>IF(ISERROR(Data4!Q$32),0,Data4!Q$32)</f>
        <v>0</v>
      </c>
      <c r="K94" s="170">
        <f>IF(ISERROR(Data4!R$32),0,Data4!R$32)</f>
        <v>0</v>
      </c>
      <c r="L94" s="170">
        <f>IF(ISERROR(Data4!S$32),0,Data4!S$32)</f>
        <v>0</v>
      </c>
      <c r="M94" s="170">
        <f>IF(ISERROR(Data4!T$32),0,Data4!T$32)</f>
        <v>0</v>
      </c>
      <c r="N94" s="170">
        <f>IF(ISERROR(Data4!U$32),0,Data4!U$32)</f>
        <v>0</v>
      </c>
      <c r="O94" s="170">
        <f>IF(ISERROR(Data4!V$32),0,Data4!V$32)</f>
        <v>0</v>
      </c>
      <c r="P94" s="170">
        <f>IF(ISERROR(Data4!W$32),0,Data4!W$32)</f>
        <v>0</v>
      </c>
      <c r="Q94" s="170">
        <f>IF(ISERROR(Data4!X$32),0,Data4!X$32)</f>
        <v>0</v>
      </c>
      <c r="R94" s="170">
        <f>IF(ISERROR(Data4!Y$32),0,Data4!Y$32)</f>
        <v>0</v>
      </c>
      <c r="S94" s="170">
        <f>IF(ISERROR(Data4!Z$32),0,Data4!Z$32)</f>
        <v>0</v>
      </c>
      <c r="T94" s="170">
        <f>IF(ISERROR(Data4!AA$32),0,Data4!AA$32)</f>
        <v>0</v>
      </c>
      <c r="U94" s="170">
        <f>IF(ISERROR(Data4!AB$32),0,Data4!AB$32)</f>
        <v>0</v>
      </c>
      <c r="V94" s="170">
        <f>IF(ISERROR(Data4!AC$32),0,Data4!AC$32)</f>
        <v>0</v>
      </c>
      <c r="W94" s="170">
        <f>IF(ISERROR(Data4!AD$32),0,Data4!AD$32)</f>
        <v>0</v>
      </c>
      <c r="X94" s="170">
        <f>IF(ISERROR(Data4!AE$32),0,Data4!AE$32)</f>
        <v>0</v>
      </c>
      <c r="Y94" s="170">
        <f>IF(ISERROR(Data4!AF$32),0,Data4!AF$32)</f>
        <v>0</v>
      </c>
      <c r="Z94" s="170">
        <f>IF(ISERROR(Data4!AG$32),0,Data4!AG$32)</f>
        <v>0</v>
      </c>
      <c r="AA94" s="170">
        <f>IF(ISERROR(Data4!AH$32),0,Data4!AH$32)</f>
        <v>0</v>
      </c>
      <c r="AB94" s="170">
        <f>IF(ISERROR(Data4!AI$32),0,Data4!AI$32)</f>
        <v>0</v>
      </c>
      <c r="AC94" s="170">
        <f>IF(ISERROR(Data4!AJ$32),0,Data4!AJ$32)</f>
        <v>0</v>
      </c>
      <c r="AD94" s="170">
        <f>IF(ISERROR(Data4!AK$32),0,Data4!AK$32)</f>
        <v>0</v>
      </c>
      <c r="AE94" s="170">
        <f>IF(ISERROR(Data4!AL$32),0,Data4!AL$32)</f>
        <v>0</v>
      </c>
      <c r="AF94" s="170">
        <f>IF(ISERROR(Data4!AM$32),0,Data4!AM$32)</f>
        <v>0</v>
      </c>
      <c r="AG94" s="170">
        <f>IF(ISERROR(Data4!AN$32),0,Data4!AN$32)</f>
        <v>0</v>
      </c>
      <c r="AH94" s="170">
        <f>IF(ISERROR(Data4!AO$32),0,Data4!AO$32)</f>
        <v>0</v>
      </c>
      <c r="AI94" s="170">
        <f>IF(ISERROR(Data4!AP$32),0,Data4!AP$32)</f>
        <v>0</v>
      </c>
      <c r="AJ94" s="170">
        <f>IF(ISERROR(Data4!AQ$32),0,Data4!AQ$32)</f>
        <v>0</v>
      </c>
      <c r="AO94" s="3"/>
      <c r="AP94" s="3"/>
    </row>
    <row r="95" spans="2:42" hidden="1">
      <c r="B95" s="200" t="s">
        <v>349</v>
      </c>
      <c r="C95" s="182" t="str">
        <f>Data4!D$33</f>
        <v>-</v>
      </c>
      <c r="D95" s="66">
        <f>F95+NPV(FDN,G95:INDEX(G95:AJ95,PAL))</f>
        <v>0</v>
      </c>
      <c r="E95" s="170">
        <f t="shared" si="29"/>
        <v>0</v>
      </c>
      <c r="F95" s="170">
        <f>IF(ISERROR(Data4!M$33),0,Data4!M$33)</f>
        <v>0</v>
      </c>
      <c r="G95" s="170">
        <f>IF(ISERROR(Data4!N$33),0,Data4!N$33)</f>
        <v>0</v>
      </c>
      <c r="H95" s="170">
        <f>IF(ISERROR(Data4!O$33),0,Data4!O$33)</f>
        <v>0</v>
      </c>
      <c r="I95" s="170">
        <f>IF(ISERROR(Data4!P$33),0,Data4!P$33)</f>
        <v>0</v>
      </c>
      <c r="J95" s="170">
        <f>IF(ISERROR(Data4!Q$33),0,Data4!Q$33)</f>
        <v>0</v>
      </c>
      <c r="K95" s="170">
        <f>IF(ISERROR(Data4!R$33),0,Data4!R$33)</f>
        <v>0</v>
      </c>
      <c r="L95" s="170">
        <f>IF(ISERROR(Data4!S$33),0,Data4!S$33)</f>
        <v>0</v>
      </c>
      <c r="M95" s="170">
        <f>IF(ISERROR(Data4!T$33),0,Data4!T$33)</f>
        <v>0</v>
      </c>
      <c r="N95" s="170">
        <f>IF(ISERROR(Data4!U$33),0,Data4!U$33)</f>
        <v>0</v>
      </c>
      <c r="O95" s="170">
        <f>IF(ISERROR(Data4!V$33),0,Data4!V$33)</f>
        <v>0</v>
      </c>
      <c r="P95" s="170">
        <f>IF(ISERROR(Data4!W$33),0,Data4!W$33)</f>
        <v>0</v>
      </c>
      <c r="Q95" s="170">
        <f>IF(ISERROR(Data4!X$33),0,Data4!X$33)</f>
        <v>0</v>
      </c>
      <c r="R95" s="170">
        <f>IF(ISERROR(Data4!Y$33),0,Data4!Y$33)</f>
        <v>0</v>
      </c>
      <c r="S95" s="170">
        <f>IF(ISERROR(Data4!Z$33),0,Data4!Z$33)</f>
        <v>0</v>
      </c>
      <c r="T95" s="170">
        <f>IF(ISERROR(Data4!AA$33),0,Data4!AA$33)</f>
        <v>0</v>
      </c>
      <c r="U95" s="170">
        <f>IF(ISERROR(Data4!AB$33),0,Data4!AB$33)</f>
        <v>0</v>
      </c>
      <c r="V95" s="170">
        <f>IF(ISERROR(Data4!AC$33),0,Data4!AC$33)</f>
        <v>0</v>
      </c>
      <c r="W95" s="170">
        <f>IF(ISERROR(Data4!AD$33),0,Data4!AD$33)</f>
        <v>0</v>
      </c>
      <c r="X95" s="170">
        <f>IF(ISERROR(Data4!AE$33),0,Data4!AE$33)</f>
        <v>0</v>
      </c>
      <c r="Y95" s="170">
        <f>IF(ISERROR(Data4!AF$33),0,Data4!AF$33)</f>
        <v>0</v>
      </c>
      <c r="Z95" s="170">
        <f>IF(ISERROR(Data4!AG$33),0,Data4!AG$33)</f>
        <v>0</v>
      </c>
      <c r="AA95" s="170">
        <f>IF(ISERROR(Data4!AH$33),0,Data4!AH$33)</f>
        <v>0</v>
      </c>
      <c r="AB95" s="170">
        <f>IF(ISERROR(Data4!AI$33),0,Data4!AI$33)</f>
        <v>0</v>
      </c>
      <c r="AC95" s="170">
        <f>IF(ISERROR(Data4!AJ$33),0,Data4!AJ$33)</f>
        <v>0</v>
      </c>
      <c r="AD95" s="170">
        <f>IF(ISERROR(Data4!AK$33),0,Data4!AK$33)</f>
        <v>0</v>
      </c>
      <c r="AE95" s="170">
        <f>IF(ISERROR(Data4!AL$33),0,Data4!AL$33)</f>
        <v>0</v>
      </c>
      <c r="AF95" s="170">
        <f>IF(ISERROR(Data4!AM$33),0,Data4!AM$33)</f>
        <v>0</v>
      </c>
      <c r="AG95" s="170">
        <f>IF(ISERROR(Data4!AN$33),0,Data4!AN$33)</f>
        <v>0</v>
      </c>
      <c r="AH95" s="170">
        <f>IF(ISERROR(Data4!AO$33),0,Data4!AO$33)</f>
        <v>0</v>
      </c>
      <c r="AI95" s="170">
        <f>IF(ISERROR(Data4!AP$33),0,Data4!AP$33)</f>
        <v>0</v>
      </c>
      <c r="AJ95" s="170">
        <f>IF(ISERROR(Data4!AQ$33),0,Data4!AQ$33)</f>
        <v>0</v>
      </c>
      <c r="AO95" s="3"/>
      <c r="AP95" s="3"/>
    </row>
    <row r="96" spans="2:42" hidden="1">
      <c r="B96" s="200" t="s">
        <v>350</v>
      </c>
      <c r="C96" s="182" t="str">
        <f>Data4!D$34</f>
        <v>-</v>
      </c>
      <c r="D96" s="66">
        <f>F96+NPV(FDN,G96:INDEX(G96:AJ96,PAL))</f>
        <v>0</v>
      </c>
      <c r="E96" s="170">
        <f t="shared" si="29"/>
        <v>0</v>
      </c>
      <c r="F96" s="170">
        <f>IF(ISERROR(Data4!M$34),0,Data4!M$34)</f>
        <v>0</v>
      </c>
      <c r="G96" s="170">
        <f>IF(ISERROR(Data4!N$34),0,Data4!N$34)</f>
        <v>0</v>
      </c>
      <c r="H96" s="170">
        <f>IF(ISERROR(Data4!O$34),0,Data4!O$34)</f>
        <v>0</v>
      </c>
      <c r="I96" s="170">
        <f>IF(ISERROR(Data4!P$34),0,Data4!P$34)</f>
        <v>0</v>
      </c>
      <c r="J96" s="170">
        <f>IF(ISERROR(Data4!Q$34),0,Data4!Q$34)</f>
        <v>0</v>
      </c>
      <c r="K96" s="170">
        <f>IF(ISERROR(Data4!R$34),0,Data4!R$34)</f>
        <v>0</v>
      </c>
      <c r="L96" s="170">
        <f>IF(ISERROR(Data4!S$34),0,Data4!S$34)</f>
        <v>0</v>
      </c>
      <c r="M96" s="170">
        <f>IF(ISERROR(Data4!T$34),0,Data4!T$34)</f>
        <v>0</v>
      </c>
      <c r="N96" s="170">
        <f>IF(ISERROR(Data4!U$34),0,Data4!U$34)</f>
        <v>0</v>
      </c>
      <c r="O96" s="170">
        <f>IF(ISERROR(Data4!V$34),0,Data4!V$34)</f>
        <v>0</v>
      </c>
      <c r="P96" s="170">
        <f>IF(ISERROR(Data4!W$34),0,Data4!W$34)</f>
        <v>0</v>
      </c>
      <c r="Q96" s="170">
        <f>IF(ISERROR(Data4!X$34),0,Data4!X$34)</f>
        <v>0</v>
      </c>
      <c r="R96" s="170">
        <f>IF(ISERROR(Data4!Y$34),0,Data4!Y$34)</f>
        <v>0</v>
      </c>
      <c r="S96" s="170">
        <f>IF(ISERROR(Data4!Z$34),0,Data4!Z$34)</f>
        <v>0</v>
      </c>
      <c r="T96" s="170">
        <f>IF(ISERROR(Data4!AA$34),0,Data4!AA$34)</f>
        <v>0</v>
      </c>
      <c r="U96" s="170">
        <f>IF(ISERROR(Data4!AB$34),0,Data4!AB$34)</f>
        <v>0</v>
      </c>
      <c r="V96" s="170">
        <f>IF(ISERROR(Data4!AC$34),0,Data4!AC$34)</f>
        <v>0</v>
      </c>
      <c r="W96" s="170">
        <f>IF(ISERROR(Data4!AD$34),0,Data4!AD$34)</f>
        <v>0</v>
      </c>
      <c r="X96" s="170">
        <f>IF(ISERROR(Data4!AE$34),0,Data4!AE$34)</f>
        <v>0</v>
      </c>
      <c r="Y96" s="170">
        <f>IF(ISERROR(Data4!AF$34),0,Data4!AF$34)</f>
        <v>0</v>
      </c>
      <c r="Z96" s="170">
        <f>IF(ISERROR(Data4!AG$34),0,Data4!AG$34)</f>
        <v>0</v>
      </c>
      <c r="AA96" s="170">
        <f>IF(ISERROR(Data4!AH$34),0,Data4!AH$34)</f>
        <v>0</v>
      </c>
      <c r="AB96" s="170">
        <f>IF(ISERROR(Data4!AI$34),0,Data4!AI$34)</f>
        <v>0</v>
      </c>
      <c r="AC96" s="170">
        <f>IF(ISERROR(Data4!AJ$34),0,Data4!AJ$34)</f>
        <v>0</v>
      </c>
      <c r="AD96" s="170">
        <f>IF(ISERROR(Data4!AK$34),0,Data4!AK$34)</f>
        <v>0</v>
      </c>
      <c r="AE96" s="170">
        <f>IF(ISERROR(Data4!AL$34),0,Data4!AL$34)</f>
        <v>0</v>
      </c>
      <c r="AF96" s="170">
        <f>IF(ISERROR(Data4!AM$34),0,Data4!AM$34)</f>
        <v>0</v>
      </c>
      <c r="AG96" s="170">
        <f>IF(ISERROR(Data4!AN$34),0,Data4!AN$34)</f>
        <v>0</v>
      </c>
      <c r="AH96" s="170">
        <f>IF(ISERROR(Data4!AO$34),0,Data4!AO$34)</f>
        <v>0</v>
      </c>
      <c r="AI96" s="170">
        <f>IF(ISERROR(Data4!AP$34),0,Data4!AP$34)</f>
        <v>0</v>
      </c>
      <c r="AJ96" s="170">
        <f>IF(ISERROR(Data4!AQ$34),0,Data4!AQ$34)</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Data4!D$36</f>
        <v>-</v>
      </c>
      <c r="D98" s="66">
        <f>F98+NPV(FDN,G98:INDEX(G98:AJ98,PAL))</f>
        <v>0</v>
      </c>
      <c r="E98" s="66">
        <f>SUMIF($F$5:$AJ$5,"&lt;="&amp;PAL,$F98:$AJ98)</f>
        <v>0</v>
      </c>
      <c r="F98" s="170">
        <f>IF(ISERROR(Data4!M$36),0,Data4!M$36)</f>
        <v>0</v>
      </c>
      <c r="G98" s="170">
        <f>IF(ISERROR(Data4!N$36),0,Data4!N$36)</f>
        <v>0</v>
      </c>
      <c r="H98" s="170">
        <f>IF(ISERROR(Data4!O$36),0,Data4!O$36)</f>
        <v>0</v>
      </c>
      <c r="I98" s="170">
        <f>IF(ISERROR(Data4!P$36),0,Data4!P$36)</f>
        <v>0</v>
      </c>
      <c r="J98" s="170">
        <f>IF(ISERROR(Data4!Q$36),0,Data4!Q$36)</f>
        <v>0</v>
      </c>
      <c r="K98" s="170">
        <f>IF(ISERROR(Data4!R$36),0,Data4!R$36)</f>
        <v>0</v>
      </c>
      <c r="L98" s="170">
        <f>IF(ISERROR(Data4!S$36),0,Data4!S$36)</f>
        <v>0</v>
      </c>
      <c r="M98" s="170">
        <f>IF(ISERROR(Data4!T$36),0,Data4!T$36)</f>
        <v>0</v>
      </c>
      <c r="N98" s="170">
        <f>IF(ISERROR(Data4!U$36),0,Data4!U$36)</f>
        <v>0</v>
      </c>
      <c r="O98" s="170">
        <f>IF(ISERROR(Data4!V$36),0,Data4!V$36)</f>
        <v>0</v>
      </c>
      <c r="P98" s="170">
        <f>IF(ISERROR(Data4!W$36),0,Data4!W$36)</f>
        <v>0</v>
      </c>
      <c r="Q98" s="170">
        <f>IF(ISERROR(Data4!X$36),0,Data4!X$36)</f>
        <v>0</v>
      </c>
      <c r="R98" s="170">
        <f>IF(ISERROR(Data4!Y$36),0,Data4!Y$36)</f>
        <v>0</v>
      </c>
      <c r="S98" s="170">
        <f>IF(ISERROR(Data4!Z$36),0,Data4!Z$36)</f>
        <v>0</v>
      </c>
      <c r="T98" s="170">
        <f>IF(ISERROR(Data4!AA$36),0,Data4!AA$36)</f>
        <v>0</v>
      </c>
      <c r="U98" s="170">
        <f>IF(ISERROR(Data4!AB$36),0,Data4!AB$36)</f>
        <v>0</v>
      </c>
      <c r="V98" s="170">
        <f>IF(ISERROR(Data4!AC$36),0,Data4!AC$36)</f>
        <v>0</v>
      </c>
      <c r="W98" s="170">
        <f>IF(ISERROR(Data4!AD$36),0,Data4!AD$36)</f>
        <v>0</v>
      </c>
      <c r="X98" s="170">
        <f>IF(ISERROR(Data4!AE$36),0,Data4!AE$36)</f>
        <v>0</v>
      </c>
      <c r="Y98" s="170">
        <f>IF(ISERROR(Data4!AF$36),0,Data4!AF$36)</f>
        <v>0</v>
      </c>
      <c r="Z98" s="170">
        <f>IF(ISERROR(Data4!AG$36),0,Data4!AG$36)</f>
        <v>0</v>
      </c>
      <c r="AA98" s="170">
        <f>IF(ISERROR(Data4!AH$36),0,Data4!AH$36)</f>
        <v>0</v>
      </c>
      <c r="AB98" s="170">
        <f>IF(ISERROR(Data4!AI$36),0,Data4!AI$36)</f>
        <v>0</v>
      </c>
      <c r="AC98" s="170">
        <f>IF(ISERROR(Data4!AJ$36),0,Data4!AJ$36)</f>
        <v>0</v>
      </c>
      <c r="AD98" s="170">
        <f>IF(ISERROR(Data4!AK$36),0,Data4!AK$36)</f>
        <v>0</v>
      </c>
      <c r="AE98" s="170">
        <f>IF(ISERROR(Data4!AL$36),0,Data4!AL$36)</f>
        <v>0</v>
      </c>
      <c r="AF98" s="170">
        <f>IF(ISERROR(Data4!AM$36),0,Data4!AM$36)</f>
        <v>0</v>
      </c>
      <c r="AG98" s="170">
        <f>IF(ISERROR(Data4!AN$36),0,Data4!AN$36)</f>
        <v>0</v>
      </c>
      <c r="AH98" s="170">
        <f>IF(ISERROR(Data4!AO$36),0,Data4!AO$36)</f>
        <v>0</v>
      </c>
      <c r="AI98" s="170">
        <f>IF(ISERROR(Data4!AP$36),0,Data4!AP$36)</f>
        <v>0</v>
      </c>
      <c r="AJ98" s="170">
        <f>IF(ISERROR(Data4!AQ$36),0,Data4!AQ$36)</f>
        <v>0</v>
      </c>
      <c r="AO98" s="3"/>
      <c r="AP98" s="3"/>
    </row>
    <row r="99" spans="2:42" hidden="1">
      <c r="B99" s="200" t="s">
        <v>352</v>
      </c>
      <c r="C99" s="182" t="str">
        <f>Data4!D$37</f>
        <v>-</v>
      </c>
      <c r="D99" s="66">
        <f>F99+NPV(FDN,G99:INDEX(G99:AJ99,PAL))</f>
        <v>0</v>
      </c>
      <c r="E99" s="66">
        <f>SUMIF($F$5:$AJ$5,"&lt;="&amp;PAL,$F99:$AJ99)</f>
        <v>0</v>
      </c>
      <c r="F99" s="170">
        <f>IF(ISERROR(Data4!M$37),0,Data4!M$37)</f>
        <v>0</v>
      </c>
      <c r="G99" s="170">
        <f>IF(ISERROR(Data4!N$37),0,Data4!N$37)</f>
        <v>0</v>
      </c>
      <c r="H99" s="170">
        <f>IF(ISERROR(Data4!O$37),0,Data4!O$37)</f>
        <v>0</v>
      </c>
      <c r="I99" s="170">
        <f>IF(ISERROR(Data4!P$37),0,Data4!P$37)</f>
        <v>0</v>
      </c>
      <c r="J99" s="170">
        <f>IF(ISERROR(Data4!Q$37),0,Data4!Q$37)</f>
        <v>0</v>
      </c>
      <c r="K99" s="170">
        <f>IF(ISERROR(Data4!R$37),0,Data4!R$37)</f>
        <v>0</v>
      </c>
      <c r="L99" s="170">
        <f>IF(ISERROR(Data4!S$37),0,Data4!S$37)</f>
        <v>0</v>
      </c>
      <c r="M99" s="170">
        <f>IF(ISERROR(Data4!T$37),0,Data4!T$37)</f>
        <v>0</v>
      </c>
      <c r="N99" s="170">
        <f>IF(ISERROR(Data4!U$37),0,Data4!U$37)</f>
        <v>0</v>
      </c>
      <c r="O99" s="170">
        <f>IF(ISERROR(Data4!V$37),0,Data4!V$37)</f>
        <v>0</v>
      </c>
      <c r="P99" s="170">
        <f>IF(ISERROR(Data4!W$37),0,Data4!W$37)</f>
        <v>0</v>
      </c>
      <c r="Q99" s="170">
        <f>IF(ISERROR(Data4!X$37),0,Data4!X$37)</f>
        <v>0</v>
      </c>
      <c r="R99" s="170">
        <f>IF(ISERROR(Data4!Y$37),0,Data4!Y$37)</f>
        <v>0</v>
      </c>
      <c r="S99" s="170">
        <f>IF(ISERROR(Data4!Z$37),0,Data4!Z$37)</f>
        <v>0</v>
      </c>
      <c r="T99" s="170">
        <f>IF(ISERROR(Data4!AA$37),0,Data4!AA$37)</f>
        <v>0</v>
      </c>
      <c r="U99" s="170">
        <f>IF(ISERROR(Data4!AB$37),0,Data4!AB$37)</f>
        <v>0</v>
      </c>
      <c r="V99" s="170">
        <f>IF(ISERROR(Data4!AC$37),0,Data4!AC$37)</f>
        <v>0</v>
      </c>
      <c r="W99" s="170">
        <f>IF(ISERROR(Data4!AD$37),0,Data4!AD$37)</f>
        <v>0</v>
      </c>
      <c r="X99" s="170">
        <f>IF(ISERROR(Data4!AE$37),0,Data4!AE$37)</f>
        <v>0</v>
      </c>
      <c r="Y99" s="170">
        <f>IF(ISERROR(Data4!AF$37),0,Data4!AF$37)</f>
        <v>0</v>
      </c>
      <c r="Z99" s="170">
        <f>IF(ISERROR(Data4!AG$37),0,Data4!AG$37)</f>
        <v>0</v>
      </c>
      <c r="AA99" s="170">
        <f>IF(ISERROR(Data4!AH$37),0,Data4!AH$37)</f>
        <v>0</v>
      </c>
      <c r="AB99" s="170">
        <f>IF(ISERROR(Data4!AI$37),0,Data4!AI$37)</f>
        <v>0</v>
      </c>
      <c r="AC99" s="170">
        <f>IF(ISERROR(Data4!AJ$37),0,Data4!AJ$37)</f>
        <v>0</v>
      </c>
      <c r="AD99" s="170">
        <f>IF(ISERROR(Data4!AK$37),0,Data4!AK$37)</f>
        <v>0</v>
      </c>
      <c r="AE99" s="170">
        <f>IF(ISERROR(Data4!AL$37),0,Data4!AL$37)</f>
        <v>0</v>
      </c>
      <c r="AF99" s="170">
        <f>IF(ISERROR(Data4!AM$37),0,Data4!AM$37)</f>
        <v>0</v>
      </c>
      <c r="AG99" s="170">
        <f>IF(ISERROR(Data4!AN$37),0,Data4!AN$37)</f>
        <v>0</v>
      </c>
      <c r="AH99" s="170">
        <f>IF(ISERROR(Data4!AO$37),0,Data4!AO$37)</f>
        <v>0</v>
      </c>
      <c r="AI99" s="170">
        <f>IF(ISERROR(Data4!AP$37),0,Data4!AP$37)</f>
        <v>0</v>
      </c>
      <c r="AJ99" s="170">
        <f>IF(ISERROR(Data4!AQ$37),0,Data4!AQ$37)</f>
        <v>0</v>
      </c>
      <c r="AO99" s="3"/>
      <c r="AP99" s="3"/>
    </row>
    <row r="100" spans="2:42" hidden="1">
      <c r="B100" s="200" t="s">
        <v>353</v>
      </c>
      <c r="C100" s="182" t="str">
        <f>Data4!D$38</f>
        <v>-</v>
      </c>
      <c r="D100" s="66">
        <f>F100+NPV(FDN,G100:INDEX(G100:AJ100,PAL))</f>
        <v>0</v>
      </c>
      <c r="E100" s="66">
        <f>SUMIF($F$5:$AJ$5,"&lt;="&amp;PAL,$F100:$AJ100)</f>
        <v>0</v>
      </c>
      <c r="F100" s="170">
        <f>IF(ISERROR(Data4!M$38),0,Data4!M$38)</f>
        <v>0</v>
      </c>
      <c r="G100" s="170">
        <f>IF(ISERROR(Data4!N$38),0,Data4!N$38)</f>
        <v>0</v>
      </c>
      <c r="H100" s="170">
        <f>IF(ISERROR(Data4!O$38),0,Data4!O$38)</f>
        <v>0</v>
      </c>
      <c r="I100" s="170">
        <f>IF(ISERROR(Data4!P$38),0,Data4!P$38)</f>
        <v>0</v>
      </c>
      <c r="J100" s="170">
        <f>IF(ISERROR(Data4!Q$38),0,Data4!Q$38)</f>
        <v>0</v>
      </c>
      <c r="K100" s="170">
        <f>IF(ISERROR(Data4!R$38),0,Data4!R$38)</f>
        <v>0</v>
      </c>
      <c r="L100" s="170">
        <f>IF(ISERROR(Data4!S$38),0,Data4!S$38)</f>
        <v>0</v>
      </c>
      <c r="M100" s="170">
        <f>IF(ISERROR(Data4!T$38),0,Data4!T$38)</f>
        <v>0</v>
      </c>
      <c r="N100" s="170">
        <f>IF(ISERROR(Data4!U$38),0,Data4!U$38)</f>
        <v>0</v>
      </c>
      <c r="O100" s="170">
        <f>IF(ISERROR(Data4!V$38),0,Data4!V$38)</f>
        <v>0</v>
      </c>
      <c r="P100" s="170">
        <f>IF(ISERROR(Data4!W$38),0,Data4!W$38)</f>
        <v>0</v>
      </c>
      <c r="Q100" s="170">
        <f>IF(ISERROR(Data4!X$38),0,Data4!X$38)</f>
        <v>0</v>
      </c>
      <c r="R100" s="170">
        <f>IF(ISERROR(Data4!Y$38),0,Data4!Y$38)</f>
        <v>0</v>
      </c>
      <c r="S100" s="170">
        <f>IF(ISERROR(Data4!Z$38),0,Data4!Z$38)</f>
        <v>0</v>
      </c>
      <c r="T100" s="170">
        <f>IF(ISERROR(Data4!AA$38),0,Data4!AA$38)</f>
        <v>0</v>
      </c>
      <c r="U100" s="170">
        <f>IF(ISERROR(Data4!AB$38),0,Data4!AB$38)</f>
        <v>0</v>
      </c>
      <c r="V100" s="170">
        <f>IF(ISERROR(Data4!AC$38),0,Data4!AC$38)</f>
        <v>0</v>
      </c>
      <c r="W100" s="170">
        <f>IF(ISERROR(Data4!AD$38),0,Data4!AD$38)</f>
        <v>0</v>
      </c>
      <c r="X100" s="170">
        <f>IF(ISERROR(Data4!AE$38),0,Data4!AE$38)</f>
        <v>0</v>
      </c>
      <c r="Y100" s="170">
        <f>IF(ISERROR(Data4!AF$38),0,Data4!AF$38)</f>
        <v>0</v>
      </c>
      <c r="Z100" s="170">
        <f>IF(ISERROR(Data4!AG$38),0,Data4!AG$38)</f>
        <v>0</v>
      </c>
      <c r="AA100" s="170">
        <f>IF(ISERROR(Data4!AH$38),0,Data4!AH$38)</f>
        <v>0</v>
      </c>
      <c r="AB100" s="170">
        <f>IF(ISERROR(Data4!AI$38),0,Data4!AI$38)</f>
        <v>0</v>
      </c>
      <c r="AC100" s="170">
        <f>IF(ISERROR(Data4!AJ$38),0,Data4!AJ$38)</f>
        <v>0</v>
      </c>
      <c r="AD100" s="170">
        <f>IF(ISERROR(Data4!AK$38),0,Data4!AK$38)</f>
        <v>0</v>
      </c>
      <c r="AE100" s="170">
        <f>IF(ISERROR(Data4!AL$38),0,Data4!AL$38)</f>
        <v>0</v>
      </c>
      <c r="AF100" s="170">
        <f>IF(ISERROR(Data4!AM$38),0,Data4!AM$38)</f>
        <v>0</v>
      </c>
      <c r="AG100" s="170">
        <f>IF(ISERROR(Data4!AN$38),0,Data4!AN$38)</f>
        <v>0</v>
      </c>
      <c r="AH100" s="170">
        <f>IF(ISERROR(Data4!AO$38),0,Data4!AO$38)</f>
        <v>0</v>
      </c>
      <c r="AI100" s="170">
        <f>IF(ISERROR(Data4!AP$38),0,Data4!AP$38)</f>
        <v>0</v>
      </c>
      <c r="AJ100" s="170">
        <f>IF(ISERROR(Data4!AQ$38),0,Data4!AQ$38)</f>
        <v>0</v>
      </c>
      <c r="AO100" s="3"/>
      <c r="AP100" s="3"/>
    </row>
  </sheetData>
  <sheetProtection algorithmName="SHA-512" hashValue="PFrtAamfsUgJwDs63KXsGbAearP3ZvqftbEyBHOKlZYAWNtgEGrJKgHHEee+7u5ssP3W+jUVc5YjZosmpp6Jew==" saltValue="52QvBz91VepoqnL6bm0N6w==" spinCount="100000" sheet="1" objects="1" scenarios="1"/>
  <mergeCells count="5">
    <mergeCell ref="B86:C86"/>
    <mergeCell ref="C2:E2"/>
    <mergeCell ref="C3:E3"/>
    <mergeCell ref="C4:E4"/>
    <mergeCell ref="AP4:AY4"/>
  </mergeCells>
  <conditionalFormatting sqref="B7:C48 B56:C56 B49:B55 B57:B59">
    <cfRule type="expression" dxfId="159" priority="4" stopIfTrue="1">
      <formula>$AO7=1</formula>
    </cfRule>
  </conditionalFormatting>
  <conditionalFormatting sqref="C4:E4">
    <cfRule type="expression" dxfId="158" priority="3" stopIfTrue="1">
      <formula>LEN($C$4)&gt;0</formula>
    </cfRule>
  </conditionalFormatting>
  <conditionalFormatting sqref="B88:C100">
    <cfRule type="expression" dxfId="157" priority="5" stopIfTrue="1">
      <formula>#REF!=1</formula>
    </cfRule>
  </conditionalFormatting>
  <conditionalFormatting sqref="C57:C59">
    <cfRule type="expression" dxfId="156"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73</vt:i4>
      </vt:variant>
    </vt:vector>
  </HeadingPairs>
  <TitlesOfParts>
    <vt:vector size="113"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Prielaidos</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'6.3'!Print_Titles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SA_kintamieji</vt:lpstr>
      <vt:lpstr>SDN</vt:lpstr>
      <vt:lpstr>Veiklu_pradzia</vt:lpstr>
      <vt:lpstr>VPSP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Justina Giedraitė</cp:lastModifiedBy>
  <cp:lastPrinted>2014-12-19T17:14:34Z</cp:lastPrinted>
  <dcterms:created xsi:type="dcterms:W3CDTF">2013-02-01T12:13:38Z</dcterms:created>
  <dcterms:modified xsi:type="dcterms:W3CDTF">2016-05-16T09:18:41Z</dcterms:modified>
</cp:coreProperties>
</file>